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Volumes/Emorie/projects/dementia/prediction/codebooks/"/>
    </mc:Choice>
  </mc:AlternateContent>
  <xr:revisionPtr revIDLastSave="0" documentId="13_ncr:1_{1932211D-3496-6B40-9784-C43E4E924A88}" xr6:coauthVersionLast="47" xr6:coauthVersionMax="47" xr10:uidLastSave="{00000000-0000-0000-0000-000000000000}"/>
  <bookViews>
    <workbookView xWindow="0" yWindow="500" windowWidth="27700" windowHeight="20060" activeTab="2" xr2:uid="{00000000-000D-0000-FFFF-FFFF00000000}"/>
  </bookViews>
  <sheets>
    <sheet name="Overview" sheetId="1" r:id="rId1"/>
    <sheet name="Key" sheetId="2" r:id="rId2"/>
    <sheet name="cog measures" sheetId="26" r:id="rId3"/>
    <sheet name="Datasets" sheetId="3" r:id="rId4"/>
    <sheet name="Sample" sheetId="4" r:id="rId5"/>
    <sheet name="ROS" sheetId="21" r:id="rId6"/>
    <sheet name="RADC-MAP" sheetId="20" r:id="rId7"/>
    <sheet name="BLSA" sheetId="24" r:id="rId8"/>
    <sheet name="EAS" sheetId="25" r:id="rId9"/>
    <sheet name="ADRC" sheetId="22" r:id="rId10"/>
    <sheet name="SATSA" sheetId="18" r:id="rId11"/>
    <sheet name="HRS" sheetId="13" r:id="rId12"/>
    <sheet name="LISS" sheetId="7" r:id="rId13"/>
    <sheet name="GSOEP" sheetId="2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2" i="7" l="1"/>
  <c r="G211" i="7"/>
  <c r="G210" i="7"/>
  <c r="G209" i="7"/>
  <c r="G208" i="7"/>
  <c r="G207" i="7"/>
  <c r="G206" i="7"/>
  <c r="G205" i="7"/>
  <c r="G204" i="7"/>
  <c r="G203" i="7"/>
  <c r="I202" i="7"/>
  <c r="G202" i="7"/>
  <c r="I201" i="7"/>
  <c r="G201" i="7"/>
  <c r="I200" i="7"/>
  <c r="G200" i="7"/>
  <c r="I199" i="7"/>
  <c r="G199" i="7"/>
  <c r="I198" i="7"/>
  <c r="G198" i="7"/>
  <c r="I197" i="7"/>
  <c r="G197" i="7"/>
  <c r="I196" i="7"/>
  <c r="G196" i="7"/>
  <c r="I195" i="7"/>
  <c r="G195" i="7"/>
  <c r="I194" i="7"/>
  <c r="G194" i="7"/>
  <c r="I193" i="7"/>
  <c r="G193" i="7"/>
  <c r="I192" i="7"/>
  <c r="G192" i="7"/>
  <c r="I191" i="7"/>
  <c r="G191" i="7"/>
  <c r="I180" i="7"/>
  <c r="G116" i="18"/>
  <c r="H141" i="13"/>
  <c r="G2" i="25" l="1"/>
  <c r="G9" i="25"/>
  <c r="G8" i="25"/>
  <c r="G5" i="25"/>
  <c r="G7" i="25"/>
  <c r="G6" i="25"/>
  <c r="G4" i="25"/>
  <c r="G3" i="25"/>
  <c r="E90" i="22" l="1"/>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I25" i="13" l="1"/>
  <c r="I36" i="13"/>
  <c r="I35" i="13"/>
  <c r="I34" i="13"/>
  <c r="I33" i="13"/>
  <c r="I32" i="13"/>
  <c r="I31" i="13"/>
  <c r="I30" i="13"/>
  <c r="I29" i="13"/>
  <c r="I28" i="13"/>
  <c r="I27" i="13"/>
  <c r="I26" i="13"/>
  <c r="I12" i="13"/>
  <c r="I11" i="13"/>
  <c r="I10" i="13"/>
  <c r="I9" i="13"/>
  <c r="I8" i="13"/>
  <c r="I7" i="13"/>
  <c r="I6" i="13"/>
  <c r="I5" i="13"/>
  <c r="I4" i="13"/>
  <c r="I3" i="13"/>
  <c r="I2" i="13"/>
  <c r="G264" i="18"/>
  <c r="G263" i="18"/>
  <c r="G262" i="18"/>
  <c r="G261" i="18"/>
  <c r="G260" i="18"/>
  <c r="G259" i="18"/>
  <c r="G258" i="18"/>
  <c r="I367" i="13" l="1"/>
  <c r="I366" i="13"/>
  <c r="I365" i="13"/>
  <c r="I364" i="13"/>
  <c r="F367" i="13"/>
  <c r="F366" i="13"/>
  <c r="F365" i="13"/>
  <c r="F364" i="13"/>
  <c r="I371" i="13"/>
  <c r="I370" i="13"/>
  <c r="I369" i="13"/>
  <c r="F371" i="13"/>
  <c r="F370" i="13"/>
  <c r="F369" i="13"/>
  <c r="I368" i="13"/>
  <c r="F368" i="13"/>
  <c r="B463" i="23"/>
  <c r="B462" i="23"/>
  <c r="B461" i="23"/>
  <c r="B459" i="23"/>
  <c r="B458" i="23"/>
  <c r="B457" i="23"/>
  <c r="B455" i="23"/>
  <c r="B454" i="23"/>
  <c r="B453" i="23"/>
  <c r="G8" i="18" l="1"/>
  <c r="G7" i="18"/>
  <c r="G6" i="18"/>
  <c r="G5" i="18"/>
  <c r="G4" i="18"/>
  <c r="G3" i="18"/>
  <c r="G2" i="18"/>
  <c r="G36" i="18"/>
  <c r="G35" i="18"/>
  <c r="G34" i="18"/>
  <c r="G33" i="18"/>
  <c r="G32" i="18"/>
  <c r="G31" i="18"/>
  <c r="G30" i="18"/>
  <c r="G29" i="18"/>
  <c r="G28" i="18"/>
  <c r="G27" i="18"/>
  <c r="G26" i="18"/>
  <c r="G25" i="18"/>
  <c r="G24" i="18"/>
  <c r="G23" i="18"/>
  <c r="G43" i="18"/>
  <c r="G42" i="18"/>
  <c r="G41" i="18"/>
  <c r="G40" i="18"/>
  <c r="G39" i="18"/>
  <c r="G38" i="18"/>
  <c r="G37" i="18"/>
  <c r="G22" i="18"/>
  <c r="G21" i="18"/>
  <c r="G20" i="18"/>
  <c r="G19" i="18"/>
  <c r="G18" i="18"/>
  <c r="G17" i="18"/>
  <c r="G16" i="18"/>
  <c r="G15" i="18"/>
  <c r="G14" i="18"/>
  <c r="G13" i="18"/>
  <c r="G12" i="18"/>
  <c r="G11" i="18"/>
  <c r="G10" i="18"/>
  <c r="G9" i="18"/>
  <c r="G659" i="18"/>
  <c r="G656" i="18"/>
  <c r="G657" i="18"/>
  <c r="G660" i="18"/>
  <c r="G658" i="18"/>
  <c r="G662" i="18"/>
  <c r="G655" i="18"/>
  <c r="G661" i="18"/>
  <c r="G651" i="18"/>
  <c r="G648" i="18"/>
  <c r="G647" i="18"/>
  <c r="G649" i="18"/>
  <c r="G652" i="18"/>
  <c r="G650" i="18"/>
  <c r="G654" i="18"/>
  <c r="G653" i="18"/>
  <c r="G675" i="18"/>
  <c r="G672" i="18"/>
  <c r="G671" i="18"/>
  <c r="G673" i="18"/>
  <c r="G676" i="18"/>
  <c r="G674" i="18"/>
  <c r="G678" i="18"/>
  <c r="G677" i="18"/>
  <c r="G667" i="18"/>
  <c r="G664" i="18"/>
  <c r="G663" i="18"/>
  <c r="G665" i="18"/>
  <c r="G668" i="18"/>
  <c r="G666" i="18"/>
  <c r="G670" i="18"/>
  <c r="G669" i="18"/>
  <c r="G691" i="18"/>
  <c r="G688" i="18"/>
  <c r="G687" i="18"/>
  <c r="G689" i="18"/>
  <c r="G692" i="18"/>
  <c r="G690" i="18"/>
  <c r="G694" i="18"/>
  <c r="G693" i="18"/>
  <c r="G683" i="18"/>
  <c r="G680" i="18"/>
  <c r="G679" i="18"/>
  <c r="G681" i="18"/>
  <c r="G684" i="18"/>
  <c r="G682" i="18"/>
  <c r="G686" i="18"/>
  <c r="G685" i="18"/>
  <c r="G732" i="18"/>
  <c r="G729" i="18"/>
  <c r="G728" i="18"/>
  <c r="G730" i="18"/>
  <c r="G733" i="18"/>
  <c r="G731" i="18"/>
  <c r="G735" i="18"/>
  <c r="G734" i="18"/>
  <c r="G740" i="18"/>
  <c r="G737" i="18"/>
  <c r="G736" i="18"/>
  <c r="G738" i="18"/>
  <c r="G741" i="18"/>
  <c r="G739" i="18"/>
  <c r="G743" i="18"/>
  <c r="G742" i="18"/>
  <c r="G748" i="18"/>
  <c r="G745" i="18"/>
  <c r="G744" i="18"/>
  <c r="G746" i="18"/>
  <c r="G749" i="18"/>
  <c r="G747" i="18"/>
  <c r="G750" i="18"/>
  <c r="G724" i="18"/>
  <c r="G721" i="18"/>
  <c r="G720" i="18"/>
  <c r="G722" i="18"/>
  <c r="G725" i="18"/>
  <c r="G723" i="18"/>
  <c r="G727" i="18"/>
  <c r="G726" i="18"/>
  <c r="G347" i="18"/>
  <c r="G358" i="18"/>
  <c r="G357" i="18"/>
  <c r="G356" i="18"/>
  <c r="G355" i="18"/>
  <c r="G354" i="18"/>
  <c r="G353" i="18"/>
  <c r="G352" i="18"/>
  <c r="G351" i="18"/>
  <c r="G350" i="18"/>
  <c r="G349" i="18"/>
  <c r="G348" i="18"/>
  <c r="G228" i="18" l="1"/>
  <c r="G227" i="18"/>
  <c r="G226" i="18"/>
  <c r="G225" i="18"/>
  <c r="G224" i="18"/>
  <c r="G223" i="18"/>
  <c r="G222" i="18"/>
  <c r="G388" i="18"/>
  <c r="G387" i="18"/>
  <c r="G386" i="18"/>
  <c r="G385" i="18"/>
  <c r="G384" i="18"/>
  <c r="G383" i="18"/>
  <c r="G382" i="18"/>
  <c r="G381" i="18"/>
  <c r="G380" i="18"/>
  <c r="G379" i="18"/>
  <c r="G378" i="18"/>
  <c r="G377" i="18"/>
  <c r="G376" i="18"/>
  <c r="G375" i="18"/>
  <c r="G374" i="18"/>
  <c r="G373" i="18"/>
  <c r="G372" i="18"/>
  <c r="G371" i="18"/>
  <c r="G239" i="18"/>
  <c r="G238" i="18"/>
  <c r="G237" i="18"/>
  <c r="G236" i="18"/>
  <c r="G235" i="18"/>
  <c r="G234" i="18"/>
  <c r="G233" i="18"/>
  <c r="G232" i="18"/>
  <c r="G231" i="18"/>
  <c r="G230" i="18"/>
  <c r="G229" i="18"/>
  <c r="G79" i="18"/>
  <c r="G78" i="18"/>
  <c r="G76" i="18"/>
  <c r="G75" i="18"/>
  <c r="G74" i="18"/>
  <c r="G73" i="18"/>
  <c r="G72" i="18"/>
  <c r="G71" i="18"/>
  <c r="G70" i="18"/>
  <c r="G69" i="18"/>
  <c r="G68" i="18"/>
  <c r="G77" i="18"/>
  <c r="G147" i="18" l="1"/>
  <c r="G145" i="18"/>
  <c r="G144" i="18"/>
  <c r="G140" i="18"/>
  <c r="G139" i="18"/>
  <c r="G138" i="18"/>
  <c r="G137" i="18"/>
  <c r="G136" i="18"/>
  <c r="G135" i="18"/>
  <c r="G134" i="18"/>
  <c r="G133" i="18"/>
  <c r="G132" i="18"/>
  <c r="G131" i="18"/>
  <c r="G130" i="18"/>
  <c r="G129" i="18"/>
  <c r="G127" i="18"/>
  <c r="G126" i="18"/>
  <c r="G125" i="18"/>
  <c r="G124" i="18"/>
  <c r="G123" i="18"/>
  <c r="G122" i="18"/>
  <c r="G151" i="18"/>
  <c r="G150" i="18"/>
  <c r="G149" i="18"/>
  <c r="G146" i="18"/>
  <c r="G148" i="18"/>
  <c r="G143" i="18"/>
  <c r="G142" i="18"/>
  <c r="G141" i="18"/>
  <c r="G128" i="18"/>
  <c r="G121" i="18"/>
  <c r="G119" i="18"/>
  <c r="G118" i="18"/>
  <c r="G117" i="18"/>
  <c r="G120" i="18"/>
  <c r="G339" i="18"/>
  <c r="G338" i="18"/>
  <c r="G337" i="18"/>
  <c r="G336" i="18"/>
  <c r="G335" i="18"/>
  <c r="G334" i="18"/>
  <c r="G333" i="18"/>
  <c r="G332" i="18"/>
  <c r="G331" i="18"/>
  <c r="G330" i="18"/>
  <c r="G329" i="18"/>
  <c r="G317" i="18"/>
  <c r="G328" i="18"/>
  <c r="G327" i="18"/>
  <c r="G326" i="18"/>
  <c r="G325" i="18"/>
  <c r="G324" i="18"/>
  <c r="G323" i="18"/>
  <c r="G322" i="18"/>
  <c r="G321" i="18"/>
  <c r="G320" i="18"/>
  <c r="G319" i="18"/>
  <c r="G318" i="18"/>
  <c r="G346" i="18"/>
  <c r="G345" i="18"/>
  <c r="G344" i="18"/>
  <c r="G343" i="18"/>
  <c r="G342" i="18"/>
  <c r="G341" i="18"/>
  <c r="G340" i="18"/>
  <c r="G59" i="18"/>
  <c r="G58" i="18"/>
  <c r="G57" i="18"/>
  <c r="G56" i="18"/>
  <c r="G63" i="18"/>
  <c r="G62" i="18"/>
  <c r="G61" i="18"/>
  <c r="G60" i="18"/>
  <c r="G67" i="18"/>
  <c r="G66" i="18"/>
  <c r="G65" i="18"/>
  <c r="G64" i="18"/>
  <c r="G55" i="18"/>
  <c r="G51" i="18"/>
  <c r="G54" i="18"/>
  <c r="G50" i="18"/>
  <c r="G53" i="18"/>
  <c r="G49" i="18"/>
  <c r="G52" i="18"/>
  <c r="G48" i="18"/>
  <c r="G47" i="18"/>
  <c r="G46" i="18"/>
  <c r="G45" i="18"/>
  <c r="G44" i="18"/>
  <c r="G401" i="18" l="1"/>
  <c r="G414" i="18"/>
  <c r="G400" i="18"/>
  <c r="G413" i="18"/>
  <c r="G399" i="18"/>
  <c r="G412" i="18"/>
  <c r="G398" i="18"/>
  <c r="G411" i="18"/>
  <c r="G397" i="18"/>
  <c r="G410" i="18"/>
  <c r="G396" i="18"/>
  <c r="G409" i="18"/>
  <c r="G395" i="18"/>
  <c r="G408" i="18"/>
  <c r="G394" i="18"/>
  <c r="G407" i="18"/>
  <c r="G393" i="18"/>
  <c r="G406" i="18"/>
  <c r="G392" i="18"/>
  <c r="G405" i="18"/>
  <c r="G391" i="18"/>
  <c r="G404" i="18"/>
  <c r="G390" i="18"/>
  <c r="G403" i="18"/>
  <c r="G389" i="18"/>
  <c r="G402" i="18"/>
  <c r="G164" i="18"/>
  <c r="G163" i="18"/>
  <c r="G162" i="18"/>
  <c r="G161" i="18"/>
  <c r="G160" i="18"/>
  <c r="G159" i="18"/>
  <c r="G158" i="18"/>
  <c r="G157" i="18"/>
  <c r="G156" i="18"/>
  <c r="G155" i="18"/>
  <c r="G154" i="18"/>
  <c r="G153" i="18"/>
  <c r="G152" i="18"/>
  <c r="G249" i="18" l="1"/>
  <c r="G247" i="18"/>
  <c r="G257" i="18"/>
  <c r="G255" i="18"/>
  <c r="G252" i="18"/>
  <c r="G251" i="18"/>
  <c r="G250" i="18"/>
  <c r="G248" i="18"/>
  <c r="G246" i="18"/>
  <c r="G370" i="18"/>
  <c r="G368" i="18"/>
  <c r="G367" i="18"/>
  <c r="G366" i="18"/>
  <c r="G365" i="18"/>
  <c r="G364" i="18"/>
  <c r="G363" i="18"/>
  <c r="G362" i="18"/>
  <c r="G361" i="18"/>
  <c r="G360" i="18"/>
  <c r="G359" i="18"/>
  <c r="G316" i="18"/>
  <c r="G315" i="18"/>
  <c r="G314" i="18"/>
  <c r="G313" i="18"/>
  <c r="G312" i="18"/>
  <c r="G311" i="18"/>
  <c r="G310" i="18"/>
  <c r="G309" i="18"/>
  <c r="G308" i="18"/>
  <c r="G307" i="18"/>
  <c r="G306" i="18"/>
  <c r="G369" i="18"/>
  <c r="G208" i="18"/>
  <c r="G288" i="18"/>
  <c r="G275" i="18"/>
  <c r="G210" i="18"/>
  <c r="G304" i="18"/>
  <c r="G100" i="18"/>
  <c r="G175" i="18"/>
  <c r="G114" i="18"/>
  <c r="G276" i="18"/>
  <c r="G274" i="18"/>
  <c r="G273" i="18"/>
  <c r="G272" i="18"/>
  <c r="G271" i="18"/>
  <c r="G270" i="18"/>
  <c r="G269" i="18"/>
  <c r="G268" i="18"/>
  <c r="G267" i="18"/>
  <c r="G266" i="18"/>
  <c r="G265" i="18"/>
  <c r="G256" i="18"/>
  <c r="G254" i="18"/>
  <c r="G253" i="18"/>
  <c r="G245" i="18"/>
  <c r="G244" i="18"/>
  <c r="G243" i="18"/>
  <c r="G242" i="18"/>
  <c r="G241" i="18"/>
  <c r="G240" i="18"/>
  <c r="G221" i="18"/>
  <c r="G220" i="18"/>
  <c r="G219" i="18"/>
  <c r="G218" i="18"/>
  <c r="G217" i="18"/>
  <c r="G216" i="18"/>
  <c r="G215" i="18"/>
  <c r="G214" i="18"/>
  <c r="G213" i="18"/>
  <c r="G212" i="18"/>
  <c r="G211" i="18"/>
  <c r="G209" i="18"/>
  <c r="G207" i="18"/>
  <c r="G206" i="18"/>
  <c r="G205" i="18"/>
  <c r="G204" i="18"/>
  <c r="G203" i="18"/>
  <c r="G202" i="18"/>
  <c r="G201" i="18"/>
  <c r="G200" i="18"/>
  <c r="G199" i="18"/>
  <c r="G198" i="18"/>
  <c r="G305" i="18"/>
  <c r="G303" i="18"/>
  <c r="G302" i="18"/>
  <c r="G301" i="18"/>
  <c r="G300" i="18"/>
  <c r="G299" i="18"/>
  <c r="G298" i="18"/>
  <c r="G297" i="18"/>
  <c r="G296" i="18"/>
  <c r="G295" i="18"/>
  <c r="G294" i="18"/>
  <c r="G115" i="18"/>
  <c r="G113" i="18"/>
  <c r="G112" i="18"/>
  <c r="G111" i="18"/>
  <c r="G110" i="18"/>
  <c r="G109" i="18"/>
  <c r="G108" i="18"/>
  <c r="G107" i="18"/>
  <c r="G106" i="18"/>
  <c r="G105" i="18"/>
  <c r="G104" i="18"/>
  <c r="G103" i="18"/>
  <c r="G102" i="18"/>
  <c r="G428" i="18"/>
  <c r="G426" i="18"/>
  <c r="G424" i="18"/>
  <c r="G422" i="18"/>
  <c r="G420" i="18"/>
  <c r="G418" i="18"/>
  <c r="G416" i="18"/>
  <c r="G427" i="18"/>
  <c r="G425" i="18"/>
  <c r="G423" i="18"/>
  <c r="G421" i="18"/>
  <c r="G419" i="18"/>
  <c r="G417" i="18"/>
  <c r="G415" i="18"/>
  <c r="G293" i="18"/>
  <c r="G292" i="18"/>
  <c r="G291" i="18"/>
  <c r="G290" i="18"/>
  <c r="G289" i="18"/>
  <c r="G197" i="18"/>
  <c r="G196" i="18"/>
  <c r="G195" i="18"/>
  <c r="G194" i="18"/>
  <c r="G193" i="18"/>
  <c r="G192" i="18"/>
  <c r="G191" i="18"/>
  <c r="G190" i="18"/>
  <c r="G189" i="18"/>
  <c r="G188" i="18"/>
  <c r="G287" i="18"/>
  <c r="G286" i="18"/>
  <c r="G285" i="18"/>
  <c r="G284" i="18"/>
  <c r="G283" i="18"/>
  <c r="G282" i="18"/>
  <c r="G281" i="18"/>
  <c r="G280" i="18"/>
  <c r="G279" i="18"/>
  <c r="G278" i="18"/>
  <c r="G277" i="18"/>
  <c r="G187" i="18"/>
  <c r="G186" i="18"/>
  <c r="G185" i="18"/>
  <c r="G184" i="18"/>
  <c r="G183" i="18"/>
  <c r="G182" i="18"/>
  <c r="G181" i="18"/>
  <c r="G180" i="18"/>
  <c r="G179" i="18"/>
  <c r="G178" i="18"/>
  <c r="G177" i="18"/>
  <c r="G101" i="18"/>
  <c r="G99" i="18"/>
  <c r="G98" i="18"/>
  <c r="G97" i="18"/>
  <c r="G96" i="18"/>
  <c r="G95" i="18"/>
  <c r="G94" i="18"/>
  <c r="G93" i="18"/>
  <c r="G92" i="18"/>
  <c r="G91" i="18"/>
  <c r="G90" i="18"/>
  <c r="G89" i="18"/>
  <c r="G88" i="18"/>
  <c r="G87" i="18"/>
  <c r="G86" i="18"/>
  <c r="G85" i="18"/>
  <c r="G84" i="18"/>
  <c r="G83" i="18"/>
  <c r="G82" i="18"/>
  <c r="G81" i="18"/>
  <c r="G80" i="18"/>
  <c r="G176" i="18"/>
  <c r="G174" i="18"/>
  <c r="G173" i="18"/>
  <c r="G172" i="18"/>
  <c r="G171" i="18"/>
  <c r="G170" i="18"/>
  <c r="G169" i="18"/>
  <c r="G168" i="18"/>
  <c r="G167" i="18"/>
  <c r="G166" i="18"/>
  <c r="G165" i="18"/>
  <c r="I841" i="18"/>
  <c r="G841" i="18"/>
  <c r="I799" i="18"/>
  <c r="G799" i="18"/>
  <c r="I778" i="18"/>
  <c r="G778" i="18"/>
  <c r="I792" i="18"/>
  <c r="G792" i="18"/>
  <c r="I834" i="18"/>
  <c r="G834" i="18"/>
  <c r="I820" i="18"/>
  <c r="G820" i="18"/>
  <c r="I813" i="18"/>
  <c r="G813" i="18"/>
  <c r="I757" i="18"/>
  <c r="G757" i="18"/>
  <c r="I764" i="18"/>
  <c r="G764" i="18"/>
  <c r="I806" i="18"/>
  <c r="G806" i="18"/>
  <c r="I785" i="18"/>
  <c r="G785" i="18"/>
  <c r="I827" i="18"/>
  <c r="G827" i="18"/>
  <c r="I771" i="18"/>
  <c r="G771" i="18"/>
  <c r="I840" i="18"/>
  <c r="G840" i="18"/>
  <c r="I798" i="18"/>
  <c r="G798" i="18"/>
  <c r="I777" i="18"/>
  <c r="G777" i="18"/>
  <c r="I791" i="18"/>
  <c r="G791" i="18"/>
  <c r="I833" i="18"/>
  <c r="G833" i="18"/>
  <c r="I819" i="18"/>
  <c r="G819" i="18"/>
  <c r="I812" i="18"/>
  <c r="G812" i="18"/>
  <c r="I756" i="18"/>
  <c r="G756" i="18"/>
  <c r="I763" i="18"/>
  <c r="G763" i="18"/>
  <c r="I805" i="18"/>
  <c r="G805" i="18"/>
  <c r="I784" i="18"/>
  <c r="G784" i="18"/>
  <c r="I826" i="18"/>
  <c r="G826" i="18"/>
  <c r="I770" i="18"/>
  <c r="G770" i="18"/>
  <c r="I839" i="18"/>
  <c r="G839" i="18"/>
  <c r="I797" i="18"/>
  <c r="G797" i="18"/>
  <c r="I776" i="18"/>
  <c r="G776" i="18"/>
  <c r="I790" i="18"/>
  <c r="G790" i="18"/>
  <c r="I832" i="18"/>
  <c r="G832" i="18"/>
  <c r="I818" i="18"/>
  <c r="G818" i="18"/>
  <c r="I811" i="18"/>
  <c r="G811" i="18"/>
  <c r="I755" i="18"/>
  <c r="G755" i="18"/>
  <c r="I762" i="18"/>
  <c r="G762" i="18"/>
  <c r="I804" i="18"/>
  <c r="G804" i="18"/>
  <c r="I783" i="18"/>
  <c r="G783" i="18"/>
  <c r="I825" i="18"/>
  <c r="G825" i="18"/>
  <c r="I769" i="18"/>
  <c r="G769" i="18"/>
  <c r="I838" i="18"/>
  <c r="G838" i="18"/>
  <c r="I796" i="18"/>
  <c r="G796" i="18"/>
  <c r="I775" i="18"/>
  <c r="G775" i="18"/>
  <c r="I789" i="18"/>
  <c r="G789" i="18"/>
  <c r="I831" i="18"/>
  <c r="G831" i="18"/>
  <c r="I817" i="18"/>
  <c r="G817" i="18"/>
  <c r="I810" i="18"/>
  <c r="G810" i="18"/>
  <c r="I754" i="18"/>
  <c r="G754" i="18"/>
  <c r="I761" i="18"/>
  <c r="G761" i="18"/>
  <c r="I803" i="18"/>
  <c r="G803" i="18"/>
  <c r="I782" i="18"/>
  <c r="G782" i="18"/>
  <c r="I824" i="18"/>
  <c r="G824" i="18"/>
  <c r="I768" i="18"/>
  <c r="G768" i="18"/>
  <c r="I836" i="18"/>
  <c r="G836" i="18"/>
  <c r="I794" i="18"/>
  <c r="G794" i="18"/>
  <c r="I773" i="18"/>
  <c r="G773" i="18"/>
  <c r="I787" i="18"/>
  <c r="G787" i="18"/>
  <c r="I829" i="18"/>
  <c r="G829" i="18"/>
  <c r="I815" i="18"/>
  <c r="G815" i="18"/>
  <c r="I808" i="18"/>
  <c r="G808" i="18"/>
  <c r="I752" i="18"/>
  <c r="G752" i="18"/>
  <c r="I759" i="18"/>
  <c r="G759" i="18"/>
  <c r="I801" i="18"/>
  <c r="G801" i="18"/>
  <c r="I780" i="18"/>
  <c r="G780" i="18"/>
  <c r="I822" i="18"/>
  <c r="G822" i="18"/>
  <c r="I766" i="18"/>
  <c r="G766" i="18"/>
  <c r="I837" i="18"/>
  <c r="I795" i="18"/>
  <c r="I774" i="18"/>
  <c r="I788" i="18"/>
  <c r="I830" i="18"/>
  <c r="I816" i="18"/>
  <c r="I809" i="18"/>
  <c r="I753" i="18"/>
  <c r="I760" i="18"/>
  <c r="I802" i="18"/>
  <c r="I781" i="18"/>
  <c r="I823" i="18"/>
  <c r="I767" i="18"/>
  <c r="G837" i="18"/>
  <c r="G795" i="18"/>
  <c r="G774" i="18"/>
  <c r="G788" i="18"/>
  <c r="G830" i="18"/>
  <c r="G816" i="18"/>
  <c r="G809" i="18"/>
  <c r="G753" i="18"/>
  <c r="G760" i="18"/>
  <c r="G802" i="18"/>
  <c r="G781" i="18"/>
  <c r="G823" i="18"/>
  <c r="G767" i="18"/>
  <c r="G835" i="18"/>
  <c r="G793" i="18"/>
  <c r="G772" i="18"/>
  <c r="G786" i="18"/>
  <c r="G828" i="18"/>
  <c r="G814" i="18"/>
  <c r="G807" i="18"/>
  <c r="G751" i="18"/>
  <c r="G758" i="18"/>
  <c r="G800" i="18"/>
  <c r="G779" i="18"/>
  <c r="G821" i="18"/>
  <c r="G765" i="18"/>
  <c r="G701" i="18" l="1"/>
  <c r="G705" i="18"/>
  <c r="G708" i="18"/>
  <c r="G704" i="18"/>
  <c r="G697" i="18"/>
  <c r="G703" i="18"/>
  <c r="G715" i="18"/>
  <c r="G711" i="18"/>
  <c r="G712" i="18"/>
  <c r="G696" i="18"/>
  <c r="G700" i="18"/>
  <c r="G707" i="18"/>
  <c r="G713" i="18"/>
  <c r="G719" i="18"/>
  <c r="G698" i="18"/>
  <c r="G717" i="18"/>
  <c r="G699" i="18"/>
  <c r="G695" i="18"/>
  <c r="G718" i="18"/>
  <c r="G710" i="18"/>
  <c r="G714" i="18"/>
  <c r="G702" i="18"/>
  <c r="G716" i="18"/>
  <c r="G706" i="18"/>
  <c r="G709" i="18"/>
  <c r="G446" i="18"/>
  <c r="G443" i="18"/>
  <c r="G440" i="18"/>
  <c r="G447" i="18"/>
  <c r="G439" i="18"/>
  <c r="G441" i="18"/>
  <c r="G444" i="18"/>
  <c r="G442" i="18"/>
  <c r="G445" i="18"/>
  <c r="G448" i="18"/>
  <c r="G436" i="18"/>
  <c r="G432" i="18"/>
  <c r="G433" i="18"/>
  <c r="G438" i="18"/>
  <c r="G431" i="18"/>
  <c r="G429" i="18"/>
  <c r="G434" i="18"/>
  <c r="G437" i="18"/>
  <c r="G435" i="18"/>
  <c r="G430" i="18"/>
  <c r="I645" i="18"/>
  <c r="I590" i="18"/>
  <c r="I612" i="18"/>
  <c r="I623" i="18"/>
  <c r="I568" i="18"/>
  <c r="I634" i="18"/>
  <c r="I579" i="18"/>
  <c r="I601" i="18"/>
  <c r="I557" i="18"/>
  <c r="I643" i="18"/>
  <c r="I588" i="18"/>
  <c r="I610" i="18"/>
  <c r="I621" i="18"/>
  <c r="I566" i="18"/>
  <c r="I632" i="18"/>
  <c r="I577" i="18"/>
  <c r="I599" i="18"/>
  <c r="I555" i="18"/>
  <c r="I642" i="18"/>
  <c r="I587" i="18"/>
  <c r="I609" i="18"/>
  <c r="I620" i="18"/>
  <c r="I565" i="18"/>
  <c r="I631" i="18"/>
  <c r="I576" i="18"/>
  <c r="I598" i="18"/>
  <c r="I554" i="18"/>
  <c r="I646" i="18"/>
  <c r="I591" i="18"/>
  <c r="I613" i="18"/>
  <c r="I624" i="18"/>
  <c r="I569" i="18"/>
  <c r="I635" i="18"/>
  <c r="I580" i="18"/>
  <c r="I602" i="18"/>
  <c r="I558" i="18"/>
  <c r="I644" i="18"/>
  <c r="I589" i="18"/>
  <c r="I611" i="18"/>
  <c r="I622" i="18"/>
  <c r="I567" i="18"/>
  <c r="I633" i="18"/>
  <c r="I578" i="18"/>
  <c r="I600" i="18"/>
  <c r="I556" i="18"/>
  <c r="I640" i="18"/>
  <c r="I585" i="18"/>
  <c r="I607" i="18"/>
  <c r="I618" i="18"/>
  <c r="I563" i="18"/>
  <c r="I629" i="18"/>
  <c r="I574" i="18"/>
  <c r="I596" i="18"/>
  <c r="I552" i="18"/>
  <c r="I641" i="18"/>
  <c r="I586" i="18"/>
  <c r="I608" i="18"/>
  <c r="I619" i="18"/>
  <c r="I564" i="18"/>
  <c r="I630" i="18"/>
  <c r="I575" i="18"/>
  <c r="I597" i="18"/>
  <c r="I553" i="18"/>
  <c r="I638" i="18"/>
  <c r="I583" i="18"/>
  <c r="I605" i="18"/>
  <c r="I616" i="18"/>
  <c r="I561" i="18"/>
  <c r="I627" i="18"/>
  <c r="I572" i="18"/>
  <c r="I594" i="18"/>
  <c r="I550" i="18"/>
  <c r="I639" i="18"/>
  <c r="I584" i="18"/>
  <c r="I606" i="18"/>
  <c r="I617" i="18"/>
  <c r="I562" i="18"/>
  <c r="I628" i="18"/>
  <c r="I573" i="18"/>
  <c r="I595" i="18"/>
  <c r="I551" i="18"/>
  <c r="I637" i="18"/>
  <c r="I582" i="18"/>
  <c r="I604" i="18"/>
  <c r="I615" i="18"/>
  <c r="I560" i="18"/>
  <c r="I626" i="18"/>
  <c r="I571" i="18"/>
  <c r="I593" i="18"/>
  <c r="I549" i="18"/>
  <c r="G645" i="18"/>
  <c r="G590" i="18"/>
  <c r="G612" i="18"/>
  <c r="G623" i="18"/>
  <c r="G568" i="18"/>
  <c r="G634" i="18"/>
  <c r="G579" i="18"/>
  <c r="G601" i="18"/>
  <c r="G557" i="18"/>
  <c r="G643" i="18"/>
  <c r="G588" i="18"/>
  <c r="G610" i="18"/>
  <c r="G621" i="18"/>
  <c r="G566" i="18"/>
  <c r="G632" i="18"/>
  <c r="G577" i="18"/>
  <c r="G599" i="18"/>
  <c r="G555" i="18"/>
  <c r="G642" i="18"/>
  <c r="G587" i="18"/>
  <c r="G609" i="18"/>
  <c r="G620" i="18"/>
  <c r="G565" i="18"/>
  <c r="G631" i="18"/>
  <c r="G576" i="18"/>
  <c r="G598" i="18"/>
  <c r="G554" i="18"/>
  <c r="G646" i="18"/>
  <c r="G591" i="18"/>
  <c r="G613" i="18"/>
  <c r="G624" i="18"/>
  <c r="G569" i="18"/>
  <c r="G635" i="18"/>
  <c r="G580" i="18"/>
  <c r="G602" i="18"/>
  <c r="G558" i="18"/>
  <c r="G644" i="18"/>
  <c r="G589" i="18"/>
  <c r="G611" i="18"/>
  <c r="G622" i="18"/>
  <c r="G567" i="18"/>
  <c r="G633" i="18"/>
  <c r="G578" i="18"/>
  <c r="G600" i="18"/>
  <c r="G556" i="18"/>
  <c r="G640" i="18"/>
  <c r="G585" i="18"/>
  <c r="G607" i="18"/>
  <c r="G618" i="18"/>
  <c r="G563" i="18"/>
  <c r="G629" i="18"/>
  <c r="G574" i="18"/>
  <c r="G596" i="18"/>
  <c r="G552" i="18"/>
  <c r="G641" i="18"/>
  <c r="G586" i="18"/>
  <c r="G608" i="18"/>
  <c r="G619" i="18"/>
  <c r="G564" i="18"/>
  <c r="G630" i="18"/>
  <c r="G575" i="18"/>
  <c r="G597" i="18"/>
  <c r="G553" i="18"/>
  <c r="G638" i="18"/>
  <c r="G583" i="18"/>
  <c r="G605" i="18"/>
  <c r="G616" i="18"/>
  <c r="G561" i="18"/>
  <c r="G627" i="18"/>
  <c r="G572" i="18"/>
  <c r="G594" i="18"/>
  <c r="G550" i="18"/>
  <c r="G639" i="18"/>
  <c r="G584" i="18"/>
  <c r="G606" i="18"/>
  <c r="G617" i="18"/>
  <c r="G562" i="18"/>
  <c r="G628" i="18"/>
  <c r="G573" i="18"/>
  <c r="G595" i="18"/>
  <c r="G551" i="18"/>
  <c r="G637" i="18"/>
  <c r="G582" i="18"/>
  <c r="G604" i="18"/>
  <c r="G615" i="18"/>
  <c r="G560" i="18"/>
  <c r="G626" i="18"/>
  <c r="G571" i="18"/>
  <c r="G593" i="18"/>
  <c r="G549" i="18"/>
  <c r="G636" i="18"/>
  <c r="G581" i="18"/>
  <c r="G603" i="18"/>
  <c r="G614" i="18"/>
  <c r="G559" i="18"/>
  <c r="G625" i="18"/>
  <c r="G570" i="18"/>
  <c r="G592" i="18"/>
  <c r="G548" i="18"/>
  <c r="G502" i="18"/>
  <c r="G524" i="18"/>
  <c r="G546" i="18"/>
  <c r="G535" i="18"/>
  <c r="G513" i="18"/>
  <c r="G491" i="18"/>
  <c r="G480" i="18"/>
  <c r="G469" i="18"/>
  <c r="G458" i="18"/>
  <c r="G500" i="18"/>
  <c r="G522" i="18"/>
  <c r="G544" i="18"/>
  <c r="G533" i="18"/>
  <c r="G511" i="18"/>
  <c r="G489" i="18"/>
  <c r="G478" i="18"/>
  <c r="G467" i="18"/>
  <c r="G456" i="18"/>
  <c r="G499" i="18"/>
  <c r="G521" i="18"/>
  <c r="G543" i="18"/>
  <c r="G532" i="18"/>
  <c r="G510" i="18"/>
  <c r="G488" i="18"/>
  <c r="G477" i="18"/>
  <c r="G466" i="18"/>
  <c r="G455" i="18"/>
  <c r="G503" i="18"/>
  <c r="G525" i="18"/>
  <c r="G547" i="18"/>
  <c r="G536" i="18"/>
  <c r="G514" i="18"/>
  <c r="G492" i="18"/>
  <c r="G481" i="18"/>
  <c r="G470" i="18"/>
  <c r="G459" i="18"/>
  <c r="G501" i="18"/>
  <c r="G523" i="18"/>
  <c r="G545" i="18"/>
  <c r="G534" i="18"/>
  <c r="G512" i="18"/>
  <c r="G490" i="18"/>
  <c r="G479" i="18"/>
  <c r="G468" i="18"/>
  <c r="G457" i="18"/>
  <c r="G497" i="18"/>
  <c r="G519" i="18"/>
  <c r="G541" i="18"/>
  <c r="G530" i="18"/>
  <c r="G508" i="18"/>
  <c r="G486" i="18"/>
  <c r="G475" i="18"/>
  <c r="G464" i="18"/>
  <c r="G453" i="18"/>
  <c r="G498" i="18"/>
  <c r="G520" i="18"/>
  <c r="G542" i="18"/>
  <c r="G531" i="18"/>
  <c r="G509" i="18"/>
  <c r="G487" i="18"/>
  <c r="G476" i="18"/>
  <c r="G465" i="18"/>
  <c r="G454" i="18"/>
  <c r="G495" i="18"/>
  <c r="G517" i="18"/>
  <c r="G539" i="18"/>
  <c r="G528" i="18"/>
  <c r="G506" i="18"/>
  <c r="G484" i="18"/>
  <c r="G473" i="18"/>
  <c r="G462" i="18"/>
  <c r="G451" i="18"/>
  <c r="G496" i="18"/>
  <c r="G518" i="18"/>
  <c r="G540" i="18"/>
  <c r="G529" i="18"/>
  <c r="G507" i="18"/>
  <c r="G485" i="18"/>
  <c r="G474" i="18"/>
  <c r="G463" i="18"/>
  <c r="G452" i="18"/>
  <c r="G494" i="18"/>
  <c r="G516" i="18"/>
  <c r="G538" i="18"/>
  <c r="G527" i="18"/>
  <c r="G505" i="18"/>
  <c r="G483" i="18"/>
  <c r="G472" i="18"/>
  <c r="G461" i="18"/>
  <c r="G450" i="18"/>
  <c r="G493" i="18"/>
  <c r="G515" i="18"/>
  <c r="G537" i="18"/>
  <c r="G526" i="18"/>
  <c r="G504" i="18"/>
  <c r="G482" i="18"/>
  <c r="G471" i="18"/>
  <c r="G460" i="18"/>
  <c r="G449" i="18"/>
  <c r="I502" i="18"/>
  <c r="I524" i="18"/>
  <c r="I546" i="18"/>
  <c r="I535" i="18"/>
  <c r="I513" i="18"/>
  <c r="I491" i="18"/>
  <c r="I480" i="18"/>
  <c r="I469" i="18"/>
  <c r="I458" i="18"/>
  <c r="I500" i="18"/>
  <c r="I522" i="18"/>
  <c r="I544" i="18"/>
  <c r="I533" i="18"/>
  <c r="I511" i="18"/>
  <c r="I489" i="18"/>
  <c r="I478" i="18"/>
  <c r="I467" i="18"/>
  <c r="I456" i="18"/>
  <c r="I499" i="18"/>
  <c r="I521" i="18"/>
  <c r="I543" i="18"/>
  <c r="I532" i="18"/>
  <c r="I510" i="18"/>
  <c r="I488" i="18"/>
  <c r="I477" i="18"/>
  <c r="I466" i="18"/>
  <c r="I455" i="18"/>
  <c r="I503" i="18"/>
  <c r="I525" i="18"/>
  <c r="I547" i="18"/>
  <c r="I536" i="18"/>
  <c r="I514" i="18"/>
  <c r="I492" i="18"/>
  <c r="I481" i="18"/>
  <c r="I470" i="18"/>
  <c r="I459" i="18"/>
  <c r="I501" i="18"/>
  <c r="I523" i="18"/>
  <c r="I545" i="18"/>
  <c r="I534" i="18"/>
  <c r="I512" i="18"/>
  <c r="I490" i="18"/>
  <c r="I479" i="18"/>
  <c r="I468" i="18"/>
  <c r="I457" i="18"/>
  <c r="I497" i="18"/>
  <c r="I519" i="18"/>
  <c r="I541" i="18"/>
  <c r="I530" i="18"/>
  <c r="I508" i="18"/>
  <c r="I486" i="18"/>
  <c r="I475" i="18"/>
  <c r="I464" i="18"/>
  <c r="I453" i="18"/>
  <c r="I498" i="18"/>
  <c r="I520" i="18"/>
  <c r="I542" i="18"/>
  <c r="I531" i="18"/>
  <c r="I509" i="18"/>
  <c r="I487" i="18"/>
  <c r="I476" i="18"/>
  <c r="I465" i="18"/>
  <c r="I454" i="18"/>
  <c r="I495" i="18"/>
  <c r="I517" i="18"/>
  <c r="I539" i="18"/>
  <c r="I528" i="18"/>
  <c r="I506" i="18"/>
  <c r="I484" i="18"/>
  <c r="I473" i="18"/>
  <c r="I462" i="18"/>
  <c r="I451" i="18"/>
  <c r="I496" i="18"/>
  <c r="I518" i="18"/>
  <c r="I540" i="18"/>
  <c r="I529" i="18"/>
  <c r="I507" i="18"/>
  <c r="I485" i="18"/>
  <c r="I474" i="18"/>
  <c r="I463" i="18"/>
  <c r="I452" i="18"/>
  <c r="I494" i="18"/>
  <c r="I516" i="18"/>
  <c r="I538" i="18"/>
  <c r="I527" i="18"/>
  <c r="I505" i="18"/>
  <c r="I483" i="18"/>
  <c r="I472" i="18"/>
  <c r="I461" i="18"/>
  <c r="I450" i="18"/>
  <c r="G241" i="13" l="1"/>
  <c r="I241" i="13" s="1"/>
  <c r="G240" i="13"/>
  <c r="I240" i="13" s="1"/>
  <c r="G239" i="13"/>
  <c r="I239" i="13" s="1"/>
  <c r="G238" i="13"/>
  <c r="I238" i="13" s="1"/>
  <c r="G237" i="13"/>
  <c r="I237" i="13" s="1"/>
  <c r="G236" i="13"/>
  <c r="I236" i="13" s="1"/>
  <c r="G235" i="13"/>
  <c r="I235" i="13" s="1"/>
  <c r="G234" i="13"/>
  <c r="I234" i="13" s="1"/>
  <c r="G233" i="13"/>
  <c r="I233" i="13" s="1"/>
  <c r="G232" i="13"/>
  <c r="G231" i="13"/>
  <c r="G230" i="13"/>
  <c r="G229" i="13"/>
  <c r="G228" i="13"/>
  <c r="G227" i="13"/>
  <c r="B400" i="7" l="1"/>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H362" i="13" l="1"/>
  <c r="H70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H243" i="13"/>
  <c r="H242" i="13"/>
  <c r="H226" i="13"/>
  <c r="H225" i="13"/>
  <c r="H224" i="13"/>
  <c r="H223" i="13"/>
  <c r="H222" i="13"/>
  <c r="H221" i="13"/>
  <c r="H220" i="13"/>
  <c r="H219" i="13"/>
  <c r="H218" i="13"/>
  <c r="H217" i="13"/>
  <c r="H216" i="13"/>
  <c r="H215" i="13"/>
  <c r="H167" i="13"/>
  <c r="H1266" i="7"/>
  <c r="G1266" i="7"/>
  <c r="H1265" i="7"/>
  <c r="G1265" i="7"/>
  <c r="H1261" i="7"/>
  <c r="G1261" i="7"/>
  <c r="H1264" i="7"/>
  <c r="G1264" i="7"/>
  <c r="H1263" i="7"/>
  <c r="G1263" i="7"/>
  <c r="H1262" i="7"/>
  <c r="G1262" i="7"/>
  <c r="H1260" i="7"/>
  <c r="G1260" i="7"/>
  <c r="H1259" i="7"/>
  <c r="G1259" i="7"/>
  <c r="H1258" i="7"/>
  <c r="G1258" i="7"/>
  <c r="H1257" i="7"/>
  <c r="G1257" i="7"/>
  <c r="H1256" i="7"/>
  <c r="G1256" i="7"/>
  <c r="H1255" i="7"/>
  <c r="G1255" i="7"/>
  <c r="H1254" i="7"/>
  <c r="G1254" i="7"/>
  <c r="H1250" i="7"/>
  <c r="G1250" i="7"/>
  <c r="H1253" i="7"/>
  <c r="G1253" i="7"/>
  <c r="H1252" i="7"/>
  <c r="G1252" i="7"/>
  <c r="H1251" i="7"/>
  <c r="G1251" i="7"/>
  <c r="H1249" i="7"/>
  <c r="G1249" i="7"/>
  <c r="H1248" i="7"/>
  <c r="G1248" i="7"/>
  <c r="H1247" i="7"/>
  <c r="G1247" i="7"/>
  <c r="H1246" i="7"/>
  <c r="G1246" i="7"/>
  <c r="H1245" i="7"/>
  <c r="G1245" i="7"/>
  <c r="H1244" i="7"/>
  <c r="G1244" i="7"/>
  <c r="H1243" i="7"/>
  <c r="G1243" i="7"/>
  <c r="H1239" i="7"/>
  <c r="G1239" i="7"/>
  <c r="H1242" i="7"/>
  <c r="G1242" i="7"/>
  <c r="H1241" i="7"/>
  <c r="G1241" i="7"/>
  <c r="H1240" i="7"/>
  <c r="G1240" i="7"/>
  <c r="H1238" i="7"/>
  <c r="G1238" i="7"/>
  <c r="H1237" i="7"/>
  <c r="G1237" i="7"/>
  <c r="H1236" i="7"/>
  <c r="G1236" i="7"/>
  <c r="H1235" i="7"/>
  <c r="G1235" i="7"/>
  <c r="H1234" i="7"/>
  <c r="G1234" i="7"/>
  <c r="H1233" i="7"/>
  <c r="G1233" i="7"/>
  <c r="H1232" i="7"/>
  <c r="G1232" i="7"/>
  <c r="H1228" i="7"/>
  <c r="G1228" i="7"/>
  <c r="H1231" i="7"/>
  <c r="G1231" i="7"/>
  <c r="H1230" i="7"/>
  <c r="G1230" i="7"/>
  <c r="H1229" i="7"/>
  <c r="G1229" i="7"/>
  <c r="H1227" i="7"/>
  <c r="G1227" i="7"/>
  <c r="H1226" i="7"/>
  <c r="G1226" i="7"/>
  <c r="H1225" i="7"/>
  <c r="G1225" i="7"/>
  <c r="H1224" i="7"/>
  <c r="G1224" i="7"/>
  <c r="H1223" i="7"/>
  <c r="G1223" i="7"/>
  <c r="H1222" i="7"/>
  <c r="G1222" i="7"/>
  <c r="H1221" i="7"/>
  <c r="G1221" i="7"/>
  <c r="H1217" i="7"/>
  <c r="G1217" i="7"/>
  <c r="H1220" i="7"/>
  <c r="G1220" i="7"/>
  <c r="H1219" i="7"/>
  <c r="G1219" i="7"/>
  <c r="H1218" i="7"/>
  <c r="G1218" i="7"/>
  <c r="H1216" i="7"/>
  <c r="G1216" i="7"/>
  <c r="H1215" i="7"/>
  <c r="G1215" i="7"/>
  <c r="H1214" i="7"/>
  <c r="G1214" i="7"/>
  <c r="H1213" i="7"/>
  <c r="G1213" i="7"/>
  <c r="H1212" i="7"/>
  <c r="G1212" i="7"/>
  <c r="H1211" i="7"/>
  <c r="G1211" i="7"/>
  <c r="H1210" i="7"/>
  <c r="G1210" i="7"/>
  <c r="H1206" i="7"/>
  <c r="G1206" i="7"/>
  <c r="H1209" i="7"/>
  <c r="G1209" i="7"/>
  <c r="H1208" i="7"/>
  <c r="G1208" i="7"/>
  <c r="H1207" i="7"/>
  <c r="G1207" i="7"/>
  <c r="H1205" i="7"/>
  <c r="G1205" i="7"/>
  <c r="H1204" i="7"/>
  <c r="G1204" i="7"/>
  <c r="H1203" i="7"/>
  <c r="G1203" i="7"/>
  <c r="H1202" i="7"/>
  <c r="G1202" i="7"/>
  <c r="H1201" i="7"/>
  <c r="G1201" i="7"/>
  <c r="H1200" i="7"/>
  <c r="G1200" i="7"/>
  <c r="H1199" i="7"/>
  <c r="G1199" i="7"/>
  <c r="H1195" i="7"/>
  <c r="G1195" i="7"/>
  <c r="H1198" i="7"/>
  <c r="G1198" i="7"/>
  <c r="H1197" i="7"/>
  <c r="G1197" i="7"/>
  <c r="H1196" i="7"/>
  <c r="G1196" i="7"/>
  <c r="H1194" i="7"/>
  <c r="G1194" i="7"/>
  <c r="H1193" i="7"/>
  <c r="G1193" i="7"/>
  <c r="H1192" i="7"/>
  <c r="G1192" i="7"/>
  <c r="H1191" i="7"/>
  <c r="G1191" i="7"/>
  <c r="H1190" i="7"/>
  <c r="G1190" i="7"/>
  <c r="H1189" i="7"/>
  <c r="G1189" i="7"/>
  <c r="H1188" i="7"/>
  <c r="G1188" i="7"/>
  <c r="H1184" i="7"/>
  <c r="G1184" i="7"/>
  <c r="H1187" i="7"/>
  <c r="G1187" i="7"/>
  <c r="H1186" i="7"/>
  <c r="G1186" i="7"/>
  <c r="H1185" i="7"/>
  <c r="G1185" i="7"/>
  <c r="H1183" i="7"/>
  <c r="G1183" i="7"/>
  <c r="H1182" i="7"/>
  <c r="G1182" i="7"/>
  <c r="H1181" i="7"/>
  <c r="G1181" i="7"/>
  <c r="H1180" i="7"/>
  <c r="G1180" i="7"/>
  <c r="H1179" i="7"/>
  <c r="G1179" i="7"/>
  <c r="H1178" i="7"/>
  <c r="G1178" i="7"/>
  <c r="H1177" i="7"/>
  <c r="G1177" i="7"/>
  <c r="H1173" i="7"/>
  <c r="G1173" i="7"/>
  <c r="H1176" i="7"/>
  <c r="G1176" i="7"/>
  <c r="H1175" i="7"/>
  <c r="G1175" i="7"/>
  <c r="H1174" i="7"/>
  <c r="G1174" i="7"/>
  <c r="H1172" i="7"/>
  <c r="G1172" i="7"/>
  <c r="H1171" i="7"/>
  <c r="G1171" i="7"/>
  <c r="H1170" i="7"/>
  <c r="G1170" i="7"/>
  <c r="H1169" i="7"/>
  <c r="G1169" i="7"/>
  <c r="H1168" i="7"/>
  <c r="G1168" i="7"/>
  <c r="H1167" i="7"/>
  <c r="G1167" i="7"/>
  <c r="H1166" i="7"/>
  <c r="G1166" i="7"/>
  <c r="H1162" i="7"/>
  <c r="G1162" i="7"/>
  <c r="H1165" i="7"/>
  <c r="G1165" i="7"/>
  <c r="H1164" i="7"/>
  <c r="G1164" i="7"/>
  <c r="H1163" i="7"/>
  <c r="G1163" i="7"/>
  <c r="H1161" i="7"/>
  <c r="G1161" i="7"/>
  <c r="H1160" i="7"/>
  <c r="G1160" i="7"/>
  <c r="H1159" i="7"/>
  <c r="G1159" i="7"/>
  <c r="H1158" i="7"/>
  <c r="G1158" i="7"/>
  <c r="H1157" i="7"/>
  <c r="G1157" i="7"/>
  <c r="H1056" i="7"/>
  <c r="G1056" i="7"/>
  <c r="H1055" i="7"/>
  <c r="G1055" i="7"/>
  <c r="H1051" i="7"/>
  <c r="G1051" i="7"/>
  <c r="H1054" i="7"/>
  <c r="G1054" i="7"/>
  <c r="H1053" i="7"/>
  <c r="G1053" i="7"/>
  <c r="H1052" i="7"/>
  <c r="G1052" i="7"/>
  <c r="H1050" i="7"/>
  <c r="G1050" i="7"/>
  <c r="H1049" i="7"/>
  <c r="G1049" i="7"/>
  <c r="H1048" i="7"/>
  <c r="G1048" i="7"/>
  <c r="H1047" i="7"/>
  <c r="G1047" i="7"/>
  <c r="H1046" i="7"/>
  <c r="G1046" i="7"/>
  <c r="H1045" i="7"/>
  <c r="G1045" i="7"/>
  <c r="H1044" i="7"/>
  <c r="G1044" i="7"/>
  <c r="H1040" i="7"/>
  <c r="G1040" i="7"/>
  <c r="H1043" i="7"/>
  <c r="G1043" i="7"/>
  <c r="H1042" i="7"/>
  <c r="G1042" i="7"/>
  <c r="H1041" i="7"/>
  <c r="G1041" i="7"/>
  <c r="H1039" i="7"/>
  <c r="G1039" i="7"/>
  <c r="H1038" i="7"/>
  <c r="G1038" i="7"/>
  <c r="H1037" i="7"/>
  <c r="G1037" i="7"/>
  <c r="H1036" i="7"/>
  <c r="G1036" i="7"/>
  <c r="H1035" i="7"/>
  <c r="G1035" i="7"/>
  <c r="H1034" i="7"/>
  <c r="G1034" i="7"/>
  <c r="H1033" i="7"/>
  <c r="G1033" i="7"/>
  <c r="H1029" i="7"/>
  <c r="G1029" i="7"/>
  <c r="H1032" i="7"/>
  <c r="G1032" i="7"/>
  <c r="H1031" i="7"/>
  <c r="G1031" i="7"/>
  <c r="H1030" i="7"/>
  <c r="G1030" i="7"/>
  <c r="H1028" i="7"/>
  <c r="G1028" i="7"/>
  <c r="H1027" i="7"/>
  <c r="G1027" i="7"/>
  <c r="H1026" i="7"/>
  <c r="G1026" i="7"/>
  <c r="H1025" i="7"/>
  <c r="G1025" i="7"/>
  <c r="H1024" i="7"/>
  <c r="G1024" i="7"/>
  <c r="H1023" i="7"/>
  <c r="G1023" i="7"/>
  <c r="H1022" i="7"/>
  <c r="G1022" i="7"/>
  <c r="H1018" i="7"/>
  <c r="G1018" i="7"/>
  <c r="H1021" i="7"/>
  <c r="G1021" i="7"/>
  <c r="H1020" i="7"/>
  <c r="G1020" i="7"/>
  <c r="H1019" i="7"/>
  <c r="G1019" i="7"/>
  <c r="H1017" i="7"/>
  <c r="G1017" i="7"/>
  <c r="H1016" i="7"/>
  <c r="G1016" i="7"/>
  <c r="H1015" i="7"/>
  <c r="G1015" i="7"/>
  <c r="H1014" i="7"/>
  <c r="G1014" i="7"/>
  <c r="H1013" i="7"/>
  <c r="G1013" i="7"/>
  <c r="H1012" i="7"/>
  <c r="G1012" i="7"/>
  <c r="H1011" i="7"/>
  <c r="G1011" i="7"/>
  <c r="H1007" i="7"/>
  <c r="G1007" i="7"/>
  <c r="H1010" i="7"/>
  <c r="G1010" i="7"/>
  <c r="H1009" i="7"/>
  <c r="G1009" i="7"/>
  <c r="H1008" i="7"/>
  <c r="G1008" i="7"/>
  <c r="H1006" i="7"/>
  <c r="G1006" i="7"/>
  <c r="H1005" i="7"/>
  <c r="G1005" i="7"/>
  <c r="H1004" i="7"/>
  <c r="G1004" i="7"/>
  <c r="H1003" i="7"/>
  <c r="G1003" i="7"/>
  <c r="H1002" i="7"/>
  <c r="G1002" i="7"/>
  <c r="H1001" i="7"/>
  <c r="G1001" i="7"/>
  <c r="H1000" i="7"/>
  <c r="G1000" i="7"/>
  <c r="H996" i="7"/>
  <c r="G996" i="7"/>
  <c r="H999" i="7"/>
  <c r="G999" i="7"/>
  <c r="H998" i="7"/>
  <c r="G998" i="7"/>
  <c r="H997" i="7"/>
  <c r="G997" i="7"/>
  <c r="H995" i="7"/>
  <c r="G995" i="7"/>
  <c r="H994" i="7"/>
  <c r="G994" i="7"/>
  <c r="H993" i="7"/>
  <c r="G993" i="7"/>
  <c r="H992" i="7"/>
  <c r="G992" i="7"/>
  <c r="H991" i="7"/>
  <c r="G991" i="7"/>
  <c r="H990" i="7"/>
  <c r="G990" i="7"/>
  <c r="H989" i="7"/>
  <c r="G989" i="7"/>
  <c r="H985" i="7"/>
  <c r="G985" i="7"/>
  <c r="H988" i="7"/>
  <c r="G988" i="7"/>
  <c r="H987" i="7"/>
  <c r="G987" i="7"/>
  <c r="H986" i="7"/>
  <c r="G986" i="7"/>
  <c r="H984" i="7"/>
  <c r="G984" i="7"/>
  <c r="H983" i="7"/>
  <c r="G983" i="7"/>
  <c r="H982" i="7"/>
  <c r="G982" i="7"/>
  <c r="H981" i="7"/>
  <c r="G981" i="7"/>
  <c r="H980" i="7"/>
  <c r="G980" i="7"/>
  <c r="H979" i="7"/>
  <c r="G979" i="7"/>
  <c r="H978" i="7"/>
  <c r="G978" i="7"/>
  <c r="H974" i="7"/>
  <c r="G974" i="7"/>
  <c r="H977" i="7"/>
  <c r="G977" i="7"/>
  <c r="H976" i="7"/>
  <c r="G976" i="7"/>
  <c r="H975" i="7"/>
  <c r="G975" i="7"/>
  <c r="H973" i="7"/>
  <c r="G973" i="7"/>
  <c r="H972" i="7"/>
  <c r="G972" i="7"/>
  <c r="H971" i="7"/>
  <c r="G971" i="7"/>
  <c r="H970" i="7"/>
  <c r="G970" i="7"/>
  <c r="H969" i="7"/>
  <c r="G969" i="7"/>
  <c r="H968" i="7"/>
  <c r="G968" i="7"/>
  <c r="H967" i="7"/>
  <c r="G967" i="7"/>
  <c r="H963" i="7"/>
  <c r="G963" i="7"/>
  <c r="H966" i="7"/>
  <c r="G966" i="7"/>
  <c r="H965" i="7"/>
  <c r="G965" i="7"/>
  <c r="H964" i="7"/>
  <c r="G964" i="7"/>
  <c r="H962" i="7"/>
  <c r="G962" i="7"/>
  <c r="H961" i="7"/>
  <c r="G961" i="7"/>
  <c r="H960" i="7"/>
  <c r="G960" i="7"/>
  <c r="H959" i="7"/>
  <c r="G959" i="7"/>
  <c r="H958" i="7"/>
  <c r="G958" i="7"/>
  <c r="H957" i="7"/>
  <c r="G957" i="7"/>
  <c r="H956" i="7"/>
  <c r="G956" i="7"/>
  <c r="H952" i="7"/>
  <c r="G952" i="7"/>
  <c r="H955" i="7"/>
  <c r="G955" i="7"/>
  <c r="H954" i="7"/>
  <c r="G954" i="7"/>
  <c r="H953" i="7"/>
  <c r="G953" i="7"/>
  <c r="H951" i="7"/>
  <c r="G951" i="7"/>
  <c r="H950" i="7"/>
  <c r="G950" i="7"/>
  <c r="H949" i="7"/>
  <c r="G949" i="7"/>
  <c r="H948" i="7"/>
  <c r="G948" i="7"/>
  <c r="H947" i="7"/>
  <c r="G947" i="7"/>
  <c r="H5" i="7"/>
  <c r="G5" i="7"/>
  <c r="H4" i="7"/>
  <c r="G4" i="7"/>
  <c r="H3" i="7"/>
  <c r="G3" i="7"/>
  <c r="H2" i="7"/>
  <c r="G2" i="7"/>
  <c r="G786" i="7"/>
  <c r="G785" i="7"/>
  <c r="G784" i="7"/>
  <c r="G782" i="7"/>
  <c r="G783" i="7"/>
  <c r="G781" i="7"/>
  <c r="G780" i="7"/>
  <c r="G779" i="7"/>
  <c r="G778" i="7"/>
  <c r="G777" i="7"/>
  <c r="I777" i="7" s="1"/>
  <c r="G525" i="7"/>
  <c r="B525" i="7" s="1"/>
  <c r="I525" i="7" s="1"/>
  <c r="G524" i="7"/>
  <c r="B524" i="7" s="1"/>
  <c r="I524" i="7" s="1"/>
  <c r="G523" i="7"/>
  <c r="B523" i="7" s="1"/>
  <c r="I523" i="7" s="1"/>
  <c r="G522" i="7"/>
  <c r="B522" i="7" s="1"/>
  <c r="I522" i="7" s="1"/>
  <c r="G521" i="7"/>
  <c r="B521" i="7" s="1"/>
  <c r="I521" i="7" s="1"/>
  <c r="G520" i="7"/>
  <c r="B520" i="7" s="1"/>
  <c r="I520" i="7" s="1"/>
  <c r="G519" i="7"/>
  <c r="B519" i="7" s="1"/>
  <c r="I519" i="7" s="1"/>
  <c r="G518" i="7"/>
  <c r="B518" i="7" s="1"/>
  <c r="I518" i="7" s="1"/>
  <c r="G517" i="7"/>
  <c r="B517" i="7" s="1"/>
  <c r="I517" i="7" s="1"/>
  <c r="G516" i="7"/>
  <c r="B516" i="7" s="1"/>
  <c r="I516" i="7" s="1"/>
  <c r="G515" i="7"/>
  <c r="B515" i="7" s="1"/>
  <c r="I515" i="7" s="1"/>
  <c r="G453" i="7"/>
  <c r="B453" i="7" s="1"/>
  <c r="I453" i="7" s="1"/>
  <c r="G452" i="7"/>
  <c r="B452" i="7" s="1"/>
  <c r="I452" i="7" s="1"/>
  <c r="G451" i="7"/>
  <c r="B451" i="7" s="1"/>
  <c r="I451" i="7" s="1"/>
  <c r="G450" i="7"/>
  <c r="B450" i="7" s="1"/>
  <c r="I450" i="7" s="1"/>
  <c r="G449" i="7"/>
  <c r="B449" i="7" s="1"/>
  <c r="I449" i="7" s="1"/>
  <c r="G448" i="7"/>
  <c r="B448" i="7" s="1"/>
  <c r="I448" i="7" s="1"/>
  <c r="G447" i="7"/>
  <c r="B447" i="7" s="1"/>
  <c r="I447" i="7" s="1"/>
  <c r="G446" i="7"/>
  <c r="B446" i="7" s="1"/>
  <c r="I446" i="7" s="1"/>
  <c r="G445" i="7"/>
  <c r="B445" i="7" s="1"/>
  <c r="I445" i="7" s="1"/>
  <c r="G444" i="7"/>
  <c r="B444" i="7" s="1"/>
  <c r="I444" i="7" s="1"/>
  <c r="G443" i="7"/>
  <c r="B443" i="7" s="1"/>
  <c r="I443" i="7" s="1"/>
  <c r="G464" i="7"/>
  <c r="B464" i="7" s="1"/>
  <c r="I464" i="7" s="1"/>
  <c r="G463" i="7"/>
  <c r="B463" i="7" s="1"/>
  <c r="I463" i="7" s="1"/>
  <c r="G462" i="7"/>
  <c r="B462" i="7" s="1"/>
  <c r="I462" i="7" s="1"/>
  <c r="G461" i="7"/>
  <c r="B461" i="7" s="1"/>
  <c r="I461" i="7" s="1"/>
  <c r="G460" i="7"/>
  <c r="B460" i="7" s="1"/>
  <c r="I460" i="7" s="1"/>
  <c r="G459" i="7"/>
  <c r="B459" i="7" s="1"/>
  <c r="I459" i="7" s="1"/>
  <c r="G458" i="7"/>
  <c r="B458" i="7" s="1"/>
  <c r="I458" i="7" s="1"/>
  <c r="G457" i="7"/>
  <c r="B457" i="7" s="1"/>
  <c r="I457" i="7" s="1"/>
  <c r="G456" i="7"/>
  <c r="B456" i="7" s="1"/>
  <c r="I456" i="7" s="1"/>
  <c r="G455" i="7"/>
  <c r="B455" i="7" s="1"/>
  <c r="I455" i="7" s="1"/>
  <c r="G454" i="7"/>
  <c r="B454" i="7" s="1"/>
  <c r="I454" i="7" s="1"/>
  <c r="G422" i="7"/>
  <c r="B422" i="7" s="1"/>
  <c r="I422" i="7" s="1"/>
  <c r="G421" i="7"/>
  <c r="B421" i="7" s="1"/>
  <c r="I421" i="7" s="1"/>
  <c r="G420" i="7"/>
  <c r="B420" i="7" s="1"/>
  <c r="I420" i="7" s="1"/>
  <c r="G419" i="7"/>
  <c r="B419" i="7" s="1"/>
  <c r="I419" i="7" s="1"/>
  <c r="G418" i="7"/>
  <c r="B418" i="7" s="1"/>
  <c r="I418" i="7" s="1"/>
  <c r="G417" i="7"/>
  <c r="B417" i="7" s="1"/>
  <c r="I417" i="7" s="1"/>
  <c r="G416" i="7"/>
  <c r="B416" i="7" s="1"/>
  <c r="I416" i="7" s="1"/>
  <c r="G415" i="7"/>
  <c r="B415" i="7" s="1"/>
  <c r="I415" i="7" s="1"/>
  <c r="G414" i="7"/>
  <c r="B414" i="7" s="1"/>
  <c r="I414" i="7" s="1"/>
  <c r="G413" i="7"/>
  <c r="B413" i="7" s="1"/>
  <c r="I413" i="7" s="1"/>
  <c r="G412" i="7"/>
  <c r="B412" i="7" s="1"/>
  <c r="I412" i="7" s="1"/>
  <c r="G179" i="7"/>
  <c r="B179" i="7" s="1"/>
  <c r="I179" i="7" s="1"/>
  <c r="G178" i="7"/>
  <c r="B178" i="7" s="1"/>
  <c r="I178" i="7" s="1"/>
  <c r="G177" i="7"/>
  <c r="B177" i="7" s="1"/>
  <c r="I177" i="7" s="1"/>
  <c r="G176" i="7"/>
  <c r="B176" i="7" s="1"/>
  <c r="I176" i="7" s="1"/>
  <c r="G175" i="7"/>
  <c r="B175" i="7" s="1"/>
  <c r="I175" i="7" s="1"/>
  <c r="G174" i="7"/>
  <c r="B174" i="7" s="1"/>
  <c r="I174" i="7" s="1"/>
  <c r="G173" i="7"/>
  <c r="B173" i="7" s="1"/>
  <c r="I173" i="7" s="1"/>
  <c r="G172" i="7"/>
  <c r="B172" i="7" s="1"/>
  <c r="I172" i="7" s="1"/>
  <c r="G171" i="7"/>
  <c r="B171" i="7" s="1"/>
  <c r="I171" i="7" s="1"/>
  <c r="G170" i="7"/>
  <c r="B170" i="7" s="1"/>
  <c r="I170" i="7" s="1"/>
  <c r="G169" i="7"/>
  <c r="B169" i="7" s="1"/>
  <c r="I169" i="7" s="1"/>
  <c r="G546" i="7"/>
  <c r="B546" i="7" s="1"/>
  <c r="I546" i="7" s="1"/>
  <c r="G545" i="7"/>
  <c r="B545" i="7" s="1"/>
  <c r="I545" i="7" s="1"/>
  <c r="G544" i="7"/>
  <c r="B544" i="7" s="1"/>
  <c r="I544" i="7" s="1"/>
  <c r="G543" i="7"/>
  <c r="B543" i="7" s="1"/>
  <c r="I543" i="7" s="1"/>
  <c r="G542" i="7"/>
  <c r="B542" i="7" s="1"/>
  <c r="I542" i="7" s="1"/>
  <c r="G541" i="7"/>
  <c r="B541" i="7" s="1"/>
  <c r="I541" i="7" s="1"/>
  <c r="G540" i="7"/>
  <c r="B540" i="7" s="1"/>
  <c r="I540" i="7" s="1"/>
  <c r="G539" i="7"/>
  <c r="B539" i="7" s="1"/>
  <c r="I539" i="7" s="1"/>
  <c r="G538" i="7"/>
  <c r="B538" i="7" s="1"/>
  <c r="I538" i="7" s="1"/>
  <c r="G537" i="7"/>
  <c r="B537" i="7" s="1"/>
  <c r="I537" i="7" s="1"/>
  <c r="G536" i="7"/>
  <c r="B536" i="7" s="1"/>
  <c r="I536" i="7" s="1"/>
  <c r="G168" i="7"/>
  <c r="B168" i="7" s="1"/>
  <c r="I168" i="7" s="1"/>
  <c r="G167" i="7"/>
  <c r="B167" i="7" s="1"/>
  <c r="I167" i="7" s="1"/>
  <c r="G166" i="7"/>
  <c r="B166" i="7" s="1"/>
  <c r="I166" i="7" s="1"/>
  <c r="G165" i="7"/>
  <c r="B165" i="7" s="1"/>
  <c r="I165" i="7" s="1"/>
  <c r="G164" i="7"/>
  <c r="B164" i="7" s="1"/>
  <c r="I164" i="7" s="1"/>
  <c r="G163" i="7"/>
  <c r="B163" i="7" s="1"/>
  <c r="I163" i="7" s="1"/>
  <c r="G162" i="7"/>
  <c r="B162" i="7" s="1"/>
  <c r="I162" i="7" s="1"/>
  <c r="G161" i="7"/>
  <c r="B161" i="7" s="1"/>
  <c r="I161" i="7" s="1"/>
  <c r="G160" i="7"/>
  <c r="B160" i="7" s="1"/>
  <c r="I160" i="7" s="1"/>
  <c r="G159" i="7"/>
  <c r="B159" i="7" s="1"/>
  <c r="I159" i="7" s="1"/>
  <c r="G158" i="7"/>
  <c r="B158" i="7" s="1"/>
  <c r="I158" i="7" s="1"/>
  <c r="G411" i="7"/>
  <c r="B411" i="7" s="1"/>
  <c r="I411" i="7" s="1"/>
  <c r="G410" i="7"/>
  <c r="B410" i="7" s="1"/>
  <c r="I410" i="7" s="1"/>
  <c r="G409" i="7"/>
  <c r="B409" i="7" s="1"/>
  <c r="I409" i="7" s="1"/>
  <c r="G408" i="7"/>
  <c r="B408" i="7" s="1"/>
  <c r="I408" i="7" s="1"/>
  <c r="G407" i="7"/>
  <c r="B407" i="7" s="1"/>
  <c r="I407" i="7" s="1"/>
  <c r="G406" i="7"/>
  <c r="B406" i="7" s="1"/>
  <c r="I406" i="7" s="1"/>
  <c r="G405" i="7"/>
  <c r="B405" i="7" s="1"/>
  <c r="I405" i="7" s="1"/>
  <c r="G404" i="7"/>
  <c r="B404" i="7" s="1"/>
  <c r="I404" i="7" s="1"/>
  <c r="G403" i="7"/>
  <c r="B403" i="7" s="1"/>
  <c r="I403" i="7" s="1"/>
  <c r="G402" i="7"/>
  <c r="B402" i="7" s="1"/>
  <c r="I402" i="7" s="1"/>
  <c r="G401" i="7"/>
  <c r="B401" i="7" s="1"/>
  <c r="I401" i="7" s="1"/>
  <c r="G442" i="7"/>
  <c r="B442" i="7" s="1"/>
  <c r="I442" i="7" s="1"/>
  <c r="G441" i="7"/>
  <c r="B441" i="7" s="1"/>
  <c r="I441" i="7" s="1"/>
  <c r="G440" i="7"/>
  <c r="B440" i="7" s="1"/>
  <c r="I440" i="7" s="1"/>
  <c r="G439" i="7"/>
  <c r="B439" i="7" s="1"/>
  <c r="I439" i="7" s="1"/>
  <c r="G438" i="7"/>
  <c r="B438" i="7" s="1"/>
  <c r="I438" i="7" s="1"/>
  <c r="G437" i="7"/>
  <c r="B437" i="7" s="1"/>
  <c r="I437" i="7" s="1"/>
  <c r="G436" i="7"/>
  <c r="B436" i="7" s="1"/>
  <c r="I436" i="7" s="1"/>
  <c r="G435" i="7"/>
  <c r="B435" i="7" s="1"/>
  <c r="I435" i="7" s="1"/>
  <c r="G434" i="7"/>
  <c r="B434" i="7" s="1"/>
  <c r="I434" i="7" s="1"/>
  <c r="G433" i="7"/>
  <c r="B433" i="7" s="1"/>
  <c r="I433" i="7" s="1"/>
  <c r="G400" i="7"/>
  <c r="G399" i="7"/>
  <c r="G398" i="7"/>
  <c r="G397" i="7"/>
  <c r="G396" i="7"/>
  <c r="G395" i="7"/>
  <c r="G394" i="7"/>
  <c r="G393" i="7"/>
  <c r="G392" i="7"/>
  <c r="G391" i="7"/>
  <c r="G390" i="7"/>
  <c r="G389" i="7"/>
  <c r="G388" i="7"/>
  <c r="G387" i="7"/>
  <c r="G386" i="7"/>
  <c r="G385" i="7"/>
  <c r="G384" i="7"/>
  <c r="G383" i="7"/>
  <c r="G382" i="7"/>
  <c r="G381" i="7"/>
  <c r="G380" i="7"/>
  <c r="G379" i="7"/>
  <c r="G378" i="7"/>
  <c r="G377" i="7"/>
  <c r="G376" i="7"/>
  <c r="G375" i="7"/>
  <c r="G374" i="7"/>
  <c r="G373" i="7"/>
  <c r="G372" i="7"/>
  <c r="G371" i="7"/>
  <c r="G370" i="7"/>
  <c r="G369" i="7"/>
  <c r="G368" i="7"/>
  <c r="G367" i="7"/>
  <c r="G366" i="7"/>
  <c r="G365" i="7"/>
  <c r="G364" i="7"/>
  <c r="G363" i="7"/>
  <c r="G362" i="7"/>
  <c r="G361" i="7"/>
  <c r="G360" i="7"/>
  <c r="G359" i="7"/>
  <c r="G358" i="7"/>
  <c r="G357" i="7"/>
  <c r="G356" i="7"/>
  <c r="G355" i="7"/>
  <c r="G354" i="7"/>
  <c r="G353" i="7"/>
  <c r="G352" i="7"/>
  <c r="G351" i="7"/>
  <c r="G350" i="7"/>
  <c r="G349" i="7"/>
  <c r="G348" i="7"/>
  <c r="G347" i="7"/>
  <c r="G346" i="7"/>
  <c r="G345" i="7"/>
  <c r="G344" i="7"/>
  <c r="G343" i="7"/>
  <c r="G342" i="7"/>
  <c r="G341" i="7"/>
  <c r="G340" i="7"/>
  <c r="G339" i="7"/>
  <c r="G338" i="7"/>
  <c r="G337" i="7"/>
  <c r="G336" i="7"/>
  <c r="G335" i="7"/>
  <c r="G334" i="7"/>
  <c r="G333" i="7"/>
  <c r="G332" i="7"/>
  <c r="G331" i="7"/>
  <c r="G330" i="7"/>
  <c r="G329" i="7"/>
  <c r="G328" i="7"/>
  <c r="G327" i="7"/>
  <c r="G326" i="7"/>
  <c r="G325" i="7"/>
  <c r="G324" i="7"/>
  <c r="G323" i="7"/>
  <c r="G322" i="7"/>
  <c r="G321" i="7"/>
  <c r="G320" i="7"/>
  <c r="G319" i="7"/>
  <c r="G318" i="7"/>
  <c r="G317" i="7"/>
  <c r="G316" i="7"/>
  <c r="G315" i="7"/>
  <c r="G314" i="7"/>
  <c r="G313" i="7"/>
  <c r="G312" i="7"/>
  <c r="G311" i="7"/>
  <c r="G310" i="7"/>
  <c r="G309" i="7"/>
  <c r="G308" i="7"/>
  <c r="G307" i="7"/>
  <c r="G306" i="7"/>
  <c r="G305" i="7"/>
  <c r="G304" i="7"/>
  <c r="G303" i="7"/>
  <c r="G302" i="7"/>
  <c r="G301" i="7"/>
  <c r="G300" i="7"/>
  <c r="G299" i="7"/>
  <c r="G298" i="7"/>
  <c r="G297" i="7"/>
  <c r="G296" i="7"/>
  <c r="G295" i="7"/>
  <c r="G294" i="7"/>
  <c r="G293" i="7"/>
  <c r="G292" i="7"/>
  <c r="G291" i="7"/>
  <c r="G290" i="7"/>
  <c r="G289" i="7"/>
  <c r="G288" i="7"/>
  <c r="G287" i="7"/>
  <c r="G286" i="7"/>
  <c r="G285" i="7"/>
  <c r="G284" i="7"/>
  <c r="G283" i="7"/>
  <c r="G282" i="7"/>
  <c r="G281" i="7"/>
  <c r="G280" i="7"/>
  <c r="G279" i="7"/>
  <c r="G278" i="7"/>
  <c r="G277" i="7"/>
  <c r="G276" i="7"/>
  <c r="G275" i="7"/>
  <c r="G274" i="7"/>
  <c r="G273" i="7"/>
  <c r="G272" i="7"/>
  <c r="G271" i="7"/>
  <c r="G270" i="7"/>
  <c r="G269" i="7"/>
  <c r="G268" i="7"/>
  <c r="B268" i="7" s="1"/>
  <c r="G267" i="7"/>
  <c r="B267" i="7" s="1"/>
  <c r="G266" i="7"/>
  <c r="B266" i="7" s="1"/>
  <c r="G265" i="7"/>
  <c r="B265" i="7" s="1"/>
  <c r="G264" i="7"/>
  <c r="B264" i="7" s="1"/>
  <c r="G263" i="7"/>
  <c r="B263" i="7" s="1"/>
  <c r="G262" i="7"/>
  <c r="B262" i="7" s="1"/>
  <c r="G261" i="7"/>
  <c r="B261" i="7" s="1"/>
  <c r="G260" i="7"/>
  <c r="B260" i="7" s="1"/>
  <c r="G259" i="7"/>
  <c r="B259" i="7" s="1"/>
  <c r="G258" i="7"/>
  <c r="B258" i="7" s="1"/>
  <c r="G257" i="7"/>
  <c r="B257" i="7" s="1"/>
  <c r="I257" i="7" s="1"/>
  <c r="B256" i="7"/>
  <c r="I256" i="7" s="1"/>
  <c r="G255" i="7"/>
  <c r="B255" i="7" s="1"/>
  <c r="I255" i="7" s="1"/>
  <c r="G254" i="7"/>
  <c r="B254" i="7" s="1"/>
  <c r="I254" i="7" s="1"/>
  <c r="B253" i="7"/>
  <c r="I253" i="7" s="1"/>
  <c r="G252" i="7"/>
  <c r="B252" i="7" s="1"/>
  <c r="I252" i="7" s="1"/>
  <c r="G251" i="7"/>
  <c r="B251" i="7" s="1"/>
  <c r="I251" i="7" s="1"/>
  <c r="B250" i="7"/>
  <c r="I250" i="7" s="1"/>
  <c r="G249" i="7"/>
  <c r="B249" i="7" s="1"/>
  <c r="I249" i="7" s="1"/>
  <c r="G248" i="7"/>
  <c r="B248" i="7" s="1"/>
  <c r="I248" i="7" s="1"/>
  <c r="B247" i="7"/>
  <c r="I247" i="7" s="1"/>
  <c r="G246" i="7"/>
  <c r="B246" i="7" s="1"/>
  <c r="I246" i="7" s="1"/>
  <c r="G245" i="7"/>
  <c r="B245" i="7" s="1"/>
  <c r="I245" i="7" s="1"/>
  <c r="B244" i="7"/>
  <c r="I244" i="7" s="1"/>
  <c r="G243" i="7"/>
  <c r="B243" i="7" s="1"/>
  <c r="I243" i="7" s="1"/>
  <c r="G242" i="7"/>
  <c r="B242" i="7" s="1"/>
  <c r="I242" i="7" s="1"/>
  <c r="B241" i="7"/>
  <c r="I241" i="7" s="1"/>
  <c r="G240" i="7"/>
  <c r="B240" i="7" s="1"/>
  <c r="I240" i="7" s="1"/>
  <c r="G239" i="7"/>
  <c r="B239" i="7" s="1"/>
  <c r="I239" i="7" s="1"/>
  <c r="B238" i="7"/>
  <c r="I238" i="7" s="1"/>
  <c r="G237" i="7"/>
  <c r="B237" i="7" s="1"/>
  <c r="I237" i="7" s="1"/>
  <c r="G236" i="7"/>
  <c r="B236" i="7" s="1"/>
  <c r="I236" i="7" s="1"/>
  <c r="B235" i="7"/>
  <c r="I235" i="7" s="1"/>
  <c r="G234" i="7"/>
  <c r="B234" i="7" s="1"/>
  <c r="I234" i="7" s="1"/>
  <c r="G233" i="7"/>
  <c r="B233" i="7" s="1"/>
  <c r="I233" i="7" s="1"/>
  <c r="B232" i="7"/>
  <c r="I232" i="7" s="1"/>
  <c r="G231" i="7"/>
  <c r="B231" i="7" s="1"/>
  <c r="I231" i="7" s="1"/>
  <c r="G230" i="7"/>
  <c r="B230" i="7" s="1"/>
  <c r="I230" i="7" s="1"/>
  <c r="B229" i="7"/>
  <c r="I229" i="7" s="1"/>
  <c r="G228" i="7"/>
  <c r="B228" i="7" s="1"/>
  <c r="I228" i="7" s="1"/>
  <c r="G227" i="7"/>
  <c r="B227" i="7" s="1"/>
  <c r="I227" i="7" s="1"/>
  <c r="B226" i="7"/>
  <c r="I226" i="7" s="1"/>
  <c r="G225" i="7"/>
  <c r="B225" i="7" s="1"/>
  <c r="I225" i="7" s="1"/>
  <c r="G224" i="7"/>
  <c r="B224" i="7" s="1"/>
  <c r="I224" i="7" s="1"/>
  <c r="B223" i="7"/>
  <c r="I223" i="7" s="1"/>
  <c r="G222" i="7"/>
  <c r="B222" i="7" s="1"/>
  <c r="I222" i="7" s="1"/>
  <c r="G221" i="7"/>
  <c r="B221" i="7" s="1"/>
  <c r="I221" i="7" s="1"/>
  <c r="B220" i="7"/>
  <c r="I220" i="7" s="1"/>
  <c r="G219" i="7"/>
  <c r="B219" i="7" s="1"/>
  <c r="I219" i="7" s="1"/>
  <c r="G218" i="7"/>
  <c r="B218" i="7" s="1"/>
  <c r="I218" i="7" s="1"/>
  <c r="B217" i="7"/>
  <c r="I217" i="7" s="1"/>
  <c r="G216" i="7"/>
  <c r="B216" i="7" s="1"/>
  <c r="I216" i="7" s="1"/>
  <c r="G215" i="7"/>
  <c r="B215" i="7" s="1"/>
  <c r="I215" i="7" s="1"/>
  <c r="B214" i="7"/>
  <c r="I214" i="7" s="1"/>
  <c r="G213" i="7"/>
  <c r="B213" i="7" s="1"/>
  <c r="I213" i="7" s="1"/>
  <c r="G137" i="7"/>
  <c r="G136" i="7"/>
  <c r="G135" i="7"/>
  <c r="G134" i="7"/>
  <c r="G133" i="7"/>
  <c r="G132" i="7"/>
  <c r="G131" i="7"/>
  <c r="G130" i="7"/>
  <c r="G129" i="7"/>
  <c r="G128" i="7"/>
  <c r="G127" i="7"/>
  <c r="G126" i="7"/>
  <c r="G125" i="7"/>
  <c r="G124" i="7"/>
  <c r="G123" i="7"/>
  <c r="G122" i="7"/>
  <c r="G121" i="7"/>
  <c r="G120" i="7"/>
  <c r="G119" i="7"/>
  <c r="G118" i="7"/>
  <c r="G117" i="7"/>
  <c r="G116" i="7"/>
  <c r="G115" i="7"/>
  <c r="G114" i="7"/>
  <c r="G113" i="7"/>
  <c r="G112" i="7"/>
  <c r="G111" i="7"/>
  <c r="G110" i="7"/>
  <c r="G109" i="7"/>
  <c r="G108" i="7"/>
  <c r="G107" i="7"/>
  <c r="G106" i="7"/>
  <c r="G105" i="7"/>
  <c r="G104" i="7"/>
  <c r="G103" i="7"/>
  <c r="G102" i="7"/>
  <c r="G101" i="7"/>
  <c r="G100" i="7"/>
  <c r="G99" i="7"/>
  <c r="G98" i="7"/>
  <c r="G97" i="7"/>
  <c r="G96" i="7"/>
  <c r="G95" i="7"/>
  <c r="G94" i="7"/>
  <c r="G93" i="7"/>
  <c r="G92" i="7"/>
  <c r="G91" i="7"/>
  <c r="G90" i="7"/>
  <c r="G89" i="7"/>
  <c r="G88" i="7"/>
  <c r="G87" i="7"/>
  <c r="G86"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C00-000002000000}">
      <text>
        <r>
          <rPr>
            <sz val="12"/>
            <color theme="1"/>
            <rFont val="Arial"/>
            <family val="2"/>
          </rPr>
          <t>[Threaded comment]
Your version of Excel allows you to read this threaded comment; however, any edits to it will get removed if the file is opened in a newer version of Excel. Learn more: https://go.microsoft.com/fwlink/?linkid=870924
Comment:
    REVERSE **THEN** RECODE
	-tc={2F796785-53F3-2B42-86D2-A07403494688}</t>
        </r>
      </text>
    </comment>
    <comment ref="E37" authorId="0" shapeId="0" xr:uid="{00000000-0006-0000-0C00-000004000000}">
      <text>
        <r>
          <rPr>
            <sz val="12"/>
            <color theme="1"/>
            <rFont val="Arial"/>
            <family val="2"/>
          </rPr>
          <t>Possibly redundant with with ever drinks alcohol, but here due to branching?
	-Microsoft Office User</t>
        </r>
      </text>
    </comment>
    <comment ref="E291" authorId="0" shapeId="0" xr:uid="{00000000-0006-0000-0C00-000005000000}">
      <text>
        <r>
          <rPr>
            <sz val="12"/>
            <color theme="1"/>
            <rFont val="Arial"/>
            <family val="2"/>
          </rPr>
          <t>Maybe don’t need this is we have smoke ever?
	-Microsoft Office User</t>
        </r>
      </text>
    </comment>
  </commentList>
</comments>
</file>

<file path=xl/sharedStrings.xml><?xml version="1.0" encoding="utf-8"?>
<sst xmlns="http://schemas.openxmlformats.org/spreadsheetml/2006/main" count="46827" uniqueCount="5244">
  <si>
    <t>Category</t>
  </si>
  <si>
    <t>Outcomes</t>
  </si>
  <si>
    <t>Dataset</t>
  </si>
  <si>
    <t>Construct</t>
  </si>
  <si>
    <t>category</t>
  </si>
  <si>
    <t>name</t>
  </si>
  <si>
    <t>Predictors</t>
  </si>
  <si>
    <t>Moderators</t>
  </si>
  <si>
    <t>GSOEP</t>
  </si>
  <si>
    <t>Key Name</t>
  </si>
  <si>
    <t>Link</t>
  </si>
  <si>
    <t>Personality</t>
  </si>
  <si>
    <t>Extraversion</t>
  </si>
  <si>
    <t>Age</t>
  </si>
  <si>
    <t>pers</t>
  </si>
  <si>
    <t>German Socioeconomic Panel</t>
  </si>
  <si>
    <t>Year of Birth</t>
  </si>
  <si>
    <t>gsoep</t>
  </si>
  <si>
    <t>https://data.soep.de/soep-core/topics/</t>
  </si>
  <si>
    <t>Longitudinal Internet Studies for the Social Sciences</t>
  </si>
  <si>
    <t>liss</t>
  </si>
  <si>
    <t>https://www.dataarchive.lissdata.nl</t>
  </si>
  <si>
    <t>Agreeableness</t>
  </si>
  <si>
    <t>Gender</t>
  </si>
  <si>
    <t>E</t>
  </si>
  <si>
    <t>Conscientiousness</t>
  </si>
  <si>
    <t>For the Personality (Predictor) items, in almost cases there will be multiple items per construct. These won't be the same for each dataset, which isn't an issue, but we will want some way of differentiating different items. You'll see an example of that on the "Sample" sheet, which basically tells you to name the item something. So if there were two Extraversion items like "Likes parties" and "Is assertive" you could make the "itemname" column "lkPrty" and "assertive."</t>
  </si>
  <si>
    <t>Neuroticim</t>
  </si>
  <si>
    <t>Openness to Experience</t>
  </si>
  <si>
    <t>Socioeconomic Status</t>
  </si>
  <si>
    <t>Health and Retirement Study</t>
  </si>
  <si>
    <t>hrs</t>
  </si>
  <si>
    <t>https://www.rand.org/labor/aging/dataprod/hrs-data.html</t>
  </si>
  <si>
    <t>Race</t>
  </si>
  <si>
    <t>A</t>
  </si>
  <si>
    <t>Satisfaction with Life</t>
  </si>
  <si>
    <t>C</t>
  </si>
  <si>
    <t>Positive Affect</t>
  </si>
  <si>
    <t>Negative Affect</t>
  </si>
  <si>
    <t>N</t>
  </si>
  <si>
    <t>O</t>
  </si>
  <si>
    <t>Self-Rated Physical Health</t>
  </si>
  <si>
    <t>SWL</t>
  </si>
  <si>
    <t>PA</t>
  </si>
  <si>
    <t>NA</t>
  </si>
  <si>
    <t>Education</t>
  </si>
  <si>
    <t>mod</t>
  </si>
  <si>
    <t>age</t>
  </si>
  <si>
    <t>For the most part, these should be single unitary items in each data set. When this occurs, just make the "itemname" the same as the "name," which should match the cross-data set names in the name column of this sheet.</t>
  </si>
  <si>
    <t>gender</t>
  </si>
  <si>
    <t>ethnicity</t>
  </si>
  <si>
    <t>dataset</t>
  </si>
  <si>
    <t>out</t>
  </si>
  <si>
    <t>married</t>
  </si>
  <si>
    <t>Most outcomes will be a single measure. What we're primarily interested in here is a variable that tells us whether someone experienced that event in a given year. Essentially, in the end, we'll code people who experienced an event for the first time at least once during a certain period as "experienced the event" and everyone else as "did not experience the event." In some studies, this may be a variable that indicates a date (e.g. 2018-12-05). In some, there be a year and month variable separately (pull both and indicate year v. date in the "itemname" column). Some might also just be a variable that codes, for example, "Married", "Not Married", "Unknown", etc. Just make sure to indicate what the variable is in the "scale" column for that item.</t>
  </si>
  <si>
    <t>X</t>
  </si>
  <si>
    <t>study</t>
  </si>
  <si>
    <t>itemname</t>
  </si>
  <si>
    <t>year</t>
  </si>
  <si>
    <t>new_itemname</t>
  </si>
  <si>
    <t>orig_itemname</t>
  </si>
  <si>
    <t>description</t>
  </si>
  <si>
    <t>scale</t>
  </si>
  <si>
    <t>recode</t>
  </si>
  <si>
    <t>mini</t>
  </si>
  <si>
    <t>maxi</t>
  </si>
  <si>
    <t>comp_rule</t>
  </si>
  <si>
    <t>yearBrth</t>
  </si>
  <si>
    <r>
      <t xml:space="preserve">The matching variables will be the most difficult for a number of reasons:
1. Different data sets will code these variables differently. That's on me to fix, not you. Just make sure to indicate the scale.
2. Different data sets will have different numbers of items for these variables. That's fine, just follow the same rule as for the personality variables.
3. Different data sets will measure some of these </t>
    </r>
    <r>
      <rPr>
        <b/>
        <i/>
        <sz val="12"/>
        <color theme="0"/>
        <rFont val="Calibri"/>
        <family val="2"/>
      </rPr>
      <t xml:space="preserve">very </t>
    </r>
    <r>
      <rPr>
        <sz val="12"/>
        <color theme="0"/>
        <rFont val="Calibri"/>
        <family val="2"/>
      </rPr>
      <t>differently. Again, this won't be a huge issue for these data because it isn't imperative that they match up as well across data sets, like it is for the other variables.
4. Some data sets will not only have different items measuring the same thing, they'll have completely different measures of the same thing. For example, in the HRS data set, there are some 4+ different types of exercise variables. Again, though, just make sure there is a way to differentiate the items using the "itemname" column but a common name in the "name" column that will still allow us to match those all back together in some form or another.
5. Not all data sets will have all of these variables. That's fine. Find (or find equivalents) of what you can.
6. Some data sets will have variables you think are relevant that aren't on this list. You can also include these variables, but make sure to flag them by highlighting that row in yellow. You'll need to designate a "name" and "itemname" as needed. Be consistent!</t>
    </r>
  </si>
  <si>
    <t>reverse_code</t>
  </si>
  <si>
    <t>[itemname]</t>
  </si>
  <si>
    <t>[number]</t>
  </si>
  <si>
    <t>HHID</t>
  </si>
  <si>
    <t>[codebook meta]</t>
  </si>
  <si>
    <t>[item text participants responded to]</t>
  </si>
  <si>
    <t>[range of values and likert points]</t>
  </si>
  <si>
    <t>[yes/no]</t>
  </si>
  <si>
    <t>ifelse(is.na(x) | x &lt; 0, NA, x)</t>
  </si>
  <si>
    <t>max</t>
  </si>
  <si>
    <t>[numeric]</t>
  </si>
  <si>
    <t>[min/max/mean/mode/select]</t>
  </si>
  <si>
    <t>race</t>
  </si>
  <si>
    <t>SRhealth</t>
  </si>
  <si>
    <t>BMI</t>
  </si>
  <si>
    <t>satLife</t>
  </si>
  <si>
    <t>height</t>
  </si>
  <si>
    <t>weight</t>
  </si>
  <si>
    <t>education</t>
  </si>
  <si>
    <t>exercise</t>
  </si>
  <si>
    <t>alcohol</t>
  </si>
  <si>
    <t>wave</t>
  </si>
  <si>
    <t>smokes</t>
  </si>
  <si>
    <t>skip</t>
  </si>
  <si>
    <t>sum</t>
  </si>
  <si>
    <t>activity</t>
  </si>
  <si>
    <t>no</t>
  </si>
  <si>
    <t>average</t>
  </si>
  <si>
    <t>yes</t>
  </si>
  <si>
    <t>wave_letter</t>
  </si>
  <si>
    <t>YOB1</t>
  </si>
  <si>
    <t>gebjaar</t>
  </si>
  <si>
    <t>numeric</t>
  </si>
  <si>
    <t>mode</t>
  </si>
  <si>
    <t>YOB10</t>
  </si>
  <si>
    <t>YOB11</t>
  </si>
  <si>
    <t>YOB12</t>
  </si>
  <si>
    <t>YOB2</t>
  </si>
  <si>
    <t>YOB3</t>
  </si>
  <si>
    <t>YOB4</t>
  </si>
  <si>
    <t>YOB5</t>
  </si>
  <si>
    <t>YOB6</t>
  </si>
  <si>
    <t>YOB7</t>
  </si>
  <si>
    <t>YOB8</t>
  </si>
  <si>
    <t>YOB9</t>
  </si>
  <si>
    <t>ch09c</t>
  </si>
  <si>
    <t>alc7dy</t>
  </si>
  <si>
    <t>ch09c134</t>
  </si>
  <si>
    <t>Did you have a drink containing alcohol during the last seven days (excluding today)?</t>
  </si>
  <si>
    <t>1 being "yes", 2 being "no"</t>
  </si>
  <si>
    <t>No</t>
  </si>
  <si>
    <t>ifelse(is.na(x) | x &lt; 0, NA, ifelse(x == 2, 0, 1))</t>
  </si>
  <si>
    <t>ch08b</t>
  </si>
  <si>
    <t>ch08b134</t>
  </si>
  <si>
    <t>ch07a</t>
  </si>
  <si>
    <t>ch07a134</t>
  </si>
  <si>
    <t>ch10d</t>
  </si>
  <si>
    <t>ch10d134</t>
  </si>
  <si>
    <t>ch11e</t>
  </si>
  <si>
    <t>ch11e134</t>
  </si>
  <si>
    <t>ch12f</t>
  </si>
  <si>
    <t>ch12f134</t>
  </si>
  <si>
    <t>ch13g</t>
  </si>
  <si>
    <t>ch13g134</t>
  </si>
  <si>
    <t>ch15h</t>
  </si>
  <si>
    <t>ch15h134</t>
  </si>
  <si>
    <t>ch16i</t>
  </si>
  <si>
    <t>ch16i134</t>
  </si>
  <si>
    <t>ch17j</t>
  </si>
  <si>
    <t>ch17j134</t>
  </si>
  <si>
    <t>yrAlc</t>
  </si>
  <si>
    <t>ch09c133</t>
  </si>
  <si>
    <t>Now think of all the sorts of drink that exist. How often did you have a drink containing alcohol over the last 12 months?</t>
  </si>
  <si>
    <t>1 being "almost every day", 2 being "five or six days per week", 3 being "three or four days per week", 4 being "once or twice a week", 5 being "once or twice a month", 6 being "once every two months", 7 being "once or twice a year", 8 being "not at all over the last 12 months"</t>
  </si>
  <si>
    <t>ifelse(is.na(x) | x &lt; 0 | x &gt; 8, NA, ifelse(x == 8, 0, 1))</t>
  </si>
  <si>
    <t>ch08b133</t>
  </si>
  <si>
    <t>ch07a133</t>
  </si>
  <si>
    <t>ch10d133</t>
  </si>
  <si>
    <t>ch11e133</t>
  </si>
  <si>
    <t>ch12f133</t>
  </si>
  <si>
    <t>ch13g133</t>
  </si>
  <si>
    <t>ch15h133</t>
  </si>
  <si>
    <t>ch16i133</t>
  </si>
  <si>
    <t>ch17j133</t>
  </si>
  <si>
    <t>wine</t>
  </si>
  <si>
    <t>Integer</t>
  </si>
  <si>
    <t>ifelse(is.na(x) | x &lt; 0 | x &gt; 1, NA, x)</t>
  </si>
  <si>
    <t>0	no
1	yes</t>
  </si>
  <si>
    <t>Marital Status</t>
  </si>
  <si>
    <t>religion</t>
  </si>
  <si>
    <t>chores</t>
  </si>
  <si>
    <t>Year of birth</t>
  </si>
  <si>
    <t>cancer</t>
  </si>
  <si>
    <t>diabetes</t>
  </si>
  <si>
    <t>heartProb</t>
  </si>
  <si>
    <t>cw08a</t>
  </si>
  <si>
    <t>edcDgr</t>
  </si>
  <si>
    <t>What then is the highest level of education that you have completed with or without diploma or certificate?</t>
  </si>
  <si>
    <t>1        none
2        elementary (comparable to primary education)
3        middle school (comparable to VMBO, VBO, MAVO; intermediate professional education)
4        secondary (comparable to HAVO, VWO, MBO; secondary education)
5        post-secondary, non-tertiary (comparable to post-MBO; continued intermediate professional education)
6        tertiary (comparable to HBO, WO; higher professional education, university education)
7        post-tertiary (comparable to post-academic, including doctor)
8        other</t>
  </si>
  <si>
    <t>cw09b</t>
  </si>
  <si>
    <t>cw09b009</t>
  </si>
  <si>
    <t>cw10c</t>
  </si>
  <si>
    <t>cw10c009</t>
  </si>
  <si>
    <t>cw11d</t>
  </si>
  <si>
    <t>cw11d009</t>
  </si>
  <si>
    <t>cw12e</t>
  </si>
  <si>
    <t>cw12e009</t>
  </si>
  <si>
    <t>cw13f</t>
  </si>
  <si>
    <t>cw13f009</t>
  </si>
  <si>
    <t>cw14g</t>
  </si>
  <si>
    <t>cw14g009</t>
  </si>
  <si>
    <t>cw15h</t>
  </si>
  <si>
    <t>cw15h009</t>
  </si>
  <si>
    <t>cw16i</t>
  </si>
  <si>
    <t>cw16i009</t>
  </si>
  <si>
    <t>cw17j</t>
  </si>
  <si>
    <t>cw17j009</t>
  </si>
  <si>
    <t>cw18k</t>
  </si>
  <si>
    <t>cw18k009</t>
  </si>
  <si>
    <t>antillean</t>
  </si>
  <si>
    <t>Antilleans</t>
  </si>
  <si>
    <t>b</t>
  </si>
  <si>
    <t>armenian</t>
  </si>
  <si>
    <t>Armenians</t>
  </si>
  <si>
    <t>aruban</t>
  </si>
  <si>
    <t>Arubans</t>
  </si>
  <si>
    <t>berbers</t>
  </si>
  <si>
    <t>Berbers</t>
  </si>
  <si>
    <t>chinese</t>
  </si>
  <si>
    <t>Chinese</t>
  </si>
  <si>
    <t>happy</t>
  </si>
  <si>
    <t>creole</t>
  </si>
  <si>
    <t>Creoles</t>
  </si>
  <si>
    <t>hopeful</t>
  </si>
  <si>
    <t>curacaoan</t>
  </si>
  <si>
    <t>Curacaoans</t>
  </si>
  <si>
    <t>dutch</t>
  </si>
  <si>
    <t>native Dutch</t>
  </si>
  <si>
    <t>sad</t>
  </si>
  <si>
    <t>hindu</t>
  </si>
  <si>
    <t>Hindustanis</t>
  </si>
  <si>
    <t>japanese</t>
  </si>
  <si>
    <t>Javanese</t>
  </si>
  <si>
    <t>started</t>
  </si>
  <si>
    <t>kurd</t>
  </si>
  <si>
    <t>Kurds</t>
  </si>
  <si>
    <t>moroccan</t>
  </si>
  <si>
    <t>tired</t>
  </si>
  <si>
    <t>Moroccans</t>
  </si>
  <si>
    <t>other</t>
  </si>
  <si>
    <t>surinamese</t>
  </si>
  <si>
    <t>Surinamese</t>
  </si>
  <si>
    <t>turk</t>
  </si>
  <si>
    <t>Turks</t>
  </si>
  <si>
    <t>exerDays</t>
  </si>
  <si>
    <t>If you look back on the last 7 days, on how many of those days did you perform a strenuous physical activity such as lifting heavy loads, digging, aerobics or cycling? If you did not perform any strenuous physical activity, enter zero (0).</t>
  </si>
  <si>
    <t>0-7</t>
  </si>
  <si>
    <t>Numeric</t>
  </si>
  <si>
    <t>proud</t>
  </si>
  <si>
    <t>gender1</t>
  </si>
  <si>
    <t>geslacht</t>
  </si>
  <si>
    <t>1	Male
2	Female</t>
  </si>
  <si>
    <t>x - 1</t>
  </si>
  <si>
    <t>gender10</t>
  </si>
  <si>
    <t>gender11</t>
  </si>
  <si>
    <t>yearMarried</t>
  </si>
  <si>
    <t>gender12</t>
  </si>
  <si>
    <t>waveletter</t>
  </si>
  <si>
    <t>apequiv</t>
  </si>
  <si>
    <t>a</t>
  </si>
  <si>
    <t>d1110184</t>
  </si>
  <si>
    <t xml:space="preserve">Age of Individual </t>
  </si>
  <si>
    <t>bpequiv</t>
  </si>
  <si>
    <t>d1110185</t>
  </si>
  <si>
    <t>cpequiv</t>
  </si>
  <si>
    <t>c</t>
  </si>
  <si>
    <t>d1110186</t>
  </si>
  <si>
    <t>gender2</t>
  </si>
  <si>
    <t>dpequiv</t>
  </si>
  <si>
    <t>d</t>
  </si>
  <si>
    <t>d1110187</t>
  </si>
  <si>
    <t>epequiv</t>
  </si>
  <si>
    <t>e</t>
  </si>
  <si>
    <t>d1110188</t>
  </si>
  <si>
    <t>fpequiv</t>
  </si>
  <si>
    <t>f</t>
  </si>
  <si>
    <t>d1110189</t>
  </si>
  <si>
    <t>gpequiv</t>
  </si>
  <si>
    <t>g</t>
  </si>
  <si>
    <t>d1110190</t>
  </si>
  <si>
    <t>hpequiv</t>
  </si>
  <si>
    <t>h</t>
  </si>
  <si>
    <t>d1110191</t>
  </si>
  <si>
    <t>ipequiv</t>
  </si>
  <si>
    <t>i</t>
  </si>
  <si>
    <t>d1110192</t>
  </si>
  <si>
    <t>jpequiv</t>
  </si>
  <si>
    <t>j</t>
  </si>
  <si>
    <t>d1110193</t>
  </si>
  <si>
    <t>kpequiv</t>
  </si>
  <si>
    <t>k</t>
  </si>
  <si>
    <t>d1110194</t>
  </si>
  <si>
    <t>gender3</t>
  </si>
  <si>
    <t>lpequiv</t>
  </si>
  <si>
    <t>l</t>
  </si>
  <si>
    <t>d1110195</t>
  </si>
  <si>
    <t>mpequiv</t>
  </si>
  <si>
    <t>m</t>
  </si>
  <si>
    <t>d1110196</t>
  </si>
  <si>
    <t>npequiv</t>
  </si>
  <si>
    <t>n</t>
  </si>
  <si>
    <t>d1110197</t>
  </si>
  <si>
    <t>opequiv</t>
  </si>
  <si>
    <t>o</t>
  </si>
  <si>
    <t>d1110198</t>
  </si>
  <si>
    <t>ppequiv</t>
  </si>
  <si>
    <t>p</t>
  </si>
  <si>
    <t>d1110199</t>
  </si>
  <si>
    <t>qpequiv</t>
  </si>
  <si>
    <t>q</t>
  </si>
  <si>
    <t>d1110100</t>
  </si>
  <si>
    <t>rpequiv</t>
  </si>
  <si>
    <t>r</t>
  </si>
  <si>
    <t>d1110101</t>
  </si>
  <si>
    <t>spequiv</t>
  </si>
  <si>
    <t>s</t>
  </si>
  <si>
    <t>d1110102</t>
  </si>
  <si>
    <t>gender4</t>
  </si>
  <si>
    <t>tpequiv</t>
  </si>
  <si>
    <t>t</t>
  </si>
  <si>
    <t>d1110103</t>
  </si>
  <si>
    <t>upequiv</t>
  </si>
  <si>
    <t>u</t>
  </si>
  <si>
    <t>d1110104</t>
  </si>
  <si>
    <t>vpequiv</t>
  </si>
  <si>
    <t>v</t>
  </si>
  <si>
    <t>d1110105</t>
  </si>
  <si>
    <t>wpequiv</t>
  </si>
  <si>
    <t>w</t>
  </si>
  <si>
    <t>d1110106</t>
  </si>
  <si>
    <t>xpequiv</t>
  </si>
  <si>
    <t>x</t>
  </si>
  <si>
    <t>d1110107</t>
  </si>
  <si>
    <t>ypequiv</t>
  </si>
  <si>
    <t>y</t>
  </si>
  <si>
    <t>d1110108</t>
  </si>
  <si>
    <t>zpequiv</t>
  </si>
  <si>
    <t>gender5</t>
  </si>
  <si>
    <t>z</t>
  </si>
  <si>
    <t>d1110109</t>
  </si>
  <si>
    <t>bapequiv</t>
  </si>
  <si>
    <t>ba</t>
  </si>
  <si>
    <t>d1110110</t>
  </si>
  <si>
    <t>bbpequiv</t>
  </si>
  <si>
    <t>bb</t>
  </si>
  <si>
    <t>d1110111</t>
  </si>
  <si>
    <t>bcpequiv</t>
  </si>
  <si>
    <t>bc</t>
  </si>
  <si>
    <t>d1110112</t>
  </si>
  <si>
    <t>bdpequiv</t>
  </si>
  <si>
    <t>bd</t>
  </si>
  <si>
    <t>d1110113</t>
  </si>
  <si>
    <t>bepequiv</t>
  </si>
  <si>
    <t>be</t>
  </si>
  <si>
    <t>d1110114</t>
  </si>
  <si>
    <t>bfpequiv</t>
  </si>
  <si>
    <t>bf</t>
  </si>
  <si>
    <t>d1110115</t>
  </si>
  <si>
    <t>gender6</t>
  </si>
  <si>
    <t>wp</t>
  </si>
  <si>
    <t>beer</t>
  </si>
  <si>
    <t>wp9201</t>
  </si>
  <si>
    <t>Alcoholic Beverages: Beer</t>
  </si>
  <si>
    <t>[-6] Version of questionnaire with modified filtering 
[-5] Not included in this version of the questionnaire 
[-4] Inadmissible multiple response 
[-3] Answer improbable 
[-2] Does not apply 
[-1] No Answer 
[1] regularly 
[2] Once In A While 
[3] Seldom 
[4] Never </t>
  </si>
  <si>
    <t>yp</t>
  </si>
  <si>
    <t>yp10501</t>
  </si>
  <si>
    <t>bap</t>
  </si>
  <si>
    <t>bap9401</t>
  </si>
  <si>
    <t>mixedDrinks</t>
  </si>
  <si>
    <t>wp9204</t>
  </si>
  <si>
    <t>Alcoholic Beverages: Mixed Drinks</t>
  </si>
  <si>
    <t>yp10504</t>
  </si>
  <si>
    <t>gender7</t>
  </si>
  <si>
    <t>bap9404</t>
  </si>
  <si>
    <t>spirits</t>
  </si>
  <si>
    <t>wp9203</t>
  </si>
  <si>
    <t>Alcoholic Beverages: Spirits</t>
  </si>
  <si>
    <t>yp10503</t>
  </si>
  <si>
    <t>bap9403</t>
  </si>
  <si>
    <t>wp9202</t>
  </si>
  <si>
    <t>Alcoholic Beverages: Wine, Champagne</t>
  </si>
  <si>
    <t>yp10502</t>
  </si>
  <si>
    <t>gender8</t>
  </si>
  <si>
    <t>bap9402</t>
  </si>
  <si>
    <t>bbp</t>
  </si>
  <si>
    <t>hp</t>
  </si>
  <si>
    <t>mp</t>
  </si>
  <si>
    <t>rp</t>
  </si>
  <si>
    <t>gender9</t>
  </si>
  <si>
    <t>ch09c016</t>
  </si>
  <si>
    <t>How tall are you?</t>
  </si>
  <si>
    <t>1-300</t>
  </si>
  <si>
    <t>ifelse(is.na(x) | x &lt; 0 | x &gt; 300, NA, x)</t>
  </si>
  <si>
    <t>ch08b016</t>
  </si>
  <si>
    <t>ch07a016</t>
  </si>
  <si>
    <t>ch10d016</t>
  </si>
  <si>
    <t>ch11e016</t>
  </si>
  <si>
    <t>ch12f016</t>
  </si>
  <si>
    <t>ch13g016</t>
  </si>
  <si>
    <t>ch15h016</t>
  </si>
  <si>
    <t>ch16i016</t>
  </si>
  <si>
    <t>ch17j016</t>
  </si>
  <si>
    <t>nohouse_encr</t>
  </si>
  <si>
    <t>Number of household encrypted</t>
  </si>
  <si>
    <t>dob</t>
  </si>
  <si>
    <t>ap62z</t>
  </si>
  <si>
    <t>Year Of Birth</t>
  </si>
  <si>
    <t>bp81</t>
  </si>
  <si>
    <t>cp8802</t>
  </si>
  <si>
    <t>dp9002</t>
  </si>
  <si>
    <t>ep8102</t>
  </si>
  <si>
    <t>fp10002</t>
  </si>
  <si>
    <t>gp10002</t>
  </si>
  <si>
    <t>hp10002</t>
  </si>
  <si>
    <t>ip10002</t>
  </si>
  <si>
    <t>jp10002</t>
  </si>
  <si>
    <t>kp10002</t>
  </si>
  <si>
    <t>lp10002</t>
  </si>
  <si>
    <t>mp10502</t>
  </si>
  <si>
    <t>np11202</t>
  </si>
  <si>
    <t>op11802</t>
  </si>
  <si>
    <t>pp13002</t>
  </si>
  <si>
    <t>qp13902</t>
  </si>
  <si>
    <t>rp13002</t>
  </si>
  <si>
    <t>sp13002</t>
  </si>
  <si>
    <t>tp13602</t>
  </si>
  <si>
    <t>up13902</t>
  </si>
  <si>
    <t>vp14702</t>
  </si>
  <si>
    <t>wp12402</t>
  </si>
  <si>
    <t>xp13102</t>
  </si>
  <si>
    <t>YP14802</t>
  </si>
  <si>
    <t>ZP12902</t>
  </si>
  <si>
    <t>BAP15002</t>
  </si>
  <si>
    <t>BBP13202</t>
  </si>
  <si>
    <t>BCP12803</t>
  </si>
  <si>
    <t>BDP13403</t>
  </si>
  <si>
    <t>bep12603</t>
  </si>
  <si>
    <t>bfpbirthy</t>
  </si>
  <si>
    <t>integer</t>
  </si>
  <si>
    <t>m1110484</t>
  </si>
  <si>
    <t>Frequency of sport or exercise</t>
  </si>
  <si>
    <t>[-6] Version of questionnaire with modified filtering 
[-5] Not included in this version of the questionnaire 
[-4] Inadmissible multiple response 
[-3] Answer improbable 
[-2] Does not apply 
[-1] No Answer 
[1] Almost never or never 1 
[2] Several times a year 2 
[3] At least once a month 3 
[4] At least once a week 4 </t>
  </si>
  <si>
    <t>m1110485</t>
  </si>
  <si>
    <t>m1110486</t>
  </si>
  <si>
    <t>m1110487</t>
  </si>
  <si>
    <t>m1110488</t>
  </si>
  <si>
    <t>m1110489</t>
  </si>
  <si>
    <t>m1110490</t>
  </si>
  <si>
    <t>m1110491</t>
  </si>
  <si>
    <t>m1110492</t>
  </si>
  <si>
    <t>m1110493</t>
  </si>
  <si>
    <t>m1110494</t>
  </si>
  <si>
    <t>m1110495</t>
  </si>
  <si>
    <t>m1110496</t>
  </si>
  <si>
    <t>m1110497</t>
  </si>
  <si>
    <t>m1110498</t>
  </si>
  <si>
    <t>m1110499</t>
  </si>
  <si>
    <t>ifelse(is.na(x) | x &lt; 0, NA, x-1)</t>
  </si>
  <si>
    <t>m1110400</t>
  </si>
  <si>
    <t>m1110401</t>
  </si>
  <si>
    <t>m1110402</t>
  </si>
  <si>
    <t>m1110403</t>
  </si>
  <si>
    <t>m1110404</t>
  </si>
  <si>
    <t>m1110405</t>
  </si>
  <si>
    <t>m1110406</t>
  </si>
  <si>
    <t>m1110407</t>
  </si>
  <si>
    <t>m1110408</t>
  </si>
  <si>
    <t>m1110409</t>
  </si>
  <si>
    <t>m1110410</t>
  </si>
  <si>
    <t>m1110411</t>
  </si>
  <si>
    <t>m1110412</t>
  </si>
  <si>
    <t>m1110413</t>
  </si>
  <si>
    <t>m1110414</t>
  </si>
  <si>
    <t>m1110415</t>
  </si>
  <si>
    <t>bgpequiv</t>
  </si>
  <si>
    <t>bg</t>
  </si>
  <si>
    <t>m1110416</t>
  </si>
  <si>
    <t>ap57</t>
  </si>
  <si>
    <t>Sex</t>
  </si>
  <si>
    <t>[1] Male[1] Maennlich2[2] Female[2] Weiblich</t>
  </si>
  <si>
    <t>bp85</t>
  </si>
  <si>
    <t>cp8801</t>
  </si>
  <si>
    <t>dp9001</t>
  </si>
  <si>
    <t>ep8101</t>
  </si>
  <si>
    <t>fp10001</t>
  </si>
  <si>
    <t>gp10001</t>
  </si>
  <si>
    <t>hp10001</t>
  </si>
  <si>
    <t>ip10001</t>
  </si>
  <si>
    <t>jp10001</t>
  </si>
  <si>
    <t>kp10001</t>
  </si>
  <si>
    <t>lp10001</t>
  </si>
  <si>
    <t>mp10501</t>
  </si>
  <si>
    <t>np11201</t>
  </si>
  <si>
    <t>op11801</t>
  </si>
  <si>
    <t>pp13001</t>
  </si>
  <si>
    <t>qp13901</t>
  </si>
  <si>
    <t>rp13001</t>
  </si>
  <si>
    <t>sp13001</t>
  </si>
  <si>
    <t>tp13601</t>
  </si>
  <si>
    <t>Yes</t>
  </si>
  <si>
    <t>up13901</t>
  </si>
  <si>
    <t>vp14701</t>
  </si>
  <si>
    <t>wp12401</t>
  </si>
  <si>
    <t>xp13101</t>
  </si>
  <si>
    <t>YP14801</t>
  </si>
  <si>
    <t>ZP12901</t>
  </si>
  <si>
    <t>BAP15001</t>
  </si>
  <si>
    <t>BBP13201</t>
  </si>
  <si>
    <t>BCP12801</t>
  </si>
  <si>
    <t>BDP13401</t>
  </si>
  <si>
    <t>bep12601</t>
  </si>
  <si>
    <t>bfpsex</t>
  </si>
  <si>
    <t>gp</t>
  </si>
  <si>
    <t>ip</t>
  </si>
  <si>
    <t>jp</t>
  </si>
  <si>
    <t>kp</t>
  </si>
  <si>
    <t>lp</t>
  </si>
  <si>
    <t>np</t>
  </si>
  <si>
    <t>op</t>
  </si>
  <si>
    <t>pp</t>
  </si>
  <si>
    <t>qp</t>
  </si>
  <si>
    <t>sp</t>
  </si>
  <si>
    <t>tp</t>
  </si>
  <si>
    <t>up</t>
  </si>
  <si>
    <t>In what year did you marry?</t>
  </si>
  <si>
    <t>vp</t>
  </si>
  <si>
    <t>xp</t>
  </si>
  <si>
    <t>zp</t>
  </si>
  <si>
    <t>bcp</t>
  </si>
  <si>
    <t>bdp</t>
  </si>
  <si>
    <t>bep</t>
  </si>
  <si>
    <t>bfp</t>
  </si>
  <si>
    <t>ifelse(is.na(x) | x &lt; 0 | x &gt; 7, NA, x)</t>
  </si>
  <si>
    <t>Body Height In cm</t>
  </si>
  <si>
    <t>ap</t>
  </si>
  <si>
    <t>bp</t>
  </si>
  <si>
    <t>cp</t>
  </si>
  <si>
    <t>dp</t>
  </si>
  <si>
    <t>ep</t>
  </si>
  <si>
    <t>fp</t>
  </si>
  <si>
    <t>marStat</t>
  </si>
  <si>
    <t>d1110484</t>
  </si>
  <si>
    <t xml:space="preserve">Marital Status of individual </t>
  </si>
  <si>
    <t>[-6] Version of questionnaire with modified filtering
[-5] Not included in this version of the questionnaire
[-4] Inadmissible multiple response
[-3] Answer improbable
[-2] Does not apply
[-1] No Answer
[1] Married 1
[2] Single 2
[3] Widowed 3
[4] Divorced 4
[5] Separated 5
[6] Over 18 and NotW,Partnr6
[7] Under 18 And NotW,Partnr7</t>
  </si>
  <si>
    <t>d1110485</t>
  </si>
  <si>
    <t>d1110486</t>
  </si>
  <si>
    <t>d1110487</t>
  </si>
  <si>
    <t>d1110488</t>
  </si>
  <si>
    <t>d1110489</t>
  </si>
  <si>
    <t>d1110490</t>
  </si>
  <si>
    <t>d1110491</t>
  </si>
  <si>
    <t>d1110492</t>
  </si>
  <si>
    <t>d1110493</t>
  </si>
  <si>
    <t>d1110494</t>
  </si>
  <si>
    <t>d1110495</t>
  </si>
  <si>
    <t>d1110496</t>
  </si>
  <si>
    <t>d1110497</t>
  </si>
  <si>
    <t>d1110498</t>
  </si>
  <si>
    <t>d1110499</t>
  </si>
  <si>
    <t>d1110400</t>
  </si>
  <si>
    <t>d1110401</t>
  </si>
  <si>
    <t>d1110402</t>
  </si>
  <si>
    <t>d1110403</t>
  </si>
  <si>
    <t>d1110404</t>
  </si>
  <si>
    <t>d1110405</t>
  </si>
  <si>
    <t>d1110406</t>
  </si>
  <si>
    <t>d1110407</t>
  </si>
  <si>
    <t>d1110408</t>
  </si>
  <si>
    <t>d1110409</t>
  </si>
  <si>
    <t>d1110410</t>
  </si>
  <si>
    <t>d1110411</t>
  </si>
  <si>
    <t>d1110412</t>
  </si>
  <si>
    <t>d1110413</t>
  </si>
  <si>
    <t>d1110414</t>
  </si>
  <si>
    <t>d1110415</t>
  </si>
  <si>
    <t>d1110416</t>
  </si>
  <si>
    <t>bh</t>
  </si>
  <si>
    <t>d1110417</t>
  </si>
  <si>
    <t>ifelse(is.na(x) | x &lt; 0 | x &gt; 10, NA, x)</t>
  </si>
  <si>
    <t>amntCgs</t>
  </si>
  <si>
    <t>ch09c130</t>
  </si>
  <si>
    <t>How many cigarettes (including rolling tobacco) [did/do] you smoke on average per day? Integer</t>
  </si>
  <si>
    <t>ch08b130</t>
  </si>
  <si>
    <t>ch07a130</t>
  </si>
  <si>
    <t>ch10d130</t>
  </si>
  <si>
    <t>ch11e130</t>
  </si>
  <si>
    <t>ch12f130</t>
  </si>
  <si>
    <t>ch13g130</t>
  </si>
  <si>
    <t>ch15h130</t>
  </si>
  <si>
    <t>ch16i130</t>
  </si>
  <si>
    <t>ch17j130</t>
  </si>
  <si>
    <t>cgrCgrlls</t>
  </si>
  <si>
    <t>ch09c129</t>
  </si>
  <si>
    <t>cigars or cigarillos</t>
  </si>
  <si>
    <t>1 being "cigarettes (including rolling tobacco)", 2 being "pipe", 3 being "cigars or cigarillos"</t>
  </si>
  <si>
    <t>ch08b129</t>
  </si>
  <si>
    <t>ch07a129</t>
  </si>
  <si>
    <t>ch10d129</t>
  </si>
  <si>
    <t>ch11e129</t>
  </si>
  <si>
    <t>ch12f129</t>
  </si>
  <si>
    <t>ch13g129</t>
  </si>
  <si>
    <t>ch15h129</t>
  </si>
  <si>
    <t>ch16i129</t>
  </si>
  <si>
    <t>ch17j129</t>
  </si>
  <si>
    <t>pstSmk</t>
  </si>
  <si>
    <t>ch09c125</t>
  </si>
  <si>
    <t>Have you ever smoked?</t>
  </si>
  <si>
    <t>mapvalues(x, 1:2, c(1,0))</t>
  </si>
  <si>
    <t>ch08b125</t>
  </si>
  <si>
    <t>ch07a125</t>
  </si>
  <si>
    <t>ch10d125</t>
  </si>
  <si>
    <t>ch11e125</t>
  </si>
  <si>
    <t>ch12f125</t>
  </si>
  <si>
    <t>ch13g125</t>
  </si>
  <si>
    <t>ch15h125</t>
  </si>
  <si>
    <t>ch16i125</t>
  </si>
  <si>
    <t>ch17j125</t>
  </si>
  <si>
    <t>smkNow</t>
  </si>
  <si>
    <t>ch09c126</t>
  </si>
  <si>
    <t xml:space="preserve">Do you smoke now? </t>
  </si>
  <si>
    <t>1 being "yes", 2 being "no, I stopped"</t>
  </si>
  <si>
    <t>ch08b126</t>
  </si>
  <si>
    <t>ch07a126</t>
  </si>
  <si>
    <t>ch10d126</t>
  </si>
  <si>
    <t>ch11e126</t>
  </si>
  <si>
    <t>ch12f126</t>
  </si>
  <si>
    <t>ch13g126</t>
  </si>
  <si>
    <t>ch15h126</t>
  </si>
  <si>
    <t>ch16i126</t>
  </si>
  <si>
    <t>ch17j126</t>
  </si>
  <si>
    <t>ch09c004</t>
  </si>
  <si>
    <t>How would you describe your health, generally speaking?</t>
  </si>
  <si>
    <t>1-5, 1 being "poor", 2 being "moderate", 3 being "good", 4 being "very good", 5 being "excellent"</t>
  </si>
  <si>
    <t>ifelse(is.na(x) | x &lt; 0 | x &gt; 5, NA, x)</t>
  </si>
  <si>
    <t>ch08b004</t>
  </si>
  <si>
    <t>ch07a004</t>
  </si>
  <si>
    <t>ch10d004</t>
  </si>
  <si>
    <t>ch11e004</t>
  </si>
  <si>
    <t>ch12f004</t>
  </si>
  <si>
    <t>ch13g004</t>
  </si>
  <si>
    <t>ch15h004</t>
  </si>
  <si>
    <t>ch16i004</t>
  </si>
  <si>
    <t>ch17j004</t>
  </si>
  <si>
    <t>cp08a</t>
  </si>
  <si>
    <t>cp09b</t>
  </si>
  <si>
    <t>cp10c</t>
  </si>
  <si>
    <t>cp11d</t>
  </si>
  <si>
    <t>cp12e</t>
  </si>
  <si>
    <t>cp13f</t>
  </si>
  <si>
    <t>cp14g</t>
  </si>
  <si>
    <t>cp15h</t>
  </si>
  <si>
    <t>cp17i</t>
  </si>
  <si>
    <t>cp18j</t>
  </si>
  <si>
    <t>sp9401</t>
  </si>
  <si>
    <t>Currently Smoke</t>
  </si>
  <si>
    <t>[-6] Version of questionnaire with modified filtering 
[-5] Not included in this version of the questionnaire 
[-4] Inadmissible multiple response 
[-3] Answer improbable 
[-2] Does not apply 
[-1] No Answer 
[1] Yes 
[2] No </t>
  </si>
  <si>
    <t>up8901</t>
  </si>
  <si>
    <t>wp9301</t>
  </si>
  <si>
    <t>yp10601</t>
  </si>
  <si>
    <t>bap9501</t>
  </si>
  <si>
    <t>bcp9701</t>
  </si>
  <si>
    <t>bep9401</t>
  </si>
  <si>
    <t>bgp</t>
  </si>
  <si>
    <t>bgp112</t>
  </si>
  <si>
    <t>currHealth</t>
  </si>
  <si>
    <t>ip77</t>
  </si>
  <si>
    <t>Current Health</t>
  </si>
  <si>
    <t>[-6] Version of questionnaire with modified filtering 
[-5] Not included in this version of the questionnaire 
[-4] Inadmissible multiple response 
[-3] Answer improbable 
[-2] Does not apply 
[-1] No Answer 
[1] Very Good 
[2] Good 
[3] Satisfactory 
[4] Poor 
[5] Bad </t>
  </si>
  <si>
    <t>kp83</t>
  </si>
  <si>
    <t>lp89</t>
  </si>
  <si>
    <t>mp75</t>
  </si>
  <si>
    <t>np79</t>
  </si>
  <si>
    <t>op66</t>
  </si>
  <si>
    <t>pp95</t>
  </si>
  <si>
    <t>qp95</t>
  </si>
  <si>
    <t>crrtWght</t>
  </si>
  <si>
    <t>ch09c017</t>
  </si>
  <si>
    <t>How much do you weigh, without clothes and shoes?</t>
  </si>
  <si>
    <t>rp95</t>
  </si>
  <si>
    <t>1-1000</t>
  </si>
  <si>
    <t>ifelse(is.na(x) | x &lt; 0 | x &gt; 1000, NA, x)</t>
  </si>
  <si>
    <t>ch08b017</t>
  </si>
  <si>
    <t>sp86</t>
  </si>
  <si>
    <t>ch07a017</t>
  </si>
  <si>
    <t>ch10d017</t>
  </si>
  <si>
    <t>tp98</t>
  </si>
  <si>
    <t>ch11e017</t>
  </si>
  <si>
    <t>ch12f017</t>
  </si>
  <si>
    <t>up83</t>
  </si>
  <si>
    <t>ch13g017</t>
  </si>
  <si>
    <t>ch15h017</t>
  </si>
  <si>
    <t>vp104</t>
  </si>
  <si>
    <t>ch16i017</t>
  </si>
  <si>
    <t>ch17j017</t>
  </si>
  <si>
    <t>wp87</t>
  </si>
  <si>
    <t>xp98</t>
  </si>
  <si>
    <t>yp99</t>
  </si>
  <si>
    <t>zp95</t>
  </si>
  <si>
    <t>bap87</t>
  </si>
  <si>
    <t>bbp97</t>
  </si>
  <si>
    <t>bcp91</t>
  </si>
  <si>
    <t>bdp110</t>
  </si>
  <si>
    <t>bep89</t>
  </si>
  <si>
    <t>bfp127</t>
  </si>
  <si>
    <t>bgp105</t>
  </si>
  <si>
    <t>m1112684</t>
  </si>
  <si>
    <t>Current Self-Rated Health Status</t>
  </si>
  <si>
    <t>[-6] Version of questionnaire with modified filtering 
[-5] Not included in this version of the questionnaire 
[-4] Inadmissible multiple response 
[-3] Answer improbable 
[-2] Does not apply 
[-1] No Answer 
[1] Very good 1 
[2] Good 2 
[3] Satisfactory 3 
[4] Poor 4 
[5] Bad 5 </t>
  </si>
  <si>
    <t>m1112685</t>
  </si>
  <si>
    <t>m1112686</t>
  </si>
  <si>
    <t>m1112687</t>
  </si>
  <si>
    <t>m1112688</t>
  </si>
  <si>
    <t>m1112689</t>
  </si>
  <si>
    <t>m1112690</t>
  </si>
  <si>
    <t>m1112691</t>
  </si>
  <si>
    <t>m1112692</t>
  </si>
  <si>
    <t>m1112693</t>
  </si>
  <si>
    <t>m1112694</t>
  </si>
  <si>
    <t>m1112695</t>
  </si>
  <si>
    <t>m1112696</t>
  </si>
  <si>
    <t>m1112697</t>
  </si>
  <si>
    <t>m1112698</t>
  </si>
  <si>
    <t>m1112699</t>
  </si>
  <si>
    <t>m1112600</t>
  </si>
  <si>
    <t>m1112601</t>
  </si>
  <si>
    <t>m1112602</t>
  </si>
  <si>
    <t>m1112603</t>
  </si>
  <si>
    <t>m1112604</t>
  </si>
  <si>
    <t>m1112605</t>
  </si>
  <si>
    <t>m1112606</t>
  </si>
  <si>
    <t>m1112607</t>
  </si>
  <si>
    <t>m1112608</t>
  </si>
  <si>
    <t>m1112609</t>
  </si>
  <si>
    <t>m1112610</t>
  </si>
  <si>
    <t>m1112611</t>
  </si>
  <si>
    <t>m1112612</t>
  </si>
  <si>
    <t>m1112613</t>
  </si>
  <si>
    <t>m1112614</t>
  </si>
  <si>
    <t>m1112615</t>
  </si>
  <si>
    <t>m1112616</t>
  </si>
  <si>
    <t>sp91</t>
  </si>
  <si>
    <t>up91</t>
  </si>
  <si>
    <t>wp95</t>
  </si>
  <si>
    <t>yp108</t>
  </si>
  <si>
    <t>bap97</t>
  </si>
  <si>
    <t>bcp101</t>
  </si>
  <si>
    <t>bep97</t>
  </si>
  <si>
    <t>bgp120</t>
  </si>
  <si>
    <t>ifelse(is.na(x) | x &lt; -2, NA, ifelse(x &lt; 1, 0, 1))</t>
  </si>
  <si>
    <t>[-6] Version of questionnaire with modified filtering
[-5] Not included in this version of the questionnaire
[-4] Inadmissible multiple response
[-3] Answer improbable
[-2] Does not apply
[-1] No Answer
[1] Yes</t>
  </si>
  <si>
    <t>angina</t>
  </si>
  <si>
    <t>angina, pain in the chest</t>
  </si>
  <si>
    <t>cancer or malignant tumor, including leukemia or lymphoma, but excluding less serious forms of skin cancer</t>
  </si>
  <si>
    <t>dementia</t>
  </si>
  <si>
    <t>Alzheimer, dementia, organic brain syndrome, senility, or another serious memory problem</t>
  </si>
  <si>
    <t>diabetes or a too high blood sugar level</t>
  </si>
  <si>
    <t>heart</t>
  </si>
  <si>
    <t>a heart attack including infarction or coronary thrombosis or another heart problem including heart failure</t>
  </si>
  <si>
    <t>lungDis</t>
  </si>
  <si>
    <t>chronic lung disease such as chronic bronchitis or emphysema</t>
  </si>
  <si>
    <t>parkinsons</t>
  </si>
  <si>
    <t>Parkinson’s disease</t>
  </si>
  <si>
    <t>m1110884</t>
  </si>
  <si>
    <t>Have or had cancer</t>
  </si>
  <si>
    <t>stroke</t>
  </si>
  <si>
    <t>a stroke or brain infarction or a disease affecting the blood vessels in the brain</t>
  </si>
  <si>
    <t>m1110885</t>
  </si>
  <si>
    <t>m1110886</t>
  </si>
  <si>
    <t>m1110887</t>
  </si>
  <si>
    <t>m1110888</t>
  </si>
  <si>
    <t>m1110889</t>
  </si>
  <si>
    <t>m1110890</t>
  </si>
  <si>
    <t>m1110891</t>
  </si>
  <si>
    <t>m1110892</t>
  </si>
  <si>
    <t>m1110893</t>
  </si>
  <si>
    <t>m1110894</t>
  </si>
  <si>
    <t>m1110895</t>
  </si>
  <si>
    <t>m1110896</t>
  </si>
  <si>
    <t>m1110897</t>
  </si>
  <si>
    <t>m1110898</t>
  </si>
  <si>
    <t>m1110899</t>
  </si>
  <si>
    <t>m1110800</t>
  </si>
  <si>
    <t>m1110801</t>
  </si>
  <si>
    <t>m1110802</t>
  </si>
  <si>
    <t>m1110803</t>
  </si>
  <si>
    <t>m1110804</t>
  </si>
  <si>
    <t>m1110805</t>
  </si>
  <si>
    <t>m1110806</t>
  </si>
  <si>
    <t>m1110807</t>
  </si>
  <si>
    <t>m1110808</t>
  </si>
  <si>
    <t>m1110809</t>
  </si>
  <si>
    <t>m1110810</t>
  </si>
  <si>
    <t>m1110811</t>
  </si>
  <si>
    <t>m1110812</t>
  </si>
  <si>
    <t>m1110813</t>
  </si>
  <si>
    <t>m1110814</t>
  </si>
  <si>
    <t>m1110815</t>
  </si>
  <si>
    <t>m1110816</t>
  </si>
  <si>
    <t>cardiopathy</t>
  </si>
  <si>
    <t>zp10203</t>
  </si>
  <si>
    <t>Cardiopathy</t>
  </si>
  <si>
    <t>[-6] Version of questionnaire with modified filtering 
[-5] Not included in this version of the questionnaire 
[-4] Inadmissible multiple response 
[-3] Answer improbable 
[-2] Does not apply 
[-1] No Answer 
[1] Yes </t>
  </si>
  <si>
    <t>bbp10004</t>
  </si>
  <si>
    <t>bdp11204</t>
  </si>
  <si>
    <t>bfp12904</t>
  </si>
  <si>
    <t>zp10209</t>
  </si>
  <si>
    <t>Dementia</t>
  </si>
  <si>
    <t>bbp10010</t>
  </si>
  <si>
    <t>bdp11210</t>
  </si>
  <si>
    <t>bfp12910</t>
  </si>
  <si>
    <t>zp10201</t>
  </si>
  <si>
    <t>Diabetes</t>
  </si>
  <si>
    <t>bbp10002</t>
  </si>
  <si>
    <t>bdp11202</t>
  </si>
  <si>
    <t>bfp12902</t>
  </si>
  <si>
    <t>m1110784</t>
  </si>
  <si>
    <t>Have or had diabetes</t>
  </si>
  <si>
    <t>m1110785</t>
  </si>
  <si>
    <t>m1110786</t>
  </si>
  <si>
    <t>m1110787</t>
  </si>
  <si>
    <t>m1110788</t>
  </si>
  <si>
    <t>m1110789</t>
  </si>
  <si>
    <t>m1110790</t>
  </si>
  <si>
    <t>m1110791</t>
  </si>
  <si>
    <t>m1110792</t>
  </si>
  <si>
    <t>m1110793</t>
  </si>
  <si>
    <t>m1110794</t>
  </si>
  <si>
    <t>m1110795</t>
  </si>
  <si>
    <t>m1110796</t>
  </si>
  <si>
    <t>m1110797</t>
  </si>
  <si>
    <t>m1110798</t>
  </si>
  <si>
    <t>m1110799</t>
  </si>
  <si>
    <t>m1110700</t>
  </si>
  <si>
    <t>m1110701</t>
  </si>
  <si>
    <t>m1110702</t>
  </si>
  <si>
    <t>m1110703</t>
  </si>
  <si>
    <t>m1110704</t>
  </si>
  <si>
    <t>m1110705</t>
  </si>
  <si>
    <t>m1110706</t>
  </si>
  <si>
    <t>m1110707</t>
  </si>
  <si>
    <t>m1110708</t>
  </si>
  <si>
    <t>m1110709</t>
  </si>
  <si>
    <t>m1110710</t>
  </si>
  <si>
    <t>m1110711</t>
  </si>
  <si>
    <t>m1110712</t>
  </si>
  <si>
    <t>m1110713</t>
  </si>
  <si>
    <t>m1110714</t>
  </si>
  <si>
    <t>m1110715</t>
  </si>
  <si>
    <t>m1110716</t>
  </si>
  <si>
    <t>feelEmtn</t>
  </si>
  <si>
    <t>cp08a061</t>
  </si>
  <si>
    <t>Feel others’ emotions</t>
  </si>
  <si>
    <t>1-5, 1 being "very inaccurate" and 5 being "very accurate"</t>
  </si>
  <si>
    <t>cp09b061</t>
  </si>
  <si>
    <t>cp10c061</t>
  </si>
  <si>
    <t>cp11d061</t>
  </si>
  <si>
    <t>cp12e061</t>
  </si>
  <si>
    <t>cp14g061</t>
  </si>
  <si>
    <t>cp15h061</t>
  </si>
  <si>
    <t>cp17i061</t>
  </si>
  <si>
    <t>cp13f061</t>
  </si>
  <si>
    <t>cp18j061</t>
  </si>
  <si>
    <t>m1110584</t>
  </si>
  <si>
    <t>Have had stroke</t>
  </si>
  <si>
    <t>insltPpl</t>
  </si>
  <si>
    <t>cp08a031</t>
  </si>
  <si>
    <t>Insult people</t>
  </si>
  <si>
    <t>m1110585</t>
  </si>
  <si>
    <t>cp09b031</t>
  </si>
  <si>
    <t>m1110586</t>
  </si>
  <si>
    <t>cp10c031</t>
  </si>
  <si>
    <t>m1110587</t>
  </si>
  <si>
    <t>cp11d031</t>
  </si>
  <si>
    <t>cp12e031</t>
  </si>
  <si>
    <t>m1110588</t>
  </si>
  <si>
    <t>cp14g031</t>
  </si>
  <si>
    <t>cp15h031</t>
  </si>
  <si>
    <t>m1110589</t>
  </si>
  <si>
    <t>cp17i031</t>
  </si>
  <si>
    <t>m1110590</t>
  </si>
  <si>
    <t>cp13f031</t>
  </si>
  <si>
    <t>cp18j031</t>
  </si>
  <si>
    <t>intrstPpl</t>
  </si>
  <si>
    <t>m1110591</t>
  </si>
  <si>
    <t>cp08a026</t>
  </si>
  <si>
    <t>Am interested in people</t>
  </si>
  <si>
    <t>cp09b026</t>
  </si>
  <si>
    <t>m1110592</t>
  </si>
  <si>
    <t>cp10c026</t>
  </si>
  <si>
    <t>cp11d026</t>
  </si>
  <si>
    <t>m1110593</t>
  </si>
  <si>
    <t>cp12e026</t>
  </si>
  <si>
    <t>cp14g026</t>
  </si>
  <si>
    <t>m1110594</t>
  </si>
  <si>
    <t>cp15h026</t>
  </si>
  <si>
    <t>cp17i026</t>
  </si>
  <si>
    <t>m1110595</t>
  </si>
  <si>
    <t>cp13f026</t>
  </si>
  <si>
    <t>m1110596</t>
  </si>
  <si>
    <t>cp18j026</t>
  </si>
  <si>
    <t>lttlCncrn</t>
  </si>
  <si>
    <t>cp08a021</t>
  </si>
  <si>
    <t>Feel little concern for others</t>
  </si>
  <si>
    <t>m1110597</t>
  </si>
  <si>
    <t>cp09b021</t>
  </si>
  <si>
    <t>cp10c021</t>
  </si>
  <si>
    <t>m1110598</t>
  </si>
  <si>
    <t>cp11d021</t>
  </si>
  <si>
    <t>cp12e021</t>
  </si>
  <si>
    <t>m1110599</t>
  </si>
  <si>
    <t>cp14g021</t>
  </si>
  <si>
    <t>cp15h021</t>
  </si>
  <si>
    <t>m1110500</t>
  </si>
  <si>
    <t>cp17i021</t>
  </si>
  <si>
    <t>cp13f021</t>
  </si>
  <si>
    <t>m1110501</t>
  </si>
  <si>
    <t>cp18j021</t>
  </si>
  <si>
    <t>m1110502</t>
  </si>
  <si>
    <t>noIntrst</t>
  </si>
  <si>
    <t>cp08a051</t>
  </si>
  <si>
    <t>Am not really interested in others</t>
  </si>
  <si>
    <t>cp09b051</t>
  </si>
  <si>
    <t>m1110503</t>
  </si>
  <si>
    <t>cp10c051</t>
  </si>
  <si>
    <t>cp11d051</t>
  </si>
  <si>
    <t>m1110504</t>
  </si>
  <si>
    <t>cp12e051</t>
  </si>
  <si>
    <t>cp14g051</t>
  </si>
  <si>
    <t>m1110505</t>
  </si>
  <si>
    <t>cp15h051</t>
  </si>
  <si>
    <t>m1110506</t>
  </si>
  <si>
    <t>cp17i051</t>
  </si>
  <si>
    <t>cp13f051</t>
  </si>
  <si>
    <t>m1110507</t>
  </si>
  <si>
    <t>cp18j051</t>
  </si>
  <si>
    <t>noPplPrb</t>
  </si>
  <si>
    <t>cp08a041</t>
  </si>
  <si>
    <t>Am not interested in other people's problems</t>
  </si>
  <si>
    <t>m1110508</t>
  </si>
  <si>
    <t>cp09b041</t>
  </si>
  <si>
    <t>cp10c041</t>
  </si>
  <si>
    <t>m1110509</t>
  </si>
  <si>
    <t>cp11d041</t>
  </si>
  <si>
    <t>cp12e041</t>
  </si>
  <si>
    <t>m1110510</t>
  </si>
  <si>
    <t>cp14g041</t>
  </si>
  <si>
    <t>cp15h041</t>
  </si>
  <si>
    <t>m1110511</t>
  </si>
  <si>
    <t>cp17i041</t>
  </si>
  <si>
    <t>m1110512</t>
  </si>
  <si>
    <t>cp13f041</t>
  </si>
  <si>
    <t>cp18j041</t>
  </si>
  <si>
    <t>m1110513</t>
  </si>
  <si>
    <t>pplEase</t>
  </si>
  <si>
    <t>cp08a066</t>
  </si>
  <si>
    <t>Make people feel at ease</t>
  </si>
  <si>
    <t>cp09b066</t>
  </si>
  <si>
    <t>m1110514</t>
  </si>
  <si>
    <t>cp10c066</t>
  </si>
  <si>
    <t>m1110515</t>
  </si>
  <si>
    <t>cp11d066</t>
  </si>
  <si>
    <t>cp12e066</t>
  </si>
  <si>
    <t>m1110516</t>
  </si>
  <si>
    <t>cp14g066</t>
  </si>
  <si>
    <t>cp15h066</t>
  </si>
  <si>
    <t>cp17i066</t>
  </si>
  <si>
    <t>cp13f066</t>
  </si>
  <si>
    <t>cp18j066</t>
  </si>
  <si>
    <t>sftHrt</t>
  </si>
  <si>
    <t>cp08a046</t>
  </si>
  <si>
    <t>Have a soft heart</t>
  </si>
  <si>
    <t>cp09b046</t>
  </si>
  <si>
    <t>cp10c046</t>
  </si>
  <si>
    <t>cp11d046</t>
  </si>
  <si>
    <t>cp12e046</t>
  </si>
  <si>
    <t>cp14g046</t>
  </si>
  <si>
    <t>cp15h046</t>
  </si>
  <si>
    <t>cp17i046</t>
  </si>
  <si>
    <t>cp13f046</t>
  </si>
  <si>
    <t>cp18j046</t>
  </si>
  <si>
    <t>sympthz</t>
  </si>
  <si>
    <t>cp08a036</t>
  </si>
  <si>
    <t>Sympathize with others' feelings</t>
  </si>
  <si>
    <t>cp09b036</t>
  </si>
  <si>
    <t>cp10c036</t>
  </si>
  <si>
    <t>cp11d036</t>
  </si>
  <si>
    <t>cp12e036</t>
  </si>
  <si>
    <t>cp14g036</t>
  </si>
  <si>
    <t>cp15h036</t>
  </si>
  <si>
    <t>cp17i036</t>
  </si>
  <si>
    <t>cp13f036</t>
  </si>
  <si>
    <t>cp18j036</t>
  </si>
  <si>
    <t>tmFrOthr</t>
  </si>
  <si>
    <t>cp08a056</t>
  </si>
  <si>
    <t>Take time out for others</t>
  </si>
  <si>
    <t>cp09b056</t>
  </si>
  <si>
    <t>cp10c056</t>
  </si>
  <si>
    <t>cp11d056</t>
  </si>
  <si>
    <t>cp12e056</t>
  </si>
  <si>
    <t>cp14g056</t>
  </si>
  <si>
    <t>cp15h056</t>
  </si>
  <si>
    <t>cp17i056</t>
  </si>
  <si>
    <t>cp13f056</t>
  </si>
  <si>
    <t>cp18j056</t>
  </si>
  <si>
    <t>attDtls</t>
  </si>
  <si>
    <t>cp08a032</t>
  </si>
  <si>
    <t>Pay attention to details</t>
  </si>
  <si>
    <t>cp09b032</t>
  </si>
  <si>
    <t>cp10c032</t>
  </si>
  <si>
    <t>cp11d032</t>
  </si>
  <si>
    <t>cp12e032</t>
  </si>
  <si>
    <t>cp14g032</t>
  </si>
  <si>
    <t>cp15h032</t>
  </si>
  <si>
    <t>cp17i032</t>
  </si>
  <si>
    <t>cp13f032</t>
  </si>
  <si>
    <t>cp18j032</t>
  </si>
  <si>
    <t>cp08a042</t>
  </si>
  <si>
    <t>Get chores done right away</t>
  </si>
  <si>
    <t>cp09b042</t>
  </si>
  <si>
    <t>cp10c042</t>
  </si>
  <si>
    <t>cp11d042</t>
  </si>
  <si>
    <t>cp12e042</t>
  </si>
  <si>
    <t>cp14g042</t>
  </si>
  <si>
    <t>cp15h042</t>
  </si>
  <si>
    <t>cp17i042</t>
  </si>
  <si>
    <t>cp13f042</t>
  </si>
  <si>
    <t>cp18j042</t>
  </si>
  <si>
    <t>fllwSchd</t>
  </si>
  <si>
    <t>cp08a062</t>
  </si>
  <si>
    <t>Follow a schedule</t>
  </si>
  <si>
    <t>cp09b062</t>
  </si>
  <si>
    <t>cp10c062</t>
  </si>
  <si>
    <t>cp11d062</t>
  </si>
  <si>
    <t>cp12e062</t>
  </si>
  <si>
    <t>cp14g062</t>
  </si>
  <si>
    <t>cp15h062</t>
  </si>
  <si>
    <t>cp17i062</t>
  </si>
  <si>
    <t>cp13f062</t>
  </si>
  <si>
    <t>cp18j062</t>
  </si>
  <si>
    <t>frgtPtBck</t>
  </si>
  <si>
    <t>cp08a047</t>
  </si>
  <si>
    <t>Often forget to put things back in their proper place</t>
  </si>
  <si>
    <t>cp09b047</t>
  </si>
  <si>
    <t>cp10c047</t>
  </si>
  <si>
    <t>cp11d047</t>
  </si>
  <si>
    <t>cp12e047</t>
  </si>
  <si>
    <t>cp14g047</t>
  </si>
  <si>
    <t>cp15h047</t>
  </si>
  <si>
    <t>cp17i047</t>
  </si>
  <si>
    <t>cp13f047</t>
  </si>
  <si>
    <t>cp18j047</t>
  </si>
  <si>
    <t>lveBlngs</t>
  </si>
  <si>
    <t>cp08a027</t>
  </si>
  <si>
    <t>Leave my belongings around</t>
  </si>
  <si>
    <t>cp09b027</t>
  </si>
  <si>
    <t>cp10c027</t>
  </si>
  <si>
    <t>cp11d027</t>
  </si>
  <si>
    <t>cp12e027</t>
  </si>
  <si>
    <t>cp14g027</t>
  </si>
  <si>
    <t>cp15h027</t>
  </si>
  <si>
    <t>cp17i027</t>
  </si>
  <si>
    <t>cp13f027</t>
  </si>
  <si>
    <t>cp18j027</t>
  </si>
  <si>
    <t>messThngs</t>
  </si>
  <si>
    <t>cp08a037</t>
  </si>
  <si>
    <t>Make a mess of things</t>
  </si>
  <si>
    <t>cp09b037</t>
  </si>
  <si>
    <t>cp10c037</t>
  </si>
  <si>
    <t>cp11d037</t>
  </si>
  <si>
    <t>cp12e037</t>
  </si>
  <si>
    <t>cp14g037</t>
  </si>
  <si>
    <t>cp15h037</t>
  </si>
  <si>
    <t>cp17i037</t>
  </si>
  <si>
    <t>cp13f037</t>
  </si>
  <si>
    <t>cp18j037</t>
  </si>
  <si>
    <t>order</t>
  </si>
  <si>
    <t>cp08a052</t>
  </si>
  <si>
    <t>Like order</t>
  </si>
  <si>
    <t>cp09b052</t>
  </si>
  <si>
    <t>cp10c052</t>
  </si>
  <si>
    <t>cp11d052</t>
  </si>
  <si>
    <t>cp12e052</t>
  </si>
  <si>
    <t>cp14g052</t>
  </si>
  <si>
    <t>cp15h052</t>
  </si>
  <si>
    <t>cp17i052</t>
  </si>
  <si>
    <t>cp13f052</t>
  </si>
  <si>
    <t>cp18j052</t>
  </si>
  <si>
    <t>prepared</t>
  </si>
  <si>
    <t>cp08a022</t>
  </si>
  <si>
    <t>Am always prepared</t>
  </si>
  <si>
    <t>cp09b022</t>
  </si>
  <si>
    <t>cp10c022</t>
  </si>
  <si>
    <t>cp11d022</t>
  </si>
  <si>
    <t>cp12e022</t>
  </si>
  <si>
    <t>cp14g022</t>
  </si>
  <si>
    <t>cp15h022</t>
  </si>
  <si>
    <t>cp17i022</t>
  </si>
  <si>
    <t>cp13f022</t>
  </si>
  <si>
    <t>cp18j022</t>
  </si>
  <si>
    <t>shrkDts</t>
  </si>
  <si>
    <t>cp08a057</t>
  </si>
  <si>
    <t>Shirk my duties</t>
  </si>
  <si>
    <t>cp09b057</t>
  </si>
  <si>
    <t>cp10c057</t>
  </si>
  <si>
    <t>cp11d057</t>
  </si>
  <si>
    <t>cp12e057</t>
  </si>
  <si>
    <t>cp14g057</t>
  </si>
  <si>
    <t>cp15h057</t>
  </si>
  <si>
    <t>cp17i057</t>
  </si>
  <si>
    <t>cp13f057</t>
  </si>
  <si>
    <t>cp18j057</t>
  </si>
  <si>
    <t>xctWrk</t>
  </si>
  <si>
    <t>cp08a067</t>
  </si>
  <si>
    <t>Am exacting in my work</t>
  </si>
  <si>
    <t>cp09b067</t>
  </si>
  <si>
    <t>cp10c067</t>
  </si>
  <si>
    <t>cp11d067</t>
  </si>
  <si>
    <t>cp12e067</t>
  </si>
  <si>
    <t>cp14g067</t>
  </si>
  <si>
    <t>cp15h067</t>
  </si>
  <si>
    <t>cp17i067</t>
  </si>
  <si>
    <t>cp13f067</t>
  </si>
  <si>
    <t>cp18j067</t>
  </si>
  <si>
    <t>anxious</t>
  </si>
  <si>
    <t>calm</t>
  </si>
  <si>
    <t>coarse</t>
  </si>
  <si>
    <t>VP12503</t>
  </si>
  <si>
    <t xml:space="preserve">Am sometimes too coarse with others </t>
  </si>
  <si>
    <t>[-6] Version of questionnaire with modified filtering
[-5] Not included in this version of the questionnaire
[-4] Inadmissible multiple response
[-3] Answer improbable
[-2] Does not apply
[-1] No Answer
[1] Does Not Apply</t>
  </si>
  <si>
    <t>ZP12003</t>
  </si>
  <si>
    <t>BDP15103</t>
  </si>
  <si>
    <t>forgive</t>
  </si>
  <si>
    <t>VP12506</t>
  </si>
  <si>
    <t xml:space="preserve">Able to forgive </t>
  </si>
  <si>
    <t>ZP12006</t>
  </si>
  <si>
    <t>BDP15106</t>
  </si>
  <si>
    <t>friendly</t>
  </si>
  <si>
    <t>VP12513</t>
  </si>
  <si>
    <t>Friendly with others</t>
  </si>
  <si>
    <t>ZP12013</t>
  </si>
  <si>
    <t>BDP15113</t>
  </si>
  <si>
    <t>efficient</t>
  </si>
  <si>
    <t>VP12511</t>
  </si>
  <si>
    <t>Carry out tasks efficiently</t>
  </si>
  <si>
    <t>ZP12011</t>
  </si>
  <si>
    <t>BDP15111</t>
  </si>
  <si>
    <t>lazy</t>
  </si>
  <si>
    <t>VP12507</t>
  </si>
  <si>
    <t xml:space="preserve">Tend to be lazy </t>
  </si>
  <si>
    <t>ZP12007</t>
  </si>
  <si>
    <t>BDP15107</t>
  </si>
  <si>
    <t>thorough</t>
  </si>
  <si>
    <t xml:space="preserve">VP12501 </t>
  </si>
  <si>
    <t>Thorough Worker</t>
  </si>
  <si>
    <t xml:space="preserve">ZP12001 </t>
  </si>
  <si>
    <t xml:space="preserve">BDP15101 </t>
  </si>
  <si>
    <t>bhp</t>
  </si>
  <si>
    <t>bckgrnd</t>
  </si>
  <si>
    <t>cp08a035</t>
  </si>
  <si>
    <t>Keep in the background</t>
  </si>
  <si>
    <t>cp09b035</t>
  </si>
  <si>
    <t>cp10c035</t>
  </si>
  <si>
    <t>cp11d035</t>
  </si>
  <si>
    <t>cp12e035</t>
  </si>
  <si>
    <t>cp14g035</t>
  </si>
  <si>
    <t>cp15h035</t>
  </si>
  <si>
    <t>cp17i035</t>
  </si>
  <si>
    <t>cp13f035</t>
  </si>
  <si>
    <t>cp18j035</t>
  </si>
  <si>
    <t>cmfrtPpl</t>
  </si>
  <si>
    <t>cp08a030</t>
  </si>
  <si>
    <t>Feel comfortable around people</t>
  </si>
  <si>
    <t>cp09b030</t>
  </si>
  <si>
    <t>cp10c030</t>
  </si>
  <si>
    <t>cp11d030</t>
  </si>
  <si>
    <t>cp12e030</t>
  </si>
  <si>
    <t>cp14g030</t>
  </si>
  <si>
    <t>cp15h030</t>
  </si>
  <si>
    <t>cp17i030</t>
  </si>
  <si>
    <t>cp13f030</t>
  </si>
  <si>
    <t>cp18j030</t>
  </si>
  <si>
    <t>cnvrstns</t>
  </si>
  <si>
    <t>cp08a040</t>
  </si>
  <si>
    <t>Start conversations</t>
  </si>
  <si>
    <t>cp09b040</t>
  </si>
  <si>
    <t>cp10c040</t>
  </si>
  <si>
    <t>cp11d040</t>
  </si>
  <si>
    <t>cp12e040</t>
  </si>
  <si>
    <t>cp14g040</t>
  </si>
  <si>
    <t>cp15h040</t>
  </si>
  <si>
    <t>cp17i040</t>
  </si>
  <si>
    <t>cp13f040</t>
  </si>
  <si>
    <t>cp18j040</t>
  </si>
  <si>
    <t>lifePrty</t>
  </si>
  <si>
    <t>Am the life of the party</t>
  </si>
  <si>
    <t>cp09b020</t>
  </si>
  <si>
    <t>cp10c020</t>
  </si>
  <si>
    <t>cp11d020</t>
  </si>
  <si>
    <t>cp12e020</t>
  </si>
  <si>
    <t>cp14g020</t>
  </si>
  <si>
    <t>cp13f020</t>
  </si>
  <si>
    <t>cp15h020</t>
  </si>
  <si>
    <t>cp17i020</t>
  </si>
  <si>
    <t>cp18j020</t>
  </si>
  <si>
    <t>lttlSy</t>
  </si>
  <si>
    <t>cp08a045</t>
  </si>
  <si>
    <t>Have little to say</t>
  </si>
  <si>
    <t>cp09b045</t>
  </si>
  <si>
    <t>cp10c045</t>
  </si>
  <si>
    <t>cp11d045</t>
  </si>
  <si>
    <t>cp12e045</t>
  </si>
  <si>
    <t>cmmnctv</t>
  </si>
  <si>
    <t>VP12502</t>
  </si>
  <si>
    <t xml:space="preserve">Am communicative </t>
  </si>
  <si>
    <t>cp14g045</t>
  </si>
  <si>
    <t>cp15h044</t>
  </si>
  <si>
    <t>ZP12002</t>
  </si>
  <si>
    <t>cp17i045</t>
  </si>
  <si>
    <t>cp13f045</t>
  </si>
  <si>
    <t>BDP15102</t>
  </si>
  <si>
    <t>cp18j045</t>
  </si>
  <si>
    <t>noAttntn</t>
  </si>
  <si>
    <t>cp08a055</t>
  </si>
  <si>
    <t>Don’t like to draw attention to myself</t>
  </si>
  <si>
    <t>reserved</t>
  </si>
  <si>
    <t>VP12512</t>
  </si>
  <si>
    <t>Reserved</t>
  </si>
  <si>
    <t>cp09b055</t>
  </si>
  <si>
    <t>cp10c055</t>
  </si>
  <si>
    <t>ZP12012</t>
  </si>
  <si>
    <t>cp11d055</t>
  </si>
  <si>
    <t>BDP15112</t>
  </si>
  <si>
    <t>cp12e055</t>
  </si>
  <si>
    <t>cp14g055</t>
  </si>
  <si>
    <t>sociable</t>
  </si>
  <si>
    <t>VP12508</t>
  </si>
  <si>
    <t xml:space="preserve">Am sociable </t>
  </si>
  <si>
    <t>cp15h055</t>
  </si>
  <si>
    <t>cp17i055</t>
  </si>
  <si>
    <t>ZP12008</t>
  </si>
  <si>
    <t>cp13f055</t>
  </si>
  <si>
    <t>cp18j055</t>
  </si>
  <si>
    <t>BDP15108</t>
  </si>
  <si>
    <t>noTalk</t>
  </si>
  <si>
    <t>cp08a025</t>
  </si>
  <si>
    <t>Don’t talk a lot</t>
  </si>
  <si>
    <t>cp09b025</t>
  </si>
  <si>
    <t>cp10c025</t>
  </si>
  <si>
    <t>cp11d025</t>
  </si>
  <si>
    <t>cp12e025</t>
  </si>
  <si>
    <t>cp14g025</t>
  </si>
  <si>
    <t>cp15h025</t>
  </si>
  <si>
    <t>cp17i025</t>
  </si>
  <si>
    <t>cp13f025</t>
  </si>
  <si>
    <t>cp18j025</t>
  </si>
  <si>
    <t>quiet</t>
  </si>
  <si>
    <t>cp08a065</t>
  </si>
  <si>
    <t>Am quiet around strangers</t>
  </si>
  <si>
    <t>cp09b065</t>
  </si>
  <si>
    <t>cp10c065</t>
  </si>
  <si>
    <t>cp11d065</t>
  </si>
  <si>
    <t>luck</t>
  </si>
  <si>
    <t>cp12e065</t>
  </si>
  <si>
    <t>cp14g065</t>
  </si>
  <si>
    <t>cp15h065</t>
  </si>
  <si>
    <t>cp17i065</t>
  </si>
  <si>
    <t>outcome</t>
  </si>
  <si>
    <t>cp13f065</t>
  </si>
  <si>
    <t>cp18j065</t>
  </si>
  <si>
    <t>tlkDiffPpl</t>
  </si>
  <si>
    <t>cp08a050</t>
  </si>
  <si>
    <t>Talk to a lot of different people at parties</t>
  </si>
  <si>
    <t>cp09b050</t>
  </si>
  <si>
    <t>cp10c050</t>
  </si>
  <si>
    <t>cp11d050</t>
  </si>
  <si>
    <t>cp12e050</t>
  </si>
  <si>
    <t>cp14g050</t>
  </si>
  <si>
    <t>cp15h050</t>
  </si>
  <si>
    <t>cp17i050</t>
  </si>
  <si>
    <t>cp13f050</t>
  </si>
  <si>
    <t>cp18j050</t>
  </si>
  <si>
    <t>yesAttntn</t>
  </si>
  <si>
    <t>cp08a060</t>
  </si>
  <si>
    <t>Don’t mind being the center of attention</t>
  </si>
  <si>
    <t>cp09b060</t>
  </si>
  <si>
    <t>dealStrss</t>
  </si>
  <si>
    <t>VP12515</t>
  </si>
  <si>
    <t>Deal well with stress</t>
  </si>
  <si>
    <t>cp10c060</t>
  </si>
  <si>
    <t>ZP12015</t>
  </si>
  <si>
    <t>cp11d060</t>
  </si>
  <si>
    <t>BDP15115</t>
  </si>
  <si>
    <t>cp12e060</t>
  </si>
  <si>
    <t>nervous</t>
  </si>
  <si>
    <t>VP12510</t>
  </si>
  <si>
    <t>Somewhat nervous</t>
  </si>
  <si>
    <t>cp14g060</t>
  </si>
  <si>
    <t>ZP12010</t>
  </si>
  <si>
    <t>cp15h060</t>
  </si>
  <si>
    <t>BDP15110</t>
  </si>
  <si>
    <t>cp17i060</t>
  </si>
  <si>
    <t>worry</t>
  </si>
  <si>
    <t>VP12505</t>
  </si>
  <si>
    <t xml:space="preserve">Worry a lot </t>
  </si>
  <si>
    <t>cp13f060</t>
  </si>
  <si>
    <t>cp18j060</t>
  </si>
  <si>
    <t>ZP12005</t>
  </si>
  <si>
    <t>ai07a</t>
  </si>
  <si>
    <t>BSI</t>
  </si>
  <si>
    <t>BDP15105</t>
  </si>
  <si>
    <t>angry</t>
  </si>
  <si>
    <t>ai07a031</t>
  </si>
  <si>
    <t>BSI problems in cognitive functions (norm)</t>
  </si>
  <si>
    <t>1	very low
2	low
3	below average
4	average
5	above average
6	high
7	very high</t>
  </si>
  <si>
    <t>ai08b</t>
  </si>
  <si>
    <t>xp0601</t>
  </si>
  <si>
    <t>Frequency of Being Angry in the Last 4 Weeks</t>
  </si>
  <si>
    <t>[-6] Version of questionnaire with modified filtering
[-5] Not included in this version of the questionnaire
[-4] Inadmissible multiple response
[-3] Answer improbable
[-2] Does not apply
[-1] No Answer
[1] Very Seldom
[2] Seldom
[3] Sometimes
[4] Often
[5] very often</t>
  </si>
  <si>
    <t>ifelse(is.na(x) | x &lt; 0, NA, 4*(x-1)/3+1)</t>
  </si>
  <si>
    <t>ai08b031</t>
  </si>
  <si>
    <t>ai08c</t>
  </si>
  <si>
    <t>ai08c031</t>
  </si>
  <si>
    <t>ai08d</t>
  </si>
  <si>
    <t>zp11701</t>
  </si>
  <si>
    <t>ai08d031</t>
  </si>
  <si>
    <t>bap12501</t>
  </si>
  <si>
    <t>bbp15001</t>
  </si>
  <si>
    <t>chngMood</t>
  </si>
  <si>
    <t>cp08a053</t>
  </si>
  <si>
    <t>Change my mood a lot</t>
  </si>
  <si>
    <t>bcp0201</t>
  </si>
  <si>
    <t>cp09b053</t>
  </si>
  <si>
    <t>bdp0201</t>
  </si>
  <si>
    <t>cp10c053</t>
  </si>
  <si>
    <t>bep0301</t>
  </si>
  <si>
    <t>cp11d053</t>
  </si>
  <si>
    <t>bfp0201</t>
  </si>
  <si>
    <t>cp12e053</t>
  </si>
  <si>
    <t>bgp0201</t>
  </si>
  <si>
    <t>cp14g053</t>
  </si>
  <si>
    <t>cp15h053</t>
  </si>
  <si>
    <t>bhp_02_01</t>
  </si>
  <si>
    <t>cp17i053</t>
  </si>
  <si>
    <t>yp0204</t>
  </si>
  <si>
    <t>Frequency of Being Sad in the Last 4 Weeks</t>
  </si>
  <si>
    <t>cp13f053</t>
  </si>
  <si>
    <t>bgp0204</t>
  </si>
  <si>
    <t>cp18j053</t>
  </si>
  <si>
    <t>dstrbed</t>
  </si>
  <si>
    <t>bdp0204</t>
  </si>
  <si>
    <t>cp08a043</t>
  </si>
  <si>
    <t>Am easily disturbed</t>
  </si>
  <si>
    <t>cp09b043</t>
  </si>
  <si>
    <t>bfp0204</t>
  </si>
  <si>
    <t>cp10c043</t>
  </si>
  <si>
    <t>cp11d043</t>
  </si>
  <si>
    <t>bap12504</t>
  </si>
  <si>
    <t>cp12e043</t>
  </si>
  <si>
    <t>cp14g043</t>
  </si>
  <si>
    <t>bhp_02_04</t>
  </si>
  <si>
    <t>Felt Sad</t>
  </si>
  <si>
    <t>cp15h043</t>
  </si>
  <si>
    <t>cp17i043</t>
  </si>
  <si>
    <t>bcp0204</t>
  </si>
  <si>
    <t>cp13f043</t>
  </si>
  <si>
    <t>xp0604</t>
  </si>
  <si>
    <t>cp18j043</t>
  </si>
  <si>
    <t>feelBlu</t>
  </si>
  <si>
    <t>cp08a068</t>
  </si>
  <si>
    <t>Often feel blue</t>
  </si>
  <si>
    <t>bep0304</t>
  </si>
  <si>
    <t>cp09b068</t>
  </si>
  <si>
    <t>cp10c068</t>
  </si>
  <si>
    <t>bbp15004</t>
  </si>
  <si>
    <t>cp11d068</t>
  </si>
  <si>
    <t>cp12e068</t>
  </si>
  <si>
    <t>zp11704</t>
  </si>
  <si>
    <t>cp14g068</t>
  </si>
  <si>
    <t>worried</t>
  </si>
  <si>
    <t>cp15h068</t>
  </si>
  <si>
    <t>xp0602</t>
  </si>
  <si>
    <t>Frequency of Being Worried in the Last 4 Weeks</t>
  </si>
  <si>
    <t>cp17i068</t>
  </si>
  <si>
    <t>zp11702</t>
  </si>
  <si>
    <t>cp13f068</t>
  </si>
  <si>
    <t>bap12502</t>
  </si>
  <si>
    <t>cp18j068</t>
  </si>
  <si>
    <t>bbp15002</t>
  </si>
  <si>
    <t>irrttd</t>
  </si>
  <si>
    <t>cp08a063</t>
  </si>
  <si>
    <t>Get irritated easily</t>
  </si>
  <si>
    <t>bhp_02_02</t>
  </si>
  <si>
    <t>Felt Anxious</t>
  </si>
  <si>
    <t>cp09b063</t>
  </si>
  <si>
    <t>bcp0202</t>
  </si>
  <si>
    <t>cp10c063</t>
  </si>
  <si>
    <t>yp0202</t>
  </si>
  <si>
    <t>cp11d063</t>
  </si>
  <si>
    <t>bdp0202</t>
  </si>
  <si>
    <t>cp12e063</t>
  </si>
  <si>
    <t>bep0302</t>
  </si>
  <si>
    <t>cp14g063</t>
  </si>
  <si>
    <t>cp15h063</t>
  </si>
  <si>
    <t>bfp0202</t>
  </si>
  <si>
    <t>cp17i063</t>
  </si>
  <si>
    <t>cp13f063</t>
  </si>
  <si>
    <t>bgp0202</t>
  </si>
  <si>
    <t>cp18j063</t>
  </si>
  <si>
    <t>mdSwng</t>
  </si>
  <si>
    <t>cp08a058</t>
  </si>
  <si>
    <t>Have frequent mood swings</t>
  </si>
  <si>
    <t>artExp</t>
  </si>
  <si>
    <t>VP12509</t>
  </si>
  <si>
    <t>Value artistic experiences</t>
  </si>
  <si>
    <t>cp09b058</t>
  </si>
  <si>
    <t>cp10c058</t>
  </si>
  <si>
    <t>ZP12009</t>
  </si>
  <si>
    <t>cp11d058</t>
  </si>
  <si>
    <t>BDP15109</t>
  </si>
  <si>
    <t>cp12e058</t>
  </si>
  <si>
    <t>cp14g058</t>
  </si>
  <si>
    <t>imagn</t>
  </si>
  <si>
    <t>VP12514</t>
  </si>
  <si>
    <t>Have a lively imagination</t>
  </si>
  <si>
    <t>cp15h058</t>
  </si>
  <si>
    <t>cp17i058</t>
  </si>
  <si>
    <t>ZP12014</t>
  </si>
  <si>
    <t>cp13f058</t>
  </si>
  <si>
    <t>cp18j058</t>
  </si>
  <si>
    <t>noFelBlu</t>
  </si>
  <si>
    <t>BDP15114</t>
  </si>
  <si>
    <t>cp08a038</t>
  </si>
  <si>
    <t>Seldom feel blue</t>
  </si>
  <si>
    <t>cp09b038</t>
  </si>
  <si>
    <t>original</t>
  </si>
  <si>
    <t>VP12504</t>
  </si>
  <si>
    <t xml:space="preserve">Am original </t>
  </si>
  <si>
    <t>cp10c038</t>
  </si>
  <si>
    <t>cp11d038</t>
  </si>
  <si>
    <t>ZP12004</t>
  </si>
  <si>
    <t>cp12e038</t>
  </si>
  <si>
    <t>BDP15104</t>
  </si>
  <si>
    <t>cp14g038</t>
  </si>
  <si>
    <t>cp15h038</t>
  </si>
  <si>
    <t>cp17i038</t>
  </si>
  <si>
    <t>cp13f038</t>
  </si>
  <si>
    <t>cp18j038</t>
  </si>
  <si>
    <t>rlxd</t>
  </si>
  <si>
    <t>cp08a028</t>
  </si>
  <si>
    <t>Am relaxed most of the time</t>
  </si>
  <si>
    <t>cp09b028</t>
  </si>
  <si>
    <t>cp10c028</t>
  </si>
  <si>
    <t>bdp0203</t>
  </si>
  <si>
    <t>Frequency of being happy in the last 4 weeks</t>
  </si>
  <si>
    <t>1	[1] Very Seldom
2	[2] Seldom
3	[3] Sometimes
4	[4] Often
5	[5] very often</t>
  </si>
  <si>
    <t>cp11d028</t>
  </si>
  <si>
    <t>cp12e028</t>
  </si>
  <si>
    <t>bhp_02_03</t>
  </si>
  <si>
    <t>Felt Happy</t>
  </si>
  <si>
    <t>cp14g028</t>
  </si>
  <si>
    <t>cp15h028</t>
  </si>
  <si>
    <t>bgp0203</t>
  </si>
  <si>
    <t>cp17i028</t>
  </si>
  <si>
    <t>cp13f028</t>
  </si>
  <si>
    <t>yp0203</t>
  </si>
  <si>
    <t>cp18j028</t>
  </si>
  <si>
    <t>stressed</t>
  </si>
  <si>
    <t>cp08a023</t>
  </si>
  <si>
    <t>Get stressed out easily</t>
  </si>
  <si>
    <t>bep0303</t>
  </si>
  <si>
    <t>cp09b023</t>
  </si>
  <si>
    <t>cp10c023</t>
  </si>
  <si>
    <t>cp11d023</t>
  </si>
  <si>
    <t>zp11703</t>
  </si>
  <si>
    <t>cp12e023</t>
  </si>
  <si>
    <t>bbp15003</t>
  </si>
  <si>
    <t>cp14g023</t>
  </si>
  <si>
    <t>cp15h023</t>
  </si>
  <si>
    <t>bfp0203</t>
  </si>
  <si>
    <t>cp17i023</t>
  </si>
  <si>
    <t>cp13f023</t>
  </si>
  <si>
    <t>bcp0203</t>
  </si>
  <si>
    <t>cp18j023</t>
  </si>
  <si>
    <t>upset</t>
  </si>
  <si>
    <t>bap12503</t>
  </si>
  <si>
    <t>cp08a048</t>
  </si>
  <si>
    <t>Get upset easily</t>
  </si>
  <si>
    <t>cp09b048</t>
  </si>
  <si>
    <t>xp0603</t>
  </si>
  <si>
    <t>cp10c048</t>
  </si>
  <si>
    <t>cp11d048</t>
  </si>
  <si>
    <t>cp12e048</t>
  </si>
  <si>
    <t>cp14g048</t>
  </si>
  <si>
    <t>cp15h048</t>
  </si>
  <si>
    <t>cp17i048</t>
  </si>
  <si>
    <t>cp13f048</t>
  </si>
  <si>
    <t>cp18j048</t>
  </si>
  <si>
    <t>wrry</t>
  </si>
  <si>
    <t>cp08a033</t>
  </si>
  <si>
    <t>Worry about things</t>
  </si>
  <si>
    <t>cp09b033</t>
  </si>
  <si>
    <t>cp10c033</t>
  </si>
  <si>
    <t>cp11d033</t>
  </si>
  <si>
    <t>cp12e033</t>
  </si>
  <si>
    <t>cp14g033</t>
  </si>
  <si>
    <t>cp15h033</t>
  </si>
  <si>
    <t>cp17i033</t>
  </si>
  <si>
    <t>cp13f033</t>
  </si>
  <si>
    <t>cp18j033</t>
  </si>
  <si>
    <t>afraid</t>
  </si>
  <si>
    <t>cp08a165</t>
  </si>
  <si>
    <t>Indicate to what extent you feel, right now, that is, at the present moment afraid?</t>
  </si>
  <si>
    <t>1	1 not at all
2	2
3	3
4	4
5	5
6	6
7	7 extremely</t>
  </si>
  <si>
    <t>cp09b165</t>
  </si>
  <si>
    <t>cp10c165</t>
  </si>
  <si>
    <t>cp11d165</t>
  </si>
  <si>
    <t>cp12e165</t>
  </si>
  <si>
    <t>cp14g165</t>
  </si>
  <si>
    <t>cp15h165</t>
  </si>
  <si>
    <t>cp17i165</t>
  </si>
  <si>
    <t>cp13f165</t>
  </si>
  <si>
    <t>cp18j165</t>
  </si>
  <si>
    <t>cp19k</t>
  </si>
  <si>
    <t>cp19k165</t>
  </si>
  <si>
    <t>ashamed</t>
  </si>
  <si>
    <t>cp08a158</t>
  </si>
  <si>
    <t>Indicate to what extent you feel, right now, that is, at the present moment ashamed?</t>
  </si>
  <si>
    <t>cp09b158</t>
  </si>
  <si>
    <t>cp10c158</t>
  </si>
  <si>
    <t>cp11d158</t>
  </si>
  <si>
    <t>cp12e158</t>
  </si>
  <si>
    <t>cp14g158</t>
  </si>
  <si>
    <t>cp15h158</t>
  </si>
  <si>
    <t>cp17i158</t>
  </si>
  <si>
    <t>cp13f158</t>
  </si>
  <si>
    <t>cp18j158</t>
  </si>
  <si>
    <t>cp19k158</t>
  </si>
  <si>
    <t>distressed</t>
  </si>
  <si>
    <t>cp08a147</t>
  </si>
  <si>
    <t>Indicate to what extent you feel, right now, that is, at the present moment distressed?</t>
  </si>
  <si>
    <t>cp09b147</t>
  </si>
  <si>
    <t>cp10c147</t>
  </si>
  <si>
    <t>cp11d147</t>
  </si>
  <si>
    <t>cp12e147</t>
  </si>
  <si>
    <t>overall</t>
  </si>
  <si>
    <t>cp14g147</t>
  </si>
  <si>
    <t>p1110102</t>
  </si>
  <si>
    <t>Overall life satisfaction</t>
  </si>
  <si>
    <t>[-6] Version of questionnaire with modified filtering
[-5] Not included in this version of the questionnaire
[-4] Inadmissible multiple response
[-3] Answer improbable
[-2] Does not apply
[-1] No Answer
[0] 0 Satisfied: On Scale 0-Low to 10-High
[1] 1 Satisfied: On Scale 0-Low to 10-High
[2] 2 Satisfied: On Scale 0-Low to 10-High
[3] 3 Satisfied: On Scale 0-Low to 10-High
[4] 4 Satisfied: On Scale 0-Low to 10-High
[5] 5 Satisfied: On Scale 0-Low to 10-High
[6] 6 Satisfied: On Scale 0-Low to 10-High
[7] 7 Satisfied: On Scale 0-Low to 10-High
[8] 8 Satisfied: On Scale 0-Low to 10-High
[9] 9 Satisfied: On Scale 0-Low to 10-High
[10] 10 Satisfied: On Scale 0-Low to 10-High</t>
  </si>
  <si>
    <t>cp15h147</t>
  </si>
  <si>
    <t>p1110191</t>
  </si>
  <si>
    <t>cp17i147</t>
  </si>
  <si>
    <t>cp13f147</t>
  </si>
  <si>
    <t>p1110188</t>
  </si>
  <si>
    <t>cp18j147</t>
  </si>
  <si>
    <t>cp19k147</t>
  </si>
  <si>
    <t>p1110109</t>
  </si>
  <si>
    <t>guilty</t>
  </si>
  <si>
    <t>cp08a151</t>
  </si>
  <si>
    <t>Indicate to what extent you feel, right now, that is, at the present moment guilty?</t>
  </si>
  <si>
    <t>p1110198</t>
  </si>
  <si>
    <t>cp09b151</t>
  </si>
  <si>
    <t>cp10c151</t>
  </si>
  <si>
    <t>p1110114</t>
  </si>
  <si>
    <t>cp11d151</t>
  </si>
  <si>
    <t>cp12e151</t>
  </si>
  <si>
    <t>p11101</t>
  </si>
  <si>
    <t>cp14g151</t>
  </si>
  <si>
    <t>p1110115</t>
  </si>
  <si>
    <t>cp15h151</t>
  </si>
  <si>
    <t>cp17i151</t>
  </si>
  <si>
    <t>p1110187</t>
  </si>
  <si>
    <t>cp13f151</t>
  </si>
  <si>
    <t>p1110110</t>
  </si>
  <si>
    <t>cp18j151</t>
  </si>
  <si>
    <t>cp19k151</t>
  </si>
  <si>
    <t>p1110185</t>
  </si>
  <si>
    <t>hostile</t>
  </si>
  <si>
    <t>cp08a153</t>
  </si>
  <si>
    <t>Indicate to what extent you feel, right now, that is, at the present moment hostile?</t>
  </si>
  <si>
    <t>cp09b153</t>
  </si>
  <si>
    <t>p1110184</t>
  </si>
  <si>
    <t>cp10c153</t>
  </si>
  <si>
    <t>p1110197</t>
  </si>
  <si>
    <t>cp11d153</t>
  </si>
  <si>
    <t>cp12e153</t>
  </si>
  <si>
    <t>p1110111</t>
  </si>
  <si>
    <t>cp14g153</t>
  </si>
  <si>
    <t>p1110189</t>
  </si>
  <si>
    <t>cp15h153</t>
  </si>
  <si>
    <t>cp17i153</t>
  </si>
  <si>
    <t>p1110106</t>
  </si>
  <si>
    <t>cp13f153</t>
  </si>
  <si>
    <t>p1110192</t>
  </si>
  <si>
    <t>cp18j153</t>
  </si>
  <si>
    <t>cp19k153</t>
  </si>
  <si>
    <t>p1110101</t>
  </si>
  <si>
    <t>irritable</t>
  </si>
  <si>
    <t>cp08a156</t>
  </si>
  <si>
    <t>Indicate to what extent you feel, right now, that is, at the present moment irritable?</t>
  </si>
  <si>
    <t>cp09b156</t>
  </si>
  <si>
    <t>p1110112</t>
  </si>
  <si>
    <t>cp10c156</t>
  </si>
  <si>
    <t>p1110104</t>
  </si>
  <si>
    <t>cp11d156</t>
  </si>
  <si>
    <t>bhpequiv</t>
  </si>
  <si>
    <t>cp12e156</t>
  </si>
  <si>
    <t>p1110117</t>
  </si>
  <si>
    <t>cp14g156</t>
  </si>
  <si>
    <t>p1110108</t>
  </si>
  <si>
    <t>cp15h156</t>
  </si>
  <si>
    <t>cp17i156</t>
  </si>
  <si>
    <t>p1110100</t>
  </si>
  <si>
    <t>cp13f156</t>
  </si>
  <si>
    <t>cp18j156</t>
  </si>
  <si>
    <t>p1110116</t>
  </si>
  <si>
    <t>cp19k156</t>
  </si>
  <si>
    <t>jittery</t>
  </si>
  <si>
    <t>p1110199</t>
  </si>
  <si>
    <t>cp08a163</t>
  </si>
  <si>
    <t>Indicate to what extent you feel, right now, that is, at the present moment jittery?</t>
  </si>
  <si>
    <t>cp09b163</t>
  </si>
  <si>
    <t>p1110186</t>
  </si>
  <si>
    <t>cp10c163</t>
  </si>
  <si>
    <t>p1110103</t>
  </si>
  <si>
    <t>cp11d163</t>
  </si>
  <si>
    <t>cp12e163</t>
  </si>
  <si>
    <t>p1110113</t>
  </si>
  <si>
    <t>cp14g163</t>
  </si>
  <si>
    <t>cp15h163</t>
  </si>
  <si>
    <t>p1110195</t>
  </si>
  <si>
    <t>cp17i163</t>
  </si>
  <si>
    <t>cp13f163</t>
  </si>
  <si>
    <t>p1110105</t>
  </si>
  <si>
    <t>cp18j163</t>
  </si>
  <si>
    <t>cp19k163</t>
  </si>
  <si>
    <t>p1110107</t>
  </si>
  <si>
    <t>cp08a160</t>
  </si>
  <si>
    <t>Indicate to what extent you feel, right now, that is, at the present moment nervous?</t>
  </si>
  <si>
    <t>p1110193</t>
  </si>
  <si>
    <t>cp09b160</t>
  </si>
  <si>
    <t>cp10c160</t>
  </si>
  <si>
    <t>p1110190</t>
  </si>
  <si>
    <t>cp11d160</t>
  </si>
  <si>
    <t>cp12e160</t>
  </si>
  <si>
    <t>p1110194</t>
  </si>
  <si>
    <t>cp14g160</t>
  </si>
  <si>
    <t>cp15h160</t>
  </si>
  <si>
    <t>p1110196</t>
  </si>
  <si>
    <t>cp17i160</t>
  </si>
  <si>
    <t>today</t>
  </si>
  <si>
    <t>yp15501</t>
  </si>
  <si>
    <t>Satisfaction With Life at Present</t>
  </si>
  <si>
    <t>cp13f160</t>
  </si>
  <si>
    <t>cp18j160</t>
  </si>
  <si>
    <t>bp9301</t>
  </si>
  <si>
    <t>Satisfaction With Life Today</t>
  </si>
  <si>
    <t>cp19k160</t>
  </si>
  <si>
    <t>scared</t>
  </si>
  <si>
    <t>cp08a152</t>
  </si>
  <si>
    <t>Indicate to what extent you feel, right now, that is, at the present moment scared?</t>
  </si>
  <si>
    <t>mp11001</t>
  </si>
  <si>
    <t>cp09b152</t>
  </si>
  <si>
    <t>xp149</t>
  </si>
  <si>
    <t>cp10c152</t>
  </si>
  <si>
    <t>cp11d152</t>
  </si>
  <si>
    <t>pp13501</t>
  </si>
  <si>
    <t>Satisfaction With Life At Today</t>
  </si>
  <si>
    <t>cp12e152</t>
  </si>
  <si>
    <t>cp14g152</t>
  </si>
  <si>
    <t>fp108</t>
  </si>
  <si>
    <t>cp15h152</t>
  </si>
  <si>
    <t>qp14301</t>
  </si>
  <si>
    <t>cp17i152</t>
  </si>
  <si>
    <t>cp13f152</t>
  </si>
  <si>
    <t>kp10401</t>
  </si>
  <si>
    <t>cp18j152</t>
  </si>
  <si>
    <t>bhp_205</t>
  </si>
  <si>
    <t>cp19k152</t>
  </si>
  <si>
    <t>Satisfaction At Present</t>
  </si>
  <si>
    <t>cp08a149</t>
  </si>
  <si>
    <t>Indicate to what extent you feel, right now, that is, at the present moment upset?</t>
  </si>
  <si>
    <t>dp9801</t>
  </si>
  <si>
    <t>cp09b149</t>
  </si>
  <si>
    <t>sp13501</t>
  </si>
  <si>
    <t>cp10c149</t>
  </si>
  <si>
    <t>cp11d149</t>
  </si>
  <si>
    <t>ap6801</t>
  </si>
  <si>
    <t>cp12e149</t>
  </si>
  <si>
    <t>cp14g149</t>
  </si>
  <si>
    <t>cp9601</t>
  </si>
  <si>
    <t>cp15h149</t>
  </si>
  <si>
    <t>cp17i149</t>
  </si>
  <si>
    <t>bbp15201</t>
  </si>
  <si>
    <t>cp13f149</t>
  </si>
  <si>
    <t>cp18j149</t>
  </si>
  <si>
    <t>vp154</t>
  </si>
  <si>
    <t>cp19k149</t>
  </si>
  <si>
    <t>bdImgntn</t>
  </si>
  <si>
    <t>bcp151</t>
  </si>
  <si>
    <t>cp08a049</t>
  </si>
  <si>
    <t>Do not have a good imagination</t>
  </si>
  <si>
    <t>cp09b049</t>
  </si>
  <si>
    <t>bfp174</t>
  </si>
  <si>
    <t>cp10c049</t>
  </si>
  <si>
    <t>jp10901</t>
  </si>
  <si>
    <t>cp11d049</t>
  </si>
  <si>
    <t>cp12e049</t>
  </si>
  <si>
    <t>ep89</t>
  </si>
  <si>
    <t>cp14g049</t>
  </si>
  <si>
    <t>cp15h049</t>
  </si>
  <si>
    <t>np11701</t>
  </si>
  <si>
    <t>cp17i049</t>
  </si>
  <si>
    <t>cp13f049</t>
  </si>
  <si>
    <t>tp14201</t>
  </si>
  <si>
    <t>cp18j049</t>
  </si>
  <si>
    <t>dffAbsrct</t>
  </si>
  <si>
    <t>gp109</t>
  </si>
  <si>
    <t>cp08a029</t>
  </si>
  <si>
    <t>Have difficulty understanding abstract ideas</t>
  </si>
  <si>
    <t>cp09b029</t>
  </si>
  <si>
    <t>bgp175</t>
  </si>
  <si>
    <t>cp10c029</t>
  </si>
  <si>
    <t>bdp15801</t>
  </si>
  <si>
    <t>cp11d029</t>
  </si>
  <si>
    <t>cp12e029</t>
  </si>
  <si>
    <t>zp15701</t>
  </si>
  <si>
    <t>cp14g029</t>
  </si>
  <si>
    <t>cp15h029</t>
  </si>
  <si>
    <t>rp13501</t>
  </si>
  <si>
    <t>cp17i029</t>
  </si>
  <si>
    <t>cp13f029</t>
  </si>
  <si>
    <t>wp142</t>
  </si>
  <si>
    <t>cp18j029</t>
  </si>
  <si>
    <t>dffWrds</t>
  </si>
  <si>
    <t>bep151</t>
  </si>
  <si>
    <t>cp08a059</t>
  </si>
  <si>
    <t>Use difficult words</t>
  </si>
  <si>
    <t>cp09b059</t>
  </si>
  <si>
    <t>up14501</t>
  </si>
  <si>
    <t>cp10c059</t>
  </si>
  <si>
    <t>cp11d059</t>
  </si>
  <si>
    <t>op12301</t>
  </si>
  <si>
    <t>cp12e059</t>
  </si>
  <si>
    <t>cp14g059</t>
  </si>
  <si>
    <t>ip10901</t>
  </si>
  <si>
    <t>cp15h059</t>
  </si>
  <si>
    <t>cp17i059</t>
  </si>
  <si>
    <t>hp10901</t>
  </si>
  <si>
    <t>cp13f059</t>
  </si>
  <si>
    <t>cp18j059</t>
  </si>
  <si>
    <t>bap160</t>
  </si>
  <si>
    <t>exclntIde</t>
  </si>
  <si>
    <t>cp08a044</t>
  </si>
  <si>
    <t>Have excellent ideas</t>
  </si>
  <si>
    <t>lp10401</t>
  </si>
  <si>
    <t>cp09b044</t>
  </si>
  <si>
    <t>cp10c044</t>
  </si>
  <si>
    <t>proc</t>
  </si>
  <si>
    <t>hhnr</t>
  </si>
  <si>
    <t>household ID</t>
  </si>
  <si>
    <t>cp11d044</t>
  </si>
  <si>
    <t>sid</t>
  </si>
  <si>
    <t>PERSNR</t>
  </si>
  <si>
    <t>Never Changing Person ID</t>
  </si>
  <si>
    <t>cp12e044</t>
  </si>
  <si>
    <t>cp14g044</t>
  </si>
  <si>
    <t>cp17i044</t>
  </si>
  <si>
    <t>cp13f044</t>
  </si>
  <si>
    <t>cp18j044</t>
  </si>
  <si>
    <t>fllIdea</t>
  </si>
  <si>
    <t>cp08a069</t>
  </si>
  <si>
    <t>Am full of ideas</t>
  </si>
  <si>
    <t>cp09b069</t>
  </si>
  <si>
    <t>cp10c069</t>
  </si>
  <si>
    <t>cp11d069</t>
  </si>
  <si>
    <t>cp12e069</t>
  </si>
  <si>
    <t>cp14g069</t>
  </si>
  <si>
    <t>cp15h069</t>
  </si>
  <si>
    <t>cp17i069</t>
  </si>
  <si>
    <t>cp13f069</t>
  </si>
  <si>
    <t>cp18j069</t>
  </si>
  <si>
    <t>noAbscrt</t>
  </si>
  <si>
    <t>cp08a039</t>
  </si>
  <si>
    <t>Am not interested in abstract ideas</t>
  </si>
  <si>
    <t>cp09b039</t>
  </si>
  <si>
    <t>cp10c039</t>
  </si>
  <si>
    <t>cp11d039</t>
  </si>
  <si>
    <t>cp12e039</t>
  </si>
  <si>
    <t>cp14g039</t>
  </si>
  <si>
    <t>cp15h039</t>
  </si>
  <si>
    <t>cp17i039</t>
  </si>
  <si>
    <t>cp13f039</t>
  </si>
  <si>
    <t>cp18j039</t>
  </si>
  <si>
    <t>qckUndstn</t>
  </si>
  <si>
    <t>cp08a054</t>
  </si>
  <si>
    <t>Am quick to understand things</t>
  </si>
  <si>
    <t>cp09b054</t>
  </si>
  <si>
    <t>cp10c054</t>
  </si>
  <si>
    <t>cp11d054</t>
  </si>
  <si>
    <t>cp12e054</t>
  </si>
  <si>
    <t>cp14g054</t>
  </si>
  <si>
    <t>cp15h054</t>
  </si>
  <si>
    <t>cp17i054</t>
  </si>
  <si>
    <t>cp13f054</t>
  </si>
  <si>
    <t>cp18j054</t>
  </si>
  <si>
    <t>rchVocab</t>
  </si>
  <si>
    <t>cp08a024</t>
  </si>
  <si>
    <t>Have a rich vocabulary</t>
  </si>
  <si>
    <t>cp09b024</t>
  </si>
  <si>
    <t>cp10c024</t>
  </si>
  <si>
    <t>cp11d024</t>
  </si>
  <si>
    <t>cp12e024</t>
  </si>
  <si>
    <t>cp14g024</t>
  </si>
  <si>
    <t>cp15h024</t>
  </si>
  <si>
    <t>cp17i024</t>
  </si>
  <si>
    <t>cp13f024</t>
  </si>
  <si>
    <t>cp18j024</t>
  </si>
  <si>
    <t>rflct</t>
  </si>
  <si>
    <t>cp08a064</t>
  </si>
  <si>
    <t>Spend time reflecting on things</t>
  </si>
  <si>
    <t>cp09b064</t>
  </si>
  <si>
    <t xml:space="preserve">cp10c064 </t>
  </si>
  <si>
    <t>cp11d064</t>
  </si>
  <si>
    <t>cp12e064</t>
  </si>
  <si>
    <t>cp14g064</t>
  </si>
  <si>
    <t>cp15h064</t>
  </si>
  <si>
    <t>cp17i064</t>
  </si>
  <si>
    <t>cp13f064</t>
  </si>
  <si>
    <t>cp18j064</t>
  </si>
  <si>
    <t>vvdImgn</t>
  </si>
  <si>
    <t>cp08a034</t>
  </si>
  <si>
    <t>Have a vivid imagination</t>
  </si>
  <si>
    <t>cp09b034</t>
  </si>
  <si>
    <t>cp10c034</t>
  </si>
  <si>
    <t>cp11d034</t>
  </si>
  <si>
    <t>cp12e034</t>
  </si>
  <si>
    <t>cp14g034</t>
  </si>
  <si>
    <t>cp15h034</t>
  </si>
  <si>
    <t>cp17i034</t>
  </si>
  <si>
    <t>cp13f034</t>
  </si>
  <si>
    <t>cp18j034</t>
  </si>
  <si>
    <t>active</t>
  </si>
  <si>
    <t>cp08a164</t>
  </si>
  <si>
    <t>Indicate to what extent you feel, right now, that is, at the present moment active?</t>
  </si>
  <si>
    <t>cp09b164</t>
  </si>
  <si>
    <t>cp10c164</t>
  </si>
  <si>
    <t>cp11d164</t>
  </si>
  <si>
    <t>cp12e164</t>
  </si>
  <si>
    <t>cp14g164</t>
  </si>
  <si>
    <t>cp15h164</t>
  </si>
  <si>
    <t>cp17i164</t>
  </si>
  <si>
    <t>cp13f164</t>
  </si>
  <si>
    <t>cp18j164</t>
  </si>
  <si>
    <t>cp19k164</t>
  </si>
  <si>
    <t>alert</t>
  </si>
  <si>
    <t>cp08a157</t>
  </si>
  <si>
    <t>Indicate to what extent you feel, right now, that is, at the present moment alert?</t>
  </si>
  <si>
    <t>cp09b157</t>
  </si>
  <si>
    <t>cp10c157</t>
  </si>
  <si>
    <t>cp11d157</t>
  </si>
  <si>
    <t>cp12e157</t>
  </si>
  <si>
    <t>cp14g157</t>
  </si>
  <si>
    <t>cp15h157</t>
  </si>
  <si>
    <t>cp17i157</t>
  </si>
  <si>
    <t>cp13f157</t>
  </si>
  <si>
    <t>cp18j157</t>
  </si>
  <si>
    <t>cp19k157</t>
  </si>
  <si>
    <t>attentive</t>
  </si>
  <si>
    <t>cp08a162</t>
  </si>
  <si>
    <t>Indicate to what extent you feel, right now, that is, at the present moment attentive?</t>
  </si>
  <si>
    <t>cp09b162</t>
  </si>
  <si>
    <t>cp10c162</t>
  </si>
  <si>
    <t>cp11d162</t>
  </si>
  <si>
    <t>ifelse(is.na(x) | x &lt; 0,  NA, x)</t>
  </si>
  <si>
    <t>cp12e162</t>
  </si>
  <si>
    <t>cp14g162</t>
  </si>
  <si>
    <t>cp15h162</t>
  </si>
  <si>
    <t>cp17i162</t>
  </si>
  <si>
    <t>cp13f162</t>
  </si>
  <si>
    <t>cp18j162</t>
  </si>
  <si>
    <t>cp19k162</t>
  </si>
  <si>
    <t>determined</t>
  </si>
  <si>
    <t>cp08a161</t>
  </si>
  <si>
    <t>Indicate to what extent you feel, right now, that is, at the present moment determined?</t>
  </si>
  <si>
    <t>cp09b161</t>
  </si>
  <si>
    <t>cp10c161</t>
  </si>
  <si>
    <t>cp11d161</t>
  </si>
  <si>
    <t>cp12e161</t>
  </si>
  <si>
    <t>cp14g161</t>
  </si>
  <si>
    <t>cp15h161</t>
  </si>
  <si>
    <t>cp17i161</t>
  </si>
  <si>
    <t>cp13f161</t>
  </si>
  <si>
    <t>cp18j161</t>
  </si>
  <si>
    <t>cp19k161</t>
  </si>
  <si>
    <t>enthusiastic</t>
  </si>
  <si>
    <t>cp08a154</t>
  </si>
  <si>
    <t>Indicate to what extent you feel, right now, that is, at the present moment enthusiastic?</t>
  </si>
  <si>
    <t>cp09b154</t>
  </si>
  <si>
    <t>cp10c154</t>
  </si>
  <si>
    <t>cp11d154</t>
  </si>
  <si>
    <t>cp12e154</t>
  </si>
  <si>
    <t>cp14g154</t>
  </si>
  <si>
    <t>cp15h154</t>
  </si>
  <si>
    <t>cp17i154</t>
  </si>
  <si>
    <t>cp13f154</t>
  </si>
  <si>
    <t>cp18j154</t>
  </si>
  <si>
    <t>cp19k154</t>
  </si>
  <si>
    <t>excited</t>
  </si>
  <si>
    <t>cp08a148</t>
  </si>
  <si>
    <t>Indicate to what extent you feel, right now, that is, at the present moment excited?</t>
  </si>
  <si>
    <t>cp09b148</t>
  </si>
  <si>
    <t>cp10c148</t>
  </si>
  <si>
    <t>cp11d148</t>
  </si>
  <si>
    <t>cp12e148</t>
  </si>
  <si>
    <t>cp14g148</t>
  </si>
  <si>
    <t>cp15h148</t>
  </si>
  <si>
    <t>cp17i148</t>
  </si>
  <si>
    <t>cp13f148</t>
  </si>
  <si>
    <t>cp18j148</t>
  </si>
  <si>
    <t>cp19k148</t>
  </si>
  <si>
    <t>inspired</t>
  </si>
  <si>
    <t>cp08a159</t>
  </si>
  <si>
    <t>Indicate to what extent you feel, right now, that is, at the present moment inspired?</t>
  </si>
  <si>
    <t>cp09b159</t>
  </si>
  <si>
    <t>cp10c159</t>
  </si>
  <si>
    <t>cp11d159</t>
  </si>
  <si>
    <t>cp12e159</t>
  </si>
  <si>
    <t>cp14g159</t>
  </si>
  <si>
    <t>cp15h159</t>
  </si>
  <si>
    <t>cp17i159</t>
  </si>
  <si>
    <t>cp13f159</t>
  </si>
  <si>
    <t>cp18j159</t>
  </si>
  <si>
    <t>cp19k159</t>
  </si>
  <si>
    <t>interested</t>
  </si>
  <si>
    <t>cp08a146</t>
  </si>
  <si>
    <t>Indicate to what extent you feel, right now, that is, at the present moment interested?</t>
  </si>
  <si>
    <t>cp09b146</t>
  </si>
  <si>
    <t>cp10c146</t>
  </si>
  <si>
    <t>cp11d146</t>
  </si>
  <si>
    <t>cp12e146</t>
  </si>
  <si>
    <t>cp14g146</t>
  </si>
  <si>
    <t>cp15h146</t>
  </si>
  <si>
    <t>cp17i146</t>
  </si>
  <si>
    <t>cp13f146</t>
  </si>
  <si>
    <t>cp18j146</t>
  </si>
  <si>
    <t>cp19k146</t>
  </si>
  <si>
    <t>cp08a155</t>
  </si>
  <si>
    <t>Indicate to what extent you feel, right now, that is, at the present moment proud?</t>
  </si>
  <si>
    <t>cp09b155</t>
  </si>
  <si>
    <t>cp10c155</t>
  </si>
  <si>
    <t>cp11d155</t>
  </si>
  <si>
    <t>cp12e155</t>
  </si>
  <si>
    <t>cp14g155</t>
  </si>
  <si>
    <t>cp15h155</t>
  </si>
  <si>
    <t>cp17i155</t>
  </si>
  <si>
    <t>cp13f155</t>
  </si>
  <si>
    <t>cp18j155</t>
  </si>
  <si>
    <t>cp19k155</t>
  </si>
  <si>
    <t>strong</t>
  </si>
  <si>
    <t>cp08a150</t>
  </si>
  <si>
    <t>Indicate to what extent you feel, right now, that is, at the present moment strong?</t>
  </si>
  <si>
    <t>cp09b150</t>
  </si>
  <si>
    <t>cp10c150</t>
  </si>
  <si>
    <t>cp11d150</t>
  </si>
  <si>
    <t>cp12e150</t>
  </si>
  <si>
    <t>cp14g150</t>
  </si>
  <si>
    <t>cp15h150</t>
  </si>
  <si>
    <t>cp17i150</t>
  </si>
  <si>
    <t>cp13f150</t>
  </si>
  <si>
    <t>cp18j150</t>
  </si>
  <si>
    <t>cp19k150</t>
  </si>
  <si>
    <t>chngNon</t>
  </si>
  <si>
    <t>cp08a018</t>
  </si>
  <si>
    <t>If I could live my life over, I would change almost nothing</t>
  </si>
  <si>
    <t>1-7, 1 being "strongly disagree" and 7 being "strongly agree"</t>
  </si>
  <si>
    <t>cp09b018</t>
  </si>
  <si>
    <t>cp10c018</t>
  </si>
  <si>
    <t>cp11d018</t>
  </si>
  <si>
    <t>cp12e018</t>
  </si>
  <si>
    <t>cp13f018</t>
  </si>
  <si>
    <t>cp14g018</t>
  </si>
  <si>
    <t>cp15h018</t>
  </si>
  <si>
    <t>cp17i018</t>
  </si>
  <si>
    <t>cp18j018</t>
  </si>
  <si>
    <t>lfeExcel</t>
  </si>
  <si>
    <t>cp08a015</t>
  </si>
  <si>
    <t>The conditions of my life are excellent</t>
  </si>
  <si>
    <t>cp09b014</t>
  </si>
  <si>
    <t>cp10c014</t>
  </si>
  <si>
    <t>cp11d014</t>
  </si>
  <si>
    <t xml:space="preserve">cp12e014 </t>
  </si>
  <si>
    <t>cp13f014</t>
  </si>
  <si>
    <t>cp14g014</t>
  </si>
  <si>
    <t>cp15h014</t>
  </si>
  <si>
    <t>cp17i014</t>
  </si>
  <si>
    <t>cp18j014</t>
  </si>
  <si>
    <t>lfeIdeal</t>
  </si>
  <si>
    <t>cp08a014</t>
  </si>
  <si>
    <t>In most ways my life is close to my ideal</t>
  </si>
  <si>
    <t>cp12e014</t>
  </si>
  <si>
    <t xml:space="preserve">cp17i014 </t>
  </si>
  <si>
    <t>momnt</t>
  </si>
  <si>
    <t>cp08a011</t>
  </si>
  <si>
    <t>How satisfied are you with the life you lead at the moment?</t>
  </si>
  <si>
    <t>0-10, 0 being "not at all satisfied" and 10 being "completely satisfied"</t>
  </si>
  <si>
    <t>cp09b011</t>
  </si>
  <si>
    <t>cp10c011</t>
  </si>
  <si>
    <t>cp11d011</t>
  </si>
  <si>
    <t>cp12e011</t>
  </si>
  <si>
    <t>cp13f011</t>
  </si>
  <si>
    <t>cp14g011</t>
  </si>
  <si>
    <t>cp15h011</t>
  </si>
  <si>
    <t>cp17i011</t>
  </si>
  <si>
    <t>cp18j011</t>
  </si>
  <si>
    <t>cp08a016</t>
  </si>
  <si>
    <t>I am satisfied with my life</t>
  </si>
  <si>
    <t>cp09b016</t>
  </si>
  <si>
    <t xml:space="preserve">cp10c016 </t>
  </si>
  <si>
    <t>cp11d016</t>
  </si>
  <si>
    <t>cp12e016</t>
  </si>
  <si>
    <t>cp13f016</t>
  </si>
  <si>
    <t>cp14g016</t>
  </si>
  <si>
    <t>cp15h016</t>
  </si>
  <si>
    <t>cp17i016</t>
  </si>
  <si>
    <t>cp18j016</t>
  </si>
  <si>
    <t>wntLife</t>
  </si>
  <si>
    <t>cp08a017</t>
  </si>
  <si>
    <t>So far I have gotten the important things I want in life</t>
  </si>
  <si>
    <t>cp09b017</t>
  </si>
  <si>
    <t>cp10c017</t>
  </si>
  <si>
    <t>cp11d017</t>
  </si>
  <si>
    <t>cp12e017</t>
  </si>
  <si>
    <t>cp13f017</t>
  </si>
  <si>
    <t>cp14g017</t>
  </si>
  <si>
    <t>cp15h017</t>
  </si>
  <si>
    <t>cp17i017</t>
  </si>
  <si>
    <t xml:space="preserve">cp18j017 </t>
  </si>
  <si>
    <t>sex</t>
  </si>
  <si>
    <t>emphysema</t>
  </si>
  <si>
    <t>cooperate</t>
  </si>
  <si>
    <t>blues</t>
  </si>
  <si>
    <t>restless</t>
  </si>
  <si>
    <t>relaxed</t>
  </si>
  <si>
    <t>tense</t>
  </si>
  <si>
    <t>imagination</t>
  </si>
  <si>
    <t>SID</t>
  </si>
  <si>
    <t>msex</t>
  </si>
  <si>
    <t>Caring</t>
  </si>
  <si>
    <t>Helpful</t>
  </si>
  <si>
    <t>Softhearted</t>
  </si>
  <si>
    <t>Sympathetic</t>
  </si>
  <si>
    <t>Careless</t>
  </si>
  <si>
    <t>Hardworking</t>
  </si>
  <si>
    <t>Organized</t>
  </si>
  <si>
    <t>Responsible</t>
  </si>
  <si>
    <t>death</t>
  </si>
  <si>
    <t>Active</t>
  </si>
  <si>
    <t>Friendly</t>
  </si>
  <si>
    <t>Lively</t>
  </si>
  <si>
    <t>Outgoing</t>
  </si>
  <si>
    <t>Talkative</t>
  </si>
  <si>
    <t>heightcm</t>
  </si>
  <si>
    <t>Calm</t>
  </si>
  <si>
    <t>Moody</t>
  </si>
  <si>
    <t>Nervous</t>
  </si>
  <si>
    <t>Worrying</t>
  </si>
  <si>
    <t>Adventurous</t>
  </si>
  <si>
    <t>Broadminded</t>
  </si>
  <si>
    <t>Broad-minded</t>
  </si>
  <si>
    <t>Creative</t>
  </si>
  <si>
    <t>Curious</t>
  </si>
  <si>
    <t>Imaginative</t>
  </si>
  <si>
    <t>Intelligent</t>
  </si>
  <si>
    <t>Sophisticated</t>
  </si>
  <si>
    <t>cheerful</t>
  </si>
  <si>
    <t>satisfied</t>
  </si>
  <si>
    <t>Marital status</t>
  </si>
  <si>
    <t>heartAttack</t>
  </si>
  <si>
    <t>heartFailure</t>
  </si>
  <si>
    <t>select</t>
  </si>
  <si>
    <t>PLB</t>
  </si>
  <si>
    <t>Rand</t>
  </si>
  <si>
    <t>rHBehAlcWeek</t>
  </si>
  <si>
    <t>W3 R # days/week drinks</t>
  </si>
  <si>
    <t>W4 R # days/week drinks</t>
  </si>
  <si>
    <t>W5 R # days/week drinks</t>
  </si>
  <si>
    <t>W6 R # days/week drinks</t>
  </si>
  <si>
    <t>W7 R # days/week drinks</t>
  </si>
  <si>
    <t>W8 R # days/week drinks</t>
  </si>
  <si>
    <t>W9 R # days/week drinks</t>
  </si>
  <si>
    <t>W10 R # days/week drinks</t>
  </si>
  <si>
    <t>W11 R # days/week drinks</t>
  </si>
  <si>
    <t>W12 R # days/week drinks</t>
  </si>
  <si>
    <t>rHlthBMI</t>
  </si>
  <si>
    <t>W1 Body Mass Index=kg/m2</t>
  </si>
  <si>
    <t>continuous</t>
  </si>
  <si>
    <t>W2 Body Mass Index=kg/m2</t>
  </si>
  <si>
    <t>W3 Body Mass Index=kg/m2</t>
  </si>
  <si>
    <t>W4 Body Mass Index=kg/m2</t>
  </si>
  <si>
    <t>W5 Body Mass Index=kg/m2</t>
  </si>
  <si>
    <t>W6 Body Mass Index=kg/m2</t>
  </si>
  <si>
    <t>W7 Body Mass Index=kg/m2</t>
  </si>
  <si>
    <t>W8 Body Mass Index=kg/m2</t>
  </si>
  <si>
    <t>W9 Body Mass Index=kg/m2</t>
  </si>
  <si>
    <t>W10 Body Mass Index=kg/m2</t>
  </si>
  <si>
    <t>W11 Body Mass Index=kg/m2</t>
  </si>
  <si>
    <t>W12 Body Mass Index=kg/m2</t>
  </si>
  <si>
    <t>sHlthBMI</t>
  </si>
  <si>
    <t>0 = No, 1 = Yes</t>
  </si>
  <si>
    <t>private</t>
  </si>
  <si>
    <t>help</t>
  </si>
  <si>
    <t>demgender</t>
  </si>
  <si>
    <t xml:space="preserve"> R Gender</t>
  </si>
  <si>
    <t>.M=Oth missing 1.Male 2.Female</t>
  </si>
  <si>
    <t>rHlthHeightM</t>
  </si>
  <si>
    <t>W1 Height in meters</t>
  </si>
  <si>
    <t>ifelse(is.na(x) | x &lt; 0, NA, x*100)</t>
  </si>
  <si>
    <t>W2 Height in meters</t>
  </si>
  <si>
    <t>W3 Height in meters</t>
  </si>
  <si>
    <t>W4 Height in meters</t>
  </si>
  <si>
    <t>W5 Height in meters</t>
  </si>
  <si>
    <t>W6 Height in meters</t>
  </si>
  <si>
    <t>W7 Height in meters</t>
  </si>
  <si>
    <t>W8 Height in meters</t>
  </si>
  <si>
    <t>W9 Height in meters</t>
  </si>
  <si>
    <t>W10 Height in meters</t>
  </si>
  <si>
    <t>W11 Height in meters</t>
  </si>
  <si>
    <t>W12 Height in meters</t>
  </si>
  <si>
    <t>rMarStat</t>
  </si>
  <si>
    <t>W1 R Marital Status</t>
  </si>
  <si>
    <t xml:space="preserve">1.Married, 2.Married,spouse absent, 3.Partnered, 4.Separated   ,5.Divorced, 6.Separated/divorced , 7.Widowed, 8.Never married </t>
  </si>
  <si>
    <t>ifelse(is.na(x) | x &lt;  0 | x &gt; 8, NA, ifelse(x == 8, 0, 1))</t>
  </si>
  <si>
    <t>W2 R Marital Status</t>
  </si>
  <si>
    <t>W3 R Marital Status</t>
  </si>
  <si>
    <t>W4 R Marital Status</t>
  </si>
  <si>
    <t>W5 R Marital Status</t>
  </si>
  <si>
    <t>W6 R Marital Status</t>
  </si>
  <si>
    <t>W7 R Marital Status</t>
  </si>
  <si>
    <t>W8 R Marital Status</t>
  </si>
  <si>
    <t>W9 R Marital Status</t>
  </si>
  <si>
    <t>W10 R Marital Status</t>
  </si>
  <si>
    <t>W11 R Marital Status</t>
  </si>
  <si>
    <t>W12 R Marital Status</t>
  </si>
  <si>
    <t>Sad</t>
  </si>
  <si>
    <t xml:space="preserve">1 = Strongly disagree, 2 = Somewhat disagree, 3 = Slightly disagree,  4 = Slightly agree, 5 = Somewhat agree, 6 = Strongly agree </t>
  </si>
  <si>
    <t>rHBehLightAct</t>
  </si>
  <si>
    <t>W7 R Freq light phys activ {finer scale}</t>
  </si>
  <si>
    <t>1.Every day 2.&gt;1 per week 3.1 per week 4.l-3 per mon 5.Never</t>
  </si>
  <si>
    <t>ifelse(is.na(x) | x &lt; 0 | x &gt; 5, NA, ifelse(x %in% 2:5, 1, 0))</t>
  </si>
  <si>
    <t>W8 R Freq light phys activ {finer scale}</t>
  </si>
  <si>
    <t>W9 R Freq light phys activ {finer scale}</t>
  </si>
  <si>
    <t>W10 R Freq light phys activ {finer scale}</t>
  </si>
  <si>
    <t>W11 R Freq light phys activ {finer scale}</t>
  </si>
  <si>
    <t>W12 R Freq light phys activ {finer scale}</t>
  </si>
  <si>
    <t>rHBehModAct</t>
  </si>
  <si>
    <t>W7 R Freq moderate phys activ {finer scale}</t>
  </si>
  <si>
    <t>W8 R Freq moderate phys activ {finer scale}</t>
  </si>
  <si>
    <t>W9 R Freq moderate phys activ {finer scale}</t>
  </si>
  <si>
    <t>W10 R Freq moderate phys activ {finer scale}</t>
  </si>
  <si>
    <t>W11 R Freq moderate phys activ {finer scale}</t>
  </si>
  <si>
    <t>W12 R Freq moderate phys activ {finer scale}</t>
  </si>
  <si>
    <t>rHBehVigAct</t>
  </si>
  <si>
    <t>W7 R Freq vigorous phys activ {finer scale}</t>
  </si>
  <si>
    <t>W8 R Freq vigorous phys activ {finer scale}</t>
  </si>
  <si>
    <t>W9 R Freq vigorous phys activ {finer scale}</t>
  </si>
  <si>
    <t>W10 R Freq vigorous phys activ {finer scale}</t>
  </si>
  <si>
    <t>W11 R Freq vigorous phys activ {finer scale}</t>
  </si>
  <si>
    <t>W12 R Freq vigorous phys activ {finer scale}</t>
  </si>
  <si>
    <t>rHBehVigPhys</t>
  </si>
  <si>
    <t>W1 R Wtr vigorus phys act 3+/wk</t>
  </si>
  <si>
    <t>W2 R Wtr vigorus phys act 3+/wk</t>
  </si>
  <si>
    <t>W3 R Wtr vigorus phys act 3+/wk</t>
  </si>
  <si>
    <t>W4 R Wtr vigorus phys act 3+/wk</t>
  </si>
  <si>
    <t>W5 R Wtr vigorus phys act 3+/wk</t>
  </si>
  <si>
    <t>W6 R Wtr vigorus phys act 3+/wk</t>
  </si>
  <si>
    <t>sHBehLightAct</t>
  </si>
  <si>
    <t>W7 S Freq light phys activ {finer scale}</t>
  </si>
  <si>
    <t>0-5</t>
  </si>
  <si>
    <t>LLB033a</t>
  </si>
  <si>
    <t>LLB033b</t>
  </si>
  <si>
    <t>LLB033c</t>
  </si>
  <si>
    <t>LLB033d</t>
  </si>
  <si>
    <t>LLB033e</t>
  </si>
  <si>
    <t>LLB033f</t>
  </si>
  <si>
    <t>LLB033g</t>
  </si>
  <si>
    <t>all</t>
  </si>
  <si>
    <t xml:space="preserve"> R Race - masked</t>
  </si>
  <si>
    <t xml:space="preserve">1.White/Caucasian |  2.Black/African American | 3.Other </t>
  </si>
  <si>
    <t>hispan</t>
  </si>
  <si>
    <t xml:space="preserve"> R Hispanic
</t>
  </si>
  <si>
    <t>.M=Oth missing 0.Not Hispanic 1.Hispanic</t>
  </si>
  <si>
    <t>rHBehSmkEver</t>
  </si>
  <si>
    <t>W1 R smoke ever</t>
  </si>
  <si>
    <t>W2 R smoke ever</t>
  </si>
  <si>
    <t>W3 R smoke ever</t>
  </si>
  <si>
    <t>W4 R smoke ever</t>
  </si>
  <si>
    <t>W5 R smoke ever</t>
  </si>
  <si>
    <t>W6 R smoke ever</t>
  </si>
  <si>
    <t>W7 R smoke ever</t>
  </si>
  <si>
    <t>W8 R smoke ever</t>
  </si>
  <si>
    <t>W9 R smoke ever</t>
  </si>
  <si>
    <t>W10 R smoke ever</t>
  </si>
  <si>
    <t>W11 R smoke ever</t>
  </si>
  <si>
    <t>W12 R smoke ever</t>
  </si>
  <si>
    <t>rHBehSmkNow</t>
  </si>
  <si>
    <t>W1 R smokes now</t>
  </si>
  <si>
    <t>W2 R smokes now</t>
  </si>
  <si>
    <t>W3 R smokes now</t>
  </si>
  <si>
    <t>W4 R smokes now</t>
  </si>
  <si>
    <t>W5 R smokes now</t>
  </si>
  <si>
    <t>W6 R smokes now</t>
  </si>
  <si>
    <t>W7 R smokes now</t>
  </si>
  <si>
    <t>W8 R smokes now</t>
  </si>
  <si>
    <t>W9 R smokes now</t>
  </si>
  <si>
    <t>W10 R smokes now</t>
  </si>
  <si>
    <t>W11 R smokes now</t>
  </si>
  <si>
    <t>W12 R smokes now</t>
  </si>
  <si>
    <t>rHlthSR</t>
  </si>
  <si>
    <t>W1 Self-report of health</t>
  </si>
  <si>
    <t>1.Excellent 2.Very good 3.Good
4.Fair
5.Poor</t>
  </si>
  <si>
    <t>W2 Self-report of health</t>
  </si>
  <si>
    <t>W3 Self-report of health</t>
  </si>
  <si>
    <t>W4 Self-report of health</t>
  </si>
  <si>
    <t>W5 Self-report of health</t>
  </si>
  <si>
    <t>W6 Self-report of health</t>
  </si>
  <si>
    <t>W7 Self-report of health</t>
  </si>
  <si>
    <t>W8 Self-report of health</t>
  </si>
  <si>
    <t>W9 Self-report of health</t>
  </si>
  <si>
    <t>W10 Self-report of health</t>
  </si>
  <si>
    <t>W11 Self-report of health</t>
  </si>
  <si>
    <t>W12 Self-report of health</t>
  </si>
  <si>
    <t>rHlthWeightKG</t>
  </si>
  <si>
    <t>W1 Weight in kilograms</t>
  </si>
  <si>
    <t>W2 Weight in kilograms</t>
  </si>
  <si>
    <t>W3 Weight in kilograms</t>
  </si>
  <si>
    <t>W4 Weight in kilograms</t>
  </si>
  <si>
    <t>W5 Weight in kilograms</t>
  </si>
  <si>
    <t>W6 Weight in kilograms</t>
  </si>
  <si>
    <t>W7 Weight in kilograms</t>
  </si>
  <si>
    <t>W8 Weight in kilograms</t>
  </si>
  <si>
    <t>W9 Weight in kilograms</t>
  </si>
  <si>
    <t>W10 Weight in kilograms</t>
  </si>
  <si>
    <t>W11 Weight in kilograms</t>
  </si>
  <si>
    <t>W12 Weight in kilograms</t>
  </si>
  <si>
    <t>Height (cm)</t>
  </si>
  <si>
    <t>rCancer12mo</t>
  </si>
  <si>
    <t>W2 R had cancer since last IW</t>
  </si>
  <si>
    <t>W3 R had cancer since last IW</t>
  </si>
  <si>
    <t>W4 R had cancer since last IW</t>
  </si>
  <si>
    <t>W5 R had cancer since last IW</t>
  </si>
  <si>
    <t>W6 R had cancer since last IW</t>
  </si>
  <si>
    <t>W7 R had cancer since last IW</t>
  </si>
  <si>
    <t>W8 R had cancer since last IW</t>
  </si>
  <si>
    <t>W9 R had cancer since last IW</t>
  </si>
  <si>
    <t>W10 R had cancer since last IW</t>
  </si>
  <si>
    <t>W11 R had cancer since last IW</t>
  </si>
  <si>
    <t>W12 R had cancer since last IW</t>
  </si>
  <si>
    <t>rCancerEver</t>
  </si>
  <si>
    <t>W1 R ever had cancer</t>
  </si>
  <si>
    <t>W2 R ever had cancer</t>
  </si>
  <si>
    <t>W3 R ever had cancer</t>
  </si>
  <si>
    <t>W4 R ever had cancer</t>
  </si>
  <si>
    <t>W5 R ever had cancer</t>
  </si>
  <si>
    <t>W6 R ever had cancer</t>
  </si>
  <si>
    <t>W7 R ever had cancer</t>
  </si>
  <si>
    <t>W8 R ever had cancer</t>
  </si>
  <si>
    <t>W9 R ever had cancer</t>
  </si>
  <si>
    <t>W10 R ever had cancer</t>
  </si>
  <si>
    <t>W11 R ever had cancer</t>
  </si>
  <si>
    <t>W12 R ever had cancer</t>
  </si>
  <si>
    <t>rCancerWv</t>
  </si>
  <si>
    <t>W1 R reports cancer this wv</t>
  </si>
  <si>
    <t>W2 R reports cancer this wv</t>
  </si>
  <si>
    <t>W3 R reports cancer this wv</t>
  </si>
  <si>
    <t>W4 R reports cancer this wv</t>
  </si>
  <si>
    <t>W5 R reports cancer this wv</t>
  </si>
  <si>
    <t>W6 R reports cancer this wv</t>
  </si>
  <si>
    <t>W7 R reports cancer this wv</t>
  </si>
  <si>
    <t>W8 R reports cancer this wv</t>
  </si>
  <si>
    <t>W9 R reports cancer this wv</t>
  </si>
  <si>
    <t>W10 R reports cancer this wv</t>
  </si>
  <si>
    <t>W11 R reports cancer this wv</t>
  </si>
  <si>
    <t>W12 R reports cancer this wv</t>
  </si>
  <si>
    <t>rDiabetes12mo</t>
  </si>
  <si>
    <t>W2 R had diabetes since last IW</t>
  </si>
  <si>
    <t>W3 R had diabetes since last IW</t>
  </si>
  <si>
    <t>W4 R had diabetes since last IW</t>
  </si>
  <si>
    <t>W5 R had diabetes since last IW</t>
  </si>
  <si>
    <t>W6 R had diabetes since last IW</t>
  </si>
  <si>
    <t>W7 R had diabetes since last IW</t>
  </si>
  <si>
    <t>W8 R had diabetes since last IW</t>
  </si>
  <si>
    <t>W9 R had diabetes since last IW</t>
  </si>
  <si>
    <t>W10 R had diabetes since last IW</t>
  </si>
  <si>
    <t>W11 R had diabetes since last IW</t>
  </si>
  <si>
    <t>W12 R had diabetes since last IW</t>
  </si>
  <si>
    <t>rDiabetesEver</t>
  </si>
  <si>
    <t>W1 R ever had diabetes</t>
  </si>
  <si>
    <t>W2 R ever had diabetes</t>
  </si>
  <si>
    <t>W3 R ever had diabetes</t>
  </si>
  <si>
    <t>W4 R ever had diabetes</t>
  </si>
  <si>
    <t>W5 R ever had diabetes</t>
  </si>
  <si>
    <t>W6 R ever had diabetes</t>
  </si>
  <si>
    <t>W7 R ever had diabetes</t>
  </si>
  <si>
    <t>W8 R ever had diabetes</t>
  </si>
  <si>
    <t>W9 R ever had diabetes</t>
  </si>
  <si>
    <t>W10 R ever had diabetes</t>
  </si>
  <si>
    <t>W11 R ever had diabetes</t>
  </si>
  <si>
    <t>W12 R ever had diabetes</t>
  </si>
  <si>
    <t>rDiabetesWv</t>
  </si>
  <si>
    <t>W1 R reports diabetes this wv</t>
  </si>
  <si>
    <t>W2 R reports diabetes this wv</t>
  </si>
  <si>
    <t>W3 R reports diabetes this wv</t>
  </si>
  <si>
    <t>W4 R reports diabetes this wv</t>
  </si>
  <si>
    <t>W5 R reports diabetes this wv</t>
  </si>
  <si>
    <t>W6 R reports diabetes this wv</t>
  </si>
  <si>
    <t>W7 R reports diabetes this wv</t>
  </si>
  <si>
    <t>W8 R reports diabetes this wv</t>
  </si>
  <si>
    <t>W9 R reports diabetes this wv</t>
  </si>
  <si>
    <t>W10 R reports diabetes this wv</t>
  </si>
  <si>
    <t>W11 R reports diabetes this wv</t>
  </si>
  <si>
    <t>W12 R reports diabetes this wv</t>
  </si>
  <si>
    <t>rHeartProb12mo</t>
  </si>
  <si>
    <t>W2 R had heart prob snce lastIW</t>
  </si>
  <si>
    <t>W3 R had heart prob snce lastIW</t>
  </si>
  <si>
    <t>W4 R had heart prob snce lastIW</t>
  </si>
  <si>
    <t>W5 R had heart prob snce lastIW</t>
  </si>
  <si>
    <t>W6 R had heart prob snce lastIW</t>
  </si>
  <si>
    <t>W7 R had heart prob snce lastIW</t>
  </si>
  <si>
    <t>W8 R had heart prob snce lastIW</t>
  </si>
  <si>
    <t>W9 R had heart prob snce lastIW</t>
  </si>
  <si>
    <t>W10 R had heart prob snce lastIW</t>
  </si>
  <si>
    <t>W11 R had heart prob snce lastIW</t>
  </si>
  <si>
    <t>W12 R had heart prob snce lastIW</t>
  </si>
  <si>
    <t>rHeartProbEver</t>
  </si>
  <si>
    <t>W1 R ever had heart problems</t>
  </si>
  <si>
    <t>W2 R ever had heart problems</t>
  </si>
  <si>
    <t>W3 R ever had heart problems</t>
  </si>
  <si>
    <t>W4 R ever had heart problems</t>
  </si>
  <si>
    <t>W5 R ever had heart problems</t>
  </si>
  <si>
    <t>W6 R ever had heart problems</t>
  </si>
  <si>
    <t>W7 R ever had heart problems</t>
  </si>
  <si>
    <t>W8 R ever had heart problems</t>
  </si>
  <si>
    <t>W9 R ever had heart problems</t>
  </si>
  <si>
    <t>W10 R ever had heart problems</t>
  </si>
  <si>
    <t>W11 R ever had heart problems</t>
  </si>
  <si>
    <t>W12 R ever had heart problems</t>
  </si>
  <si>
    <t>rHeartProbWv</t>
  </si>
  <si>
    <t>W1 R reports heart prob this wv</t>
  </si>
  <si>
    <t>W2 R reports heart prob this wv</t>
  </si>
  <si>
    <t>W3 R reports heart prob this wv</t>
  </si>
  <si>
    <t>W4 R reports heart prob this wv</t>
  </si>
  <si>
    <t>W5 R reports heart prob this wv</t>
  </si>
  <si>
    <t>W6 R reports heart prob this wv</t>
  </si>
  <si>
    <t>W7 R reports heart prob this wv</t>
  </si>
  <si>
    <t>W8 R reports heart prob this wv</t>
  </si>
  <si>
    <t>W9 R reports heart prob this wv</t>
  </si>
  <si>
    <t>W10 R reports heart prob this wv</t>
  </si>
  <si>
    <t>W11 R reports heart prob this wv</t>
  </si>
  <si>
    <t>W12 R reports heart prob this wv</t>
  </si>
  <si>
    <t>rHlthAD12mo</t>
  </si>
  <si>
    <t>W11 R had Alzheimer onset snce last IW</t>
  </si>
  <si>
    <t>W12 R had Alzheimer onset snce last IW</t>
  </si>
  <si>
    <t>rHlthADEver</t>
  </si>
  <si>
    <t>W10 R ever reported Alzheimer</t>
  </si>
  <si>
    <t>W11 R ever reported Alzheimer</t>
  </si>
  <si>
    <t>W12 R ever reported Alzheimer</t>
  </si>
  <si>
    <t>rHlthADWv</t>
  </si>
  <si>
    <t>W10 R reports Alzheimer this wv</t>
  </si>
  <si>
    <t>W11 R reports Alzheimer this wv</t>
  </si>
  <si>
    <t>W12 R reports Alzheimer this wv</t>
  </si>
  <si>
    <t>rHlthDem12mo</t>
  </si>
  <si>
    <t>W11 R had dementia onset snce last IW</t>
  </si>
  <si>
    <t>W12 R had dementia onset snce last IW</t>
  </si>
  <si>
    <t>rHlthDemEver</t>
  </si>
  <si>
    <t>W10 R ever reported dementia</t>
  </si>
  <si>
    <t>W11 R ever reported dementia</t>
  </si>
  <si>
    <t>W12 R ever reported dementia</t>
  </si>
  <si>
    <t>rHlthDemWv</t>
  </si>
  <si>
    <t>W10 R reports dementia this wv</t>
  </si>
  <si>
    <t>W11 R reports dementia this wv</t>
  </si>
  <si>
    <t>W12 R reports dementia this wv</t>
  </si>
  <si>
    <t>rLungDis12mo</t>
  </si>
  <si>
    <t>W2 R had lung dis since last IW</t>
  </si>
  <si>
    <t>W3 R had lung dis since last IW</t>
  </si>
  <si>
    <t>W4 R had lung dis since last IW</t>
  </si>
  <si>
    <t>W5 R had lung dis since last IW</t>
  </si>
  <si>
    <t>W6 R had lung dis since last IW</t>
  </si>
  <si>
    <t>W7 R had lung dis since last IW</t>
  </si>
  <si>
    <t>W8 R had lung dis since last IW</t>
  </si>
  <si>
    <t>W9 R had lung dis since last IW</t>
  </si>
  <si>
    <t>W10 R had lung dis since last IW</t>
  </si>
  <si>
    <t>W11 R had lung dis since last IW</t>
  </si>
  <si>
    <t>W12 R had lung dis since last IW</t>
  </si>
  <si>
    <t>rLungDisEver</t>
  </si>
  <si>
    <t>W1 R ever had lung disease</t>
  </si>
  <si>
    <t>W2 R ever had lung disease</t>
  </si>
  <si>
    <t>W3 R ever had lung disease</t>
  </si>
  <si>
    <t>W4 R ever had lung disease</t>
  </si>
  <si>
    <t>W5 R ever had lung disease</t>
  </si>
  <si>
    <t>W6 R ever had lung disease</t>
  </si>
  <si>
    <t>W7 R ever had lung disease</t>
  </si>
  <si>
    <t>W8 R ever had lung disease</t>
  </si>
  <si>
    <t>W9 R ever had lung disease</t>
  </si>
  <si>
    <t>W10 R ever had lung disease</t>
  </si>
  <si>
    <t>W11 R ever had lung disease</t>
  </si>
  <si>
    <t>W12 R ever had lung disease</t>
  </si>
  <si>
    <t>rLungDisWv</t>
  </si>
  <si>
    <t>W1 R reports lung disease this wv</t>
  </si>
  <si>
    <t>W2 R reports lung disease this wv</t>
  </si>
  <si>
    <t>W3 R reports lung disease this wv</t>
  </si>
  <si>
    <t>W4 R reports lung disease this wv</t>
  </si>
  <si>
    <t>W5 R reports lung disease this wv</t>
  </si>
  <si>
    <t>W6 R reports lung disease this wv</t>
  </si>
  <si>
    <t>W7 R reports lung disease this wv</t>
  </si>
  <si>
    <t>W8 R reports lung disease this wv</t>
  </si>
  <si>
    <t>W9 R reports lung disease this wv</t>
  </si>
  <si>
    <t>W10 R reports lung disease this wv</t>
  </si>
  <si>
    <t>W11 R reports lung disease this wv</t>
  </si>
  <si>
    <t>W12 R reports lung disease this wv</t>
  </si>
  <si>
    <t>rStroke12mo</t>
  </si>
  <si>
    <t>W2 R had stroke since last IW</t>
  </si>
  <si>
    <t>W3 R had stroke since last IW</t>
  </si>
  <si>
    <t>W4 R had stroke since last IW</t>
  </si>
  <si>
    <t>W5 R had stroke since last IW</t>
  </si>
  <si>
    <t>W6 R had stroke since last IW</t>
  </si>
  <si>
    <t>W7 R had stroke since last IW</t>
  </si>
  <si>
    <t>W8 R had stroke since last IW</t>
  </si>
  <si>
    <t>W9 R had stroke since last IW</t>
  </si>
  <si>
    <t>W10 R had stroke since last IW</t>
  </si>
  <si>
    <t>W11 R had stroke since last IW</t>
  </si>
  <si>
    <t>W12 R had stroke since last IW</t>
  </si>
  <si>
    <t>rStrokeEver</t>
  </si>
  <si>
    <t>W1 R ever had stroke</t>
  </si>
  <si>
    <t>W2 R ever had stroke</t>
  </si>
  <si>
    <t>W3 R ever had stroke</t>
  </si>
  <si>
    <t>W4 R ever had stroke</t>
  </si>
  <si>
    <t>W5 R ever had stroke</t>
  </si>
  <si>
    <t>W6 R ever had stroke</t>
  </si>
  <si>
    <t>W7 R ever had stroke</t>
  </si>
  <si>
    <t>W8 R ever had stroke</t>
  </si>
  <si>
    <t>W9 R ever had stroke</t>
  </si>
  <si>
    <t>W10 R ever had stroke</t>
  </si>
  <si>
    <t>W11 R ever had stroke</t>
  </si>
  <si>
    <t>W12 R ever had stroke</t>
  </si>
  <si>
    <t>rStrokeWv</t>
  </si>
  <si>
    <t>W1 R reports stroke this wv</t>
  </si>
  <si>
    <t>W2 R reports stroke this wv</t>
  </si>
  <si>
    <t>W3 R reports stroke this wv</t>
  </si>
  <si>
    <t>W4 R reports stroke this wv</t>
  </si>
  <si>
    <t>W5 R reports stroke this wv</t>
  </si>
  <si>
    <t>W6 R reports stroke this wv</t>
  </si>
  <si>
    <t>W7 R reports stroke this wv</t>
  </si>
  <si>
    <t>W8 R reports stroke this wv</t>
  </si>
  <si>
    <t>W9 R reports stroke this wv</t>
  </si>
  <si>
    <t>W10 R reports stroke this wv</t>
  </si>
  <si>
    <t>W11 R reports stroke this wv</t>
  </si>
  <si>
    <t>W12 R reports stroke this wv</t>
  </si>
  <si>
    <t>KLB033j</t>
  </si>
  <si>
    <t xml:space="preserve">1 = A lot, 2 = Some, 3 = A little, 4 = Not at all  </t>
  </si>
  <si>
    <t>LLB033j</t>
  </si>
  <si>
    <t>MLB033k</t>
  </si>
  <si>
    <t>NLB033k</t>
  </si>
  <si>
    <t>OLB031k</t>
  </si>
  <si>
    <t>PLB031k</t>
  </si>
  <si>
    <t>KLB033f</t>
  </si>
  <si>
    <t>MLB033g</t>
  </si>
  <si>
    <t>NLB033g</t>
  </si>
  <si>
    <t>OLB031g</t>
  </si>
  <si>
    <t>PLB031g</t>
  </si>
  <si>
    <t>KLB033b</t>
  </si>
  <si>
    <t>MLB033b</t>
  </si>
  <si>
    <t>NLB033b</t>
  </si>
  <si>
    <t>OLB031b</t>
  </si>
  <si>
    <t>PLB031b</t>
  </si>
  <si>
    <t>KLB033o</t>
  </si>
  <si>
    <t>LLB033o</t>
  </si>
  <si>
    <t>MLB033p</t>
  </si>
  <si>
    <t>NLB033p</t>
  </si>
  <si>
    <t>OLB031p</t>
  </si>
  <si>
    <t>PLB031p</t>
  </si>
  <si>
    <t>KLB033v</t>
  </si>
  <si>
    <t>LLB033v</t>
  </si>
  <si>
    <t>MLB033y</t>
  </si>
  <si>
    <t>NLB033y</t>
  </si>
  <si>
    <t>OLB031y</t>
  </si>
  <si>
    <t>PLB031y</t>
  </si>
  <si>
    <t>KLB033t</t>
  </si>
  <si>
    <t>LLB033t</t>
  </si>
  <si>
    <t>MLB033v</t>
  </si>
  <si>
    <t>NLB033v</t>
  </si>
  <si>
    <t>OLB031v</t>
  </si>
  <si>
    <t>PLB031v</t>
  </si>
  <si>
    <t>KLB033m</t>
  </si>
  <si>
    <t>LLB033m</t>
  </si>
  <si>
    <t>MLB033n</t>
  </si>
  <si>
    <t>NLB033n</t>
  </si>
  <si>
    <t>OLB031n</t>
  </si>
  <si>
    <t>PLB031n</t>
  </si>
  <si>
    <t>KLB033d</t>
  </si>
  <si>
    <t>MLB033e</t>
  </si>
  <si>
    <t>NLB033e</t>
  </si>
  <si>
    <t>OLB031e</t>
  </si>
  <si>
    <t>PLB031e</t>
  </si>
  <si>
    <t>KLB033h</t>
  </si>
  <si>
    <t>LLB033h</t>
  </si>
  <si>
    <t>MLB033i</t>
  </si>
  <si>
    <t>NLB033i</t>
  </si>
  <si>
    <t>OLB031i</t>
  </si>
  <si>
    <t>PLB031i</t>
  </si>
  <si>
    <t>Thorough</t>
  </si>
  <si>
    <t>KLB033z</t>
  </si>
  <si>
    <t>LLB033z</t>
  </si>
  <si>
    <t>MLB033z_5</t>
  </si>
  <si>
    <t>NLB033z_5</t>
  </si>
  <si>
    <t>OLB031z_5</t>
  </si>
  <si>
    <t>PLB031z_5</t>
  </si>
  <si>
    <t>Weight (kg)</t>
  </si>
  <si>
    <t>KLB033s</t>
  </si>
  <si>
    <t>LLB033s</t>
  </si>
  <si>
    <t>MLB033u</t>
  </si>
  <si>
    <t>NLB033u</t>
  </si>
  <si>
    <t>OLB031u</t>
  </si>
  <si>
    <t>PLB031u</t>
  </si>
  <si>
    <t>KLB033e</t>
  </si>
  <si>
    <t>MLB033f</t>
  </si>
  <si>
    <t>NLB033f</t>
  </si>
  <si>
    <t>OLB031f</t>
  </si>
  <si>
    <t>PLB031f</t>
  </si>
  <si>
    <t>KLB033i</t>
  </si>
  <si>
    <t>LLB033i</t>
  </si>
  <si>
    <t>MLB033j</t>
  </si>
  <si>
    <t>NLB033j</t>
  </si>
  <si>
    <t>OLB031j</t>
  </si>
  <si>
    <t>PLB031j</t>
  </si>
  <si>
    <t>KLB033a</t>
  </si>
  <si>
    <t>MLB033a</t>
  </si>
  <si>
    <t>NLB033a</t>
  </si>
  <si>
    <t>OLB031a</t>
  </si>
  <si>
    <t>PLB031a</t>
  </si>
  <si>
    <t>KLB033w</t>
  </si>
  <si>
    <t>LLB033w</t>
  </si>
  <si>
    <t>MLB033z_2</t>
  </si>
  <si>
    <t>NLB033z_2</t>
  </si>
  <si>
    <t>OLB031z_2</t>
  </si>
  <si>
    <t>PLB031z_2</t>
  </si>
  <si>
    <t>rCogTotWrdRcl</t>
  </si>
  <si>
    <t xml:space="preserve"> W2 AHD WORD TOTAL RECALL SUMMARY SCORE</t>
  </si>
  <si>
    <t>0-20</t>
  </si>
  <si>
    <t xml:space="preserve"> W3 TOTAL WORD RECALL SUMMARY SCORE</t>
  </si>
  <si>
    <t xml:space="preserve"> W4 TOTAL WORD RECALL SUMMARY SCORE</t>
  </si>
  <si>
    <t xml:space="preserve"> W5 TOTAL WORD RECALL SUMMARY SCORE</t>
  </si>
  <si>
    <t xml:space="preserve"> W6 TOTAL WORD RECALL SUMMARY SCORE</t>
  </si>
  <si>
    <t xml:space="preserve"> W7 TOTAL WORD RECALL SUMMARY SCORE</t>
  </si>
  <si>
    <t xml:space="preserve"> W8 TOTAL WORD RECALL SUMMARY SCORE</t>
  </si>
  <si>
    <t xml:space="preserve"> W9 TOTAL WORD RECALL SUMMARY SCORE</t>
  </si>
  <si>
    <t xml:space="preserve"> W10 TOTAL WORD RECALL SUMMARY SCORE</t>
  </si>
  <si>
    <t xml:space="preserve"> W11 TOTAL WORD RECALL SUMMARY SCORE</t>
  </si>
  <si>
    <t>KLB033p</t>
  </si>
  <si>
    <t>LLB033p</t>
  </si>
  <si>
    <t>MLB033q</t>
  </si>
  <si>
    <t>NLB033q</t>
  </si>
  <si>
    <t>OLB031q</t>
  </si>
  <si>
    <t>PLB031q</t>
  </si>
  <si>
    <t>KLB033c</t>
  </si>
  <si>
    <t>MLB033d</t>
  </si>
  <si>
    <t>NLB033d</t>
  </si>
  <si>
    <t>OLB031d</t>
  </si>
  <si>
    <t>PLB031d</t>
  </si>
  <si>
    <t>KLB033k</t>
  </si>
  <si>
    <t>LLB033k</t>
  </si>
  <si>
    <t>MLB033l</t>
  </si>
  <si>
    <t>NLB033l</t>
  </si>
  <si>
    <t>OLB031l</t>
  </si>
  <si>
    <t>PLB031l</t>
  </si>
  <si>
    <t>KLB033g</t>
  </si>
  <si>
    <t>MLB033h</t>
  </si>
  <si>
    <t>NLB033h</t>
  </si>
  <si>
    <t>OLB031h</t>
  </si>
  <si>
    <t>PLB031h</t>
  </si>
  <si>
    <t>LLB027A</t>
  </si>
  <si>
    <t>Afraid</t>
  </si>
  <si>
    <t>1.  ALL OF THE TIME
2.  MOST OF THE TIME
3.  SOME OF THE TIME
4.  A LITTLE OF THE TIME
5.  NONE OF THE TIME
Blank.  INAP (Inapplicable); Partial Interview</t>
  </si>
  <si>
    <t>MLB027A</t>
  </si>
  <si>
    <t>NLB027A</t>
  </si>
  <si>
    <t>LLB027O</t>
  </si>
  <si>
    <t>Ashamed</t>
  </si>
  <si>
    <t>MLB027O</t>
  </si>
  <si>
    <t>NLB027O</t>
  </si>
  <si>
    <t>bored</t>
  </si>
  <si>
    <t>LLB027L</t>
  </si>
  <si>
    <t>Bored</t>
  </si>
  <si>
    <t>MLB027L</t>
  </si>
  <si>
    <t>NLB027L</t>
  </si>
  <si>
    <t>LLB027W</t>
  </si>
  <si>
    <t>Distressed</t>
  </si>
  <si>
    <t>MLB027W</t>
  </si>
  <si>
    <t>NLB027W</t>
  </si>
  <si>
    <t>frustrated</t>
  </si>
  <si>
    <t>LLB027J</t>
  </si>
  <si>
    <t>Frustrated</t>
  </si>
  <si>
    <t>MLB027J</t>
  </si>
  <si>
    <t>NLB027J</t>
  </si>
  <si>
    <t>LLB027E</t>
  </si>
  <si>
    <t>Guilty</t>
  </si>
  <si>
    <t>MLB027E</t>
  </si>
  <si>
    <t>NLB027E</t>
  </si>
  <si>
    <t>LLB027M</t>
  </si>
  <si>
    <t>Hostile</t>
  </si>
  <si>
    <t>MLB027M</t>
  </si>
  <si>
    <t>lively</t>
  </si>
  <si>
    <t>NLB027M</t>
  </si>
  <si>
    <t>LLB027N</t>
  </si>
  <si>
    <t>Jittery</t>
  </si>
  <si>
    <t>MLB027N</t>
  </si>
  <si>
    <t>NLB027N</t>
  </si>
  <si>
    <t>KLB027N</t>
  </si>
  <si>
    <t>NERVOUS</t>
  </si>
  <si>
    <t>LLB027R</t>
  </si>
  <si>
    <t>MLB027R</t>
  </si>
  <si>
    <t>NLB027R</t>
  </si>
  <si>
    <t>KLB027R</t>
  </si>
  <si>
    <t>SAD</t>
  </si>
  <si>
    <t>LLB027S</t>
  </si>
  <si>
    <t>MLB027S</t>
  </si>
  <si>
    <t>NLB027S</t>
  </si>
  <si>
    <t>LLB027I</t>
  </si>
  <si>
    <t>Scared</t>
  </si>
  <si>
    <t>MLB027I</t>
  </si>
  <si>
    <t>NLB027I</t>
  </si>
  <si>
    <t>LLB027B</t>
  </si>
  <si>
    <t>Upset</t>
  </si>
  <si>
    <t>MLB027B</t>
  </si>
  <si>
    <t>NLB027B</t>
  </si>
  <si>
    <t>KLB033y</t>
  </si>
  <si>
    <t>LLB033y</t>
  </si>
  <si>
    <t>MLB033z_4</t>
  </si>
  <si>
    <t>NLB033z_4</t>
  </si>
  <si>
    <t>OLB031z_4</t>
  </si>
  <si>
    <t>PLB031z_4</t>
  </si>
  <si>
    <t>KLB033u</t>
  </si>
  <si>
    <t>LLB033u</t>
  </si>
  <si>
    <t>MLB033w</t>
  </si>
  <si>
    <t>NLB033w</t>
  </si>
  <si>
    <t>OLB031w</t>
  </si>
  <si>
    <t>PLB031w</t>
  </si>
  <si>
    <t>KLB033l</t>
  </si>
  <si>
    <t>LLB033l</t>
  </si>
  <si>
    <t>MLB033m</t>
  </si>
  <si>
    <t>NLB033m</t>
  </si>
  <si>
    <t>OLB031m</t>
  </si>
  <si>
    <t>PLB031m</t>
  </si>
  <si>
    <t>KLB033r</t>
  </si>
  <si>
    <t>LLB033r</t>
  </si>
  <si>
    <t>MLB033t</t>
  </si>
  <si>
    <t>NLB033t</t>
  </si>
  <si>
    <t>OLB031t</t>
  </si>
  <si>
    <t>PLB031t</t>
  </si>
  <si>
    <t>KLB033n</t>
  </si>
  <si>
    <t>LLB033n</t>
  </si>
  <si>
    <t>MLB033o</t>
  </si>
  <si>
    <t>NLB033o</t>
  </si>
  <si>
    <t>OLB031o</t>
  </si>
  <si>
    <t>PLB031o</t>
  </si>
  <si>
    <t>KLB033q</t>
  </si>
  <si>
    <t>LLB033q</t>
  </si>
  <si>
    <t>MLB033s</t>
  </si>
  <si>
    <t>NLB033s</t>
  </si>
  <si>
    <t>OLB031s</t>
  </si>
  <si>
    <t>PLB031s</t>
  </si>
  <si>
    <t>KLB033x</t>
  </si>
  <si>
    <t>LLB033x</t>
  </si>
  <si>
    <t>MLB033z_3</t>
  </si>
  <si>
    <t>NLB033z_3</t>
  </si>
  <si>
    <t>OLB031z_3</t>
  </si>
  <si>
    <t>PLB031z_3</t>
  </si>
  <si>
    <t>LLB027F</t>
  </si>
  <si>
    <t>MLB027F</t>
  </si>
  <si>
    <t>NLB027F</t>
  </si>
  <si>
    <t>LLB027V</t>
  </si>
  <si>
    <t>Alert</t>
  </si>
  <si>
    <t>MLB027V</t>
  </si>
  <si>
    <t>NLB027V</t>
  </si>
  <si>
    <t>LLB027P</t>
  </si>
  <si>
    <t>Attentive</t>
  </si>
  <si>
    <t>MLB027P</t>
  </si>
  <si>
    <t>NLB027P</t>
  </si>
  <si>
    <t>KLB027D</t>
  </si>
  <si>
    <t>CALM AND PEACEFUL</t>
  </si>
  <si>
    <t>LLB027X</t>
  </si>
  <si>
    <t>MLB027X</t>
  </si>
  <si>
    <t>NLB027X</t>
  </si>
  <si>
    <t>content</t>
  </si>
  <si>
    <t>LLB027Q</t>
  </si>
  <si>
    <t>Content</t>
  </si>
  <si>
    <t>MLB027Q</t>
  </si>
  <si>
    <t>NLB027Q</t>
  </si>
  <si>
    <t>LLB027C</t>
  </si>
  <si>
    <t>Determined</t>
  </si>
  <si>
    <t>MLB027C</t>
  </si>
  <si>
    <t>NLB027C</t>
  </si>
  <si>
    <t>LLB027D</t>
  </si>
  <si>
    <t>Enthusiastic</t>
  </si>
  <si>
    <t>MLB027D</t>
  </si>
  <si>
    <t>NLB027D</t>
  </si>
  <si>
    <t>LLB027Y</t>
  </si>
  <si>
    <t>Excited</t>
  </si>
  <si>
    <t>MLB027Y</t>
  </si>
  <si>
    <t>NLB027Y</t>
  </si>
  <si>
    <t>KLB027G</t>
  </si>
  <si>
    <t>YOU WERE HAPPY</t>
  </si>
  <si>
    <t>LLB027K</t>
  </si>
  <si>
    <t>Happy</t>
  </si>
  <si>
    <t>MLB027K</t>
  </si>
  <si>
    <t>NLB027K</t>
  </si>
  <si>
    <t>LLB027U</t>
  </si>
  <si>
    <t>Hopeful</t>
  </si>
  <si>
    <t>MLB027U</t>
  </si>
  <si>
    <t>NLB027U</t>
  </si>
  <si>
    <t>LLB027T</t>
  </si>
  <si>
    <t>Inspired</t>
  </si>
  <si>
    <t>MLB027T</t>
  </si>
  <si>
    <t>NLB027T</t>
  </si>
  <si>
    <t>LLB027H</t>
  </si>
  <si>
    <t>Interested</t>
  </si>
  <si>
    <t>MLB027H</t>
  </si>
  <si>
    <t>NLB027H</t>
  </si>
  <si>
    <t>LLB027G</t>
  </si>
  <si>
    <t>Proud</t>
  </si>
  <si>
    <t>MLB027G</t>
  </si>
  <si>
    <t>NLB027G</t>
  </si>
  <si>
    <t>SEX</t>
  </si>
  <si>
    <t>ChngNothing</t>
  </si>
  <si>
    <t>KLB003e</t>
  </si>
  <si>
    <t>If I could live my life again, I would change almost nothing .</t>
  </si>
  <si>
    <t>LLB003e</t>
  </si>
  <si>
    <t xml:space="preserve">1 = Strongly disagree, 2 = Somewhat disagree, 3 = Slightly disagree, 4 = Neither agree nor disagree, 5 = Slightly agree,  6 = Somewhat agree, 7 = Strongly agree </t>
  </si>
  <si>
    <t>MLB003e</t>
  </si>
  <si>
    <t>NLB003e</t>
  </si>
  <si>
    <t>CndExc</t>
  </si>
  <si>
    <t>KLB003b</t>
  </si>
  <si>
    <t xml:space="preserve">The conditions of my life are excellent. </t>
  </si>
  <si>
    <t>LLB003b</t>
  </si>
  <si>
    <t>MLB003b</t>
  </si>
  <si>
    <t>NLB003b</t>
  </si>
  <si>
    <t>GottenThings</t>
  </si>
  <si>
    <t>So far, I have gotten the important things I want in life.</t>
  </si>
  <si>
    <t>LifeIdeal</t>
  </si>
  <si>
    <t>KLB003a</t>
  </si>
  <si>
    <t xml:space="preserve">In most ways my life is close to ideal. </t>
  </si>
  <si>
    <t>LLB003a</t>
  </si>
  <si>
    <t>MLB003a</t>
  </si>
  <si>
    <t>NLB003a</t>
  </si>
  <si>
    <t>SatLife</t>
  </si>
  <si>
    <t>KLB003c</t>
  </si>
  <si>
    <t xml:space="preserve">I am satisfied with my life. </t>
  </si>
  <si>
    <t>LLB003c</t>
  </si>
  <si>
    <t>MLB003c</t>
  </si>
  <si>
    <t>NLB003c</t>
  </si>
  <si>
    <t>HHIDPN</t>
  </si>
  <si>
    <t>Each individual is uniquely identified by a household ID (HHID) and a person number (PN). We combined these variables into a single ID variable, HHIDPN (HHIDPN: HHold ID + Person Number /Num), where HHIDPN = 1000 ⇥ HHID + PN.</t>
  </si>
  <si>
    <t>DOB</t>
  </si>
  <si>
    <t xml:space="preserve"> R birth year</t>
  </si>
  <si>
    <t>Year First Marriage</t>
  </si>
  <si>
    <t>1919
1920 .
.
.
2002
9998 Don't know/not ascertained
9999 Refused
. Blank/inapplicable</t>
  </si>
  <si>
    <t>Height in cm</t>
  </si>
  <si>
    <t>H</t>
  </si>
  <si>
    <t>Weight in kg</t>
  </si>
  <si>
    <t>N35</t>
  </si>
  <si>
    <t>N33</t>
  </si>
  <si>
    <t>N32</t>
  </si>
  <si>
    <t>N28</t>
  </si>
  <si>
    <t>N22</t>
  </si>
  <si>
    <t>N49</t>
  </si>
  <si>
    <t>N48</t>
  </si>
  <si>
    <t>N15</t>
  </si>
  <si>
    <t>nomem_encr</t>
  </si>
  <si>
    <t>Number of household member encrypted</t>
  </si>
  <si>
    <t>ifelse(x == 1 &amp; !is.na(x), 1, 0)</t>
  </si>
  <si>
    <t>ifelse(x %in% 1:2 &amp; !is.na(x), 1, 0)</t>
  </si>
  <si>
    <t>R3DRINKD</t>
  </si>
  <si>
    <t>R4DRINKD</t>
  </si>
  <si>
    <t>R5DRINKD</t>
  </si>
  <si>
    <t>R6DRINKD</t>
  </si>
  <si>
    <t>R7DRINKD</t>
  </si>
  <si>
    <t>R8DRINKD</t>
  </si>
  <si>
    <t>R9DRINKD</t>
  </si>
  <si>
    <t>R10DRINKD</t>
  </si>
  <si>
    <t>R11DRINKD</t>
  </si>
  <si>
    <t>R12DRINKD</t>
  </si>
  <si>
    <t>R1BMI</t>
  </si>
  <si>
    <t>R2BMI</t>
  </si>
  <si>
    <t>R3BMI</t>
  </si>
  <si>
    <t>R4BMI</t>
  </si>
  <si>
    <t>R5BMI</t>
  </si>
  <si>
    <t>R6BMI</t>
  </si>
  <si>
    <t>R7BMI</t>
  </si>
  <si>
    <t>R8BMI</t>
  </si>
  <si>
    <t>R9BMI</t>
  </si>
  <si>
    <t>R10BMI</t>
  </si>
  <si>
    <t>R11BMI</t>
  </si>
  <si>
    <t>R12BMI</t>
  </si>
  <si>
    <t>S1BMI</t>
  </si>
  <si>
    <t>S2BMI</t>
  </si>
  <si>
    <t>S3BMI</t>
  </si>
  <si>
    <t>S4BMI</t>
  </si>
  <si>
    <t>S5BMI</t>
  </si>
  <si>
    <t>S6BMI</t>
  </si>
  <si>
    <t>S7BMI</t>
  </si>
  <si>
    <t>S8BMI</t>
  </si>
  <si>
    <t>S9BMI</t>
  </si>
  <si>
    <t>S10BMI</t>
  </si>
  <si>
    <t>S11BMI</t>
  </si>
  <si>
    <t>S12BMI</t>
  </si>
  <si>
    <t>RAGENDER</t>
  </si>
  <si>
    <t>R1HEIGHT</t>
  </si>
  <si>
    <t>R2HEIGHT</t>
  </si>
  <si>
    <t>R3HEIGHT</t>
  </si>
  <si>
    <t>R4HEIGHT</t>
  </si>
  <si>
    <t>R5HEIGHT</t>
  </si>
  <si>
    <t>R6HEIGHT</t>
  </si>
  <si>
    <t>R7HEIGHT</t>
  </si>
  <si>
    <t>R8HEIGHT</t>
  </si>
  <si>
    <t>R9HEIGHT</t>
  </si>
  <si>
    <t>R10HEIGHT</t>
  </si>
  <si>
    <t>R11HEIGHT</t>
  </si>
  <si>
    <t>R12HEIGHT</t>
  </si>
  <si>
    <t>R1MSTAT</t>
  </si>
  <si>
    <t>R2MSTAT</t>
  </si>
  <si>
    <t>R3MSTAT</t>
  </si>
  <si>
    <t>R4MSTAT</t>
  </si>
  <si>
    <t>R5MSTAT</t>
  </si>
  <si>
    <t>R6MSTAT</t>
  </si>
  <si>
    <t>R7MSTAT</t>
  </si>
  <si>
    <t>R8MSTAT</t>
  </si>
  <si>
    <t>R9MSTAT</t>
  </si>
  <si>
    <t>R10MSTAT</t>
  </si>
  <si>
    <t>R11MSTAT</t>
  </si>
  <si>
    <t>R12MSTAT</t>
  </si>
  <si>
    <t>R7LTACTX</t>
  </si>
  <si>
    <t>R8LTACTX</t>
  </si>
  <si>
    <t>R9LTACTX</t>
  </si>
  <si>
    <t>R10LTACTX</t>
  </si>
  <si>
    <t>R11LTACTX</t>
  </si>
  <si>
    <t>R12LTACTX</t>
  </si>
  <si>
    <t>R7MDACTX</t>
  </si>
  <si>
    <t>R8MDACTX</t>
  </si>
  <si>
    <t>R9MDACTX</t>
  </si>
  <si>
    <t>R10MDACTX</t>
  </si>
  <si>
    <t>R11MDACTX</t>
  </si>
  <si>
    <t>R12MDACTX</t>
  </si>
  <si>
    <t>R7VGACTX</t>
  </si>
  <si>
    <t>R8VGACTX</t>
  </si>
  <si>
    <t>R9VGACTX</t>
  </si>
  <si>
    <t>R10VGACTX</t>
  </si>
  <si>
    <t>R11VGACTX</t>
  </si>
  <si>
    <t>R12VGACTX</t>
  </si>
  <si>
    <t>R1VIGACT</t>
  </si>
  <si>
    <t>R2VIGACT</t>
  </si>
  <si>
    <t>R3VIGACT</t>
  </si>
  <si>
    <t>R4VIGACT</t>
  </si>
  <si>
    <t>R5VIGACT</t>
  </si>
  <si>
    <t>R6VIGACT</t>
  </si>
  <si>
    <t>S7LTACTX</t>
  </si>
  <si>
    <t>RARACEM</t>
  </si>
  <si>
    <t>RAHISPAN</t>
  </si>
  <si>
    <t>R1SMOKEV</t>
  </si>
  <si>
    <t>R2SMOKEV</t>
  </si>
  <si>
    <t>R3SMOKEV</t>
  </si>
  <si>
    <t>R4SMOKEV</t>
  </si>
  <si>
    <t>R5SMOKEV</t>
  </si>
  <si>
    <t>R6SMOKEV</t>
  </si>
  <si>
    <t>R7SMOKEV</t>
  </si>
  <si>
    <t>R8SMOKEV</t>
  </si>
  <si>
    <t>R9SMOKEV</t>
  </si>
  <si>
    <t>R10SMOKEV</t>
  </si>
  <si>
    <t>R11SMOKEV</t>
  </si>
  <si>
    <t>R12SMOKEV</t>
  </si>
  <si>
    <t>R1SMOKEN</t>
  </si>
  <si>
    <t>R2SMOKEN</t>
  </si>
  <si>
    <t>R3SMOKEN</t>
  </si>
  <si>
    <t>R4SMOKEN</t>
  </si>
  <si>
    <t>R5SMOKEN</t>
  </si>
  <si>
    <t>R6SMOKEN</t>
  </si>
  <si>
    <t>R7SMOKEN</t>
  </si>
  <si>
    <t>R8SMOKEN</t>
  </si>
  <si>
    <t>R9SMOKEN</t>
  </si>
  <si>
    <t>R10SMOKEN</t>
  </si>
  <si>
    <t>R11SMOKEN</t>
  </si>
  <si>
    <t>R12SMOKEN</t>
  </si>
  <si>
    <t>R1SHLT</t>
  </si>
  <si>
    <t>R2SHLT</t>
  </si>
  <si>
    <t>R3SHLT</t>
  </si>
  <si>
    <t>R4SHLT</t>
  </si>
  <si>
    <t>R5SHLT</t>
  </si>
  <si>
    <t>R6SHLT</t>
  </si>
  <si>
    <t>R7SHLT</t>
  </si>
  <si>
    <t>R8SHLT</t>
  </si>
  <si>
    <t>R9SHLT</t>
  </si>
  <si>
    <t>R10SHLT</t>
  </si>
  <si>
    <t>R11SHLT</t>
  </si>
  <si>
    <t>R12SHLT</t>
  </si>
  <si>
    <t>R1WEIGHT</t>
  </si>
  <si>
    <t>R2WEIGHT</t>
  </si>
  <si>
    <t>R3WEIGHT</t>
  </si>
  <si>
    <t>R4WEIGHT</t>
  </si>
  <si>
    <t>R5WEIGHT</t>
  </si>
  <si>
    <t>R6WEIGHT</t>
  </si>
  <si>
    <t>R7WEIGHT</t>
  </si>
  <si>
    <t>R8WEIGHT</t>
  </si>
  <si>
    <t>R9WEIGHT</t>
  </si>
  <si>
    <t>R10WEIGHT</t>
  </si>
  <si>
    <t>R11WEIGHT</t>
  </si>
  <si>
    <t>R12WEIGHT</t>
  </si>
  <si>
    <t>R2CANCRS</t>
  </si>
  <si>
    <t>R3CANCRS</t>
  </si>
  <si>
    <t>R4CANCRS</t>
  </si>
  <si>
    <t>R5CANCRS</t>
  </si>
  <si>
    <t>R6CANCRS</t>
  </si>
  <si>
    <t>R7CANCRS</t>
  </si>
  <si>
    <t>R8CANCRS</t>
  </si>
  <si>
    <t>R9CANCRS</t>
  </si>
  <si>
    <t>R10CANCRS</t>
  </si>
  <si>
    <t>R11CANCRS</t>
  </si>
  <si>
    <t>R12CANCRS</t>
  </si>
  <si>
    <t>R1CANCRE</t>
  </si>
  <si>
    <t>R2CANCRE</t>
  </si>
  <si>
    <t>R3CANCRE</t>
  </si>
  <si>
    <t>R4CANCRE</t>
  </si>
  <si>
    <t>R5CANCRE</t>
  </si>
  <si>
    <t>R6CANCRE</t>
  </si>
  <si>
    <t>R7CANCRE</t>
  </si>
  <si>
    <t>R8CANCRE</t>
  </si>
  <si>
    <t>R9CANCRE</t>
  </si>
  <si>
    <t>R10CANCRE</t>
  </si>
  <si>
    <t>R11CANCRE</t>
  </si>
  <si>
    <t>R12CANCRE</t>
  </si>
  <si>
    <t>R1CANCR</t>
  </si>
  <si>
    <t>R2CANCR</t>
  </si>
  <si>
    <t>R3CANCR</t>
  </si>
  <si>
    <t>R4CANCR</t>
  </si>
  <si>
    <t>R5CANCR</t>
  </si>
  <si>
    <t>R6CANCR</t>
  </si>
  <si>
    <t>R7CANCR</t>
  </si>
  <si>
    <t>R8CANCR</t>
  </si>
  <si>
    <t>R9CANCR</t>
  </si>
  <si>
    <t>R10CANCR</t>
  </si>
  <si>
    <t>R11CANCR</t>
  </si>
  <si>
    <t>R12CANCR</t>
  </si>
  <si>
    <t>R2DIABS</t>
  </si>
  <si>
    <t>R3DIABS</t>
  </si>
  <si>
    <t>R4DIABS</t>
  </si>
  <si>
    <t>R5DIABS</t>
  </si>
  <si>
    <t>R6DIABS</t>
  </si>
  <si>
    <t>R7DIABS</t>
  </si>
  <si>
    <t>R8DIABS</t>
  </si>
  <si>
    <t>R9DIABS</t>
  </si>
  <si>
    <t>R10DIABS</t>
  </si>
  <si>
    <t>R11DIABS</t>
  </si>
  <si>
    <t>R12DIABS</t>
  </si>
  <si>
    <t>R1DIABE</t>
  </si>
  <si>
    <t>R2DIABE</t>
  </si>
  <si>
    <t>R3DIABE</t>
  </si>
  <si>
    <t>R4DIABE</t>
  </si>
  <si>
    <t>R5DIABE</t>
  </si>
  <si>
    <t>R6DIABE</t>
  </si>
  <si>
    <t>R7DIABE</t>
  </si>
  <si>
    <t>R8DIABE</t>
  </si>
  <si>
    <t>R9DIABE</t>
  </si>
  <si>
    <t>R10DIABE</t>
  </si>
  <si>
    <t>R11DIABE</t>
  </si>
  <si>
    <t>R12DIABE</t>
  </si>
  <si>
    <t>R1DIAB</t>
  </si>
  <si>
    <t>R2DIAB</t>
  </si>
  <si>
    <t>R3DIAB</t>
  </si>
  <si>
    <t>R4DIAB</t>
  </si>
  <si>
    <t>R5DIAB</t>
  </si>
  <si>
    <t>R6DIAB</t>
  </si>
  <si>
    <t>R7DIAB</t>
  </si>
  <si>
    <t>R8DIAB</t>
  </si>
  <si>
    <t>R9DIAB</t>
  </si>
  <si>
    <t>R10DIAB</t>
  </si>
  <si>
    <t>R11DIAB</t>
  </si>
  <si>
    <t>R12DIAB</t>
  </si>
  <si>
    <t>R2HEARTS</t>
  </si>
  <si>
    <t>R3HEARTS</t>
  </si>
  <si>
    <t>R4HEARTS</t>
  </si>
  <si>
    <t>R5HEARTS</t>
  </si>
  <si>
    <t>R6HEARTS</t>
  </si>
  <si>
    <t>R7HEARTS</t>
  </si>
  <si>
    <t>R8HEARTS</t>
  </si>
  <si>
    <t>R9HEARTS</t>
  </si>
  <si>
    <t>R10HEARTS</t>
  </si>
  <si>
    <t>R11HEARTS</t>
  </si>
  <si>
    <t>R12HEARTS</t>
  </si>
  <si>
    <t>R1HEARTE</t>
  </si>
  <si>
    <t>R2HEARTE</t>
  </si>
  <si>
    <t>R3HEARTE</t>
  </si>
  <si>
    <t>R4HEARTE</t>
  </si>
  <si>
    <t>R5HEARTE</t>
  </si>
  <si>
    <t>R6HEARTE</t>
  </si>
  <si>
    <t>R7HEARTE</t>
  </si>
  <si>
    <t>R8HEARTE</t>
  </si>
  <si>
    <t>R9HEARTE</t>
  </si>
  <si>
    <t>R10HEARTE</t>
  </si>
  <si>
    <t>R11HEARTE</t>
  </si>
  <si>
    <t>R12HEARTE</t>
  </si>
  <si>
    <t>R1HEART</t>
  </si>
  <si>
    <t>R2HEART</t>
  </si>
  <si>
    <t>R3HEART</t>
  </si>
  <si>
    <t>R4HEART</t>
  </si>
  <si>
    <t>R5HEART</t>
  </si>
  <si>
    <t>R6HEART</t>
  </si>
  <si>
    <t>R7HEART</t>
  </si>
  <si>
    <t>R8HEART</t>
  </si>
  <si>
    <t>R9HEART</t>
  </si>
  <si>
    <t>R10HEART</t>
  </si>
  <si>
    <t>R11HEART</t>
  </si>
  <si>
    <t>R12HEART</t>
  </si>
  <si>
    <t>R11ALZHES</t>
  </si>
  <si>
    <t>R12ALZHES</t>
  </si>
  <si>
    <t>R10ALZHEE</t>
  </si>
  <si>
    <t>R11ALZHEE</t>
  </si>
  <si>
    <t>R12ALZHEE</t>
  </si>
  <si>
    <t>R10ALZHE</t>
  </si>
  <si>
    <t>R11ALZHE</t>
  </si>
  <si>
    <t>R12ALZHE</t>
  </si>
  <si>
    <t>R11DEMENS</t>
  </si>
  <si>
    <t>R12DEMENS</t>
  </si>
  <si>
    <t>R10DEMENE</t>
  </si>
  <si>
    <t>R11DEMENE</t>
  </si>
  <si>
    <t>R12DEMENE</t>
  </si>
  <si>
    <t>R10DEMEN</t>
  </si>
  <si>
    <t>R11DEMEN</t>
  </si>
  <si>
    <t>R12DEMEN</t>
  </si>
  <si>
    <t>R2LUNGS</t>
  </si>
  <si>
    <t>R3LUNGS</t>
  </si>
  <si>
    <t>R4LUNGS</t>
  </si>
  <si>
    <t>R5LUNGS</t>
  </si>
  <si>
    <t>R6LUNGS</t>
  </si>
  <si>
    <t>R7LUNGS</t>
  </si>
  <si>
    <t>R8LUNGS</t>
  </si>
  <si>
    <t>R9LUNGS</t>
  </si>
  <si>
    <t>R10LUNGS</t>
  </si>
  <si>
    <t>R11LUNGS</t>
  </si>
  <si>
    <t>R12LUNGS</t>
  </si>
  <si>
    <t>R1LUNGE</t>
  </si>
  <si>
    <t>R2LUNGE</t>
  </si>
  <si>
    <t>R3LUNGE</t>
  </si>
  <si>
    <t>R4LUNGE</t>
  </si>
  <si>
    <t>R5LUNGE</t>
  </si>
  <si>
    <t>R6LUNGE</t>
  </si>
  <si>
    <t>R7LUNGE</t>
  </si>
  <si>
    <t>R8LUNGE</t>
  </si>
  <si>
    <t>R9LUNGE</t>
  </si>
  <si>
    <t>R10LUNGE</t>
  </si>
  <si>
    <t>R11LUNGE</t>
  </si>
  <si>
    <t>R12LUNGE</t>
  </si>
  <si>
    <t>R1LUNG</t>
  </si>
  <si>
    <t>R2LUNG</t>
  </si>
  <si>
    <t>R3LUNG</t>
  </si>
  <si>
    <t>R4LUNG</t>
  </si>
  <si>
    <t>R5LUNG</t>
  </si>
  <si>
    <t>R6LUNG</t>
  </si>
  <si>
    <t>R7LUNG</t>
  </si>
  <si>
    <t>R8LUNG</t>
  </si>
  <si>
    <t>R9LUNG</t>
  </si>
  <si>
    <t>R10LUNG</t>
  </si>
  <si>
    <t>R11LUNG</t>
  </si>
  <si>
    <t>R12LUNG</t>
  </si>
  <si>
    <t>R2STROKS</t>
  </si>
  <si>
    <t>R3STROKS</t>
  </si>
  <si>
    <t>R4STROKS</t>
  </si>
  <si>
    <t>R5STROKS</t>
  </si>
  <si>
    <t>R6STROKS</t>
  </si>
  <si>
    <t>R7STROKS</t>
  </si>
  <si>
    <t>R8STROKS</t>
  </si>
  <si>
    <t>R9STROKS</t>
  </si>
  <si>
    <t>R10STROKS</t>
  </si>
  <si>
    <t>R11STROKS</t>
  </si>
  <si>
    <t>R12STROKS</t>
  </si>
  <si>
    <t>R1STROKE</t>
  </si>
  <si>
    <t>R2STROKE</t>
  </si>
  <si>
    <t>R3STROKE</t>
  </si>
  <si>
    <t>R4STROKE</t>
  </si>
  <si>
    <t>R5STROKE</t>
  </si>
  <si>
    <t>R6STROKE</t>
  </si>
  <si>
    <t>R7STROKE</t>
  </si>
  <si>
    <t>R8STROKE</t>
  </si>
  <si>
    <t>R9STROKE</t>
  </si>
  <si>
    <t>R10STROKE</t>
  </si>
  <si>
    <t>R11STROKE</t>
  </si>
  <si>
    <t>R12STROKE</t>
  </si>
  <si>
    <t>R1STROK</t>
  </si>
  <si>
    <t>R2STROK</t>
  </si>
  <si>
    <t>R3STROK</t>
  </si>
  <si>
    <t>R4STROK</t>
  </si>
  <si>
    <t>R5STROK</t>
  </si>
  <si>
    <t>R6STROK</t>
  </si>
  <si>
    <t>R7STROK</t>
  </si>
  <si>
    <t>R8STROK</t>
  </si>
  <si>
    <t>R9STROK</t>
  </si>
  <si>
    <t>R10STROK</t>
  </si>
  <si>
    <t>R11STROK</t>
  </si>
  <si>
    <t>R12STROK</t>
  </si>
  <si>
    <t>R2ATR20</t>
  </si>
  <si>
    <t>R3TR20</t>
  </si>
  <si>
    <t>R4TR20</t>
  </si>
  <si>
    <t>R5TR20</t>
  </si>
  <si>
    <t>R6TR20</t>
  </si>
  <si>
    <t>R7TR20</t>
  </si>
  <si>
    <t>R8TR20</t>
  </si>
  <si>
    <t>R9TR20</t>
  </si>
  <si>
    <t>R10TR20</t>
  </si>
  <si>
    <t>R11TR20</t>
  </si>
  <si>
    <t>KLB003d</t>
  </si>
  <si>
    <t>LLB003d</t>
  </si>
  <si>
    <t>MLB003d</t>
  </si>
  <si>
    <t>NLB003d</t>
  </si>
  <si>
    <t>RABYEAR</t>
  </si>
  <si>
    <t>OLB026A</t>
  </si>
  <si>
    <t>OLB026O</t>
  </si>
  <si>
    <t>OLB026L</t>
  </si>
  <si>
    <t>OLB026W</t>
  </si>
  <si>
    <t>OLB026J</t>
  </si>
  <si>
    <t>OLB026E</t>
  </si>
  <si>
    <t>OLB026M</t>
  </si>
  <si>
    <t>OLB026N</t>
  </si>
  <si>
    <t>OLB026R</t>
  </si>
  <si>
    <t>OLB026S</t>
  </si>
  <si>
    <t>OLB026I</t>
  </si>
  <si>
    <t>OLB026B</t>
  </si>
  <si>
    <t>OLB026F</t>
  </si>
  <si>
    <t>OLB026V</t>
  </si>
  <si>
    <t>OLB026P</t>
  </si>
  <si>
    <t>OLB026X</t>
  </si>
  <si>
    <t>OLB026Q</t>
  </si>
  <si>
    <t>OLB026C</t>
  </si>
  <si>
    <t>OLB026D</t>
  </si>
  <si>
    <t>OLB026Y</t>
  </si>
  <si>
    <t>OLB026K</t>
  </si>
  <si>
    <t>OLB026U</t>
  </si>
  <si>
    <t>OLB026T</t>
  </si>
  <si>
    <t>OLB026H</t>
  </si>
  <si>
    <t>OLB026G</t>
  </si>
  <si>
    <t>PLB026A</t>
  </si>
  <si>
    <t>PLB026O</t>
  </si>
  <si>
    <t>PLB026L</t>
  </si>
  <si>
    <t>PLB026W</t>
  </si>
  <si>
    <t>PLB026J</t>
  </si>
  <si>
    <t>PLB026E</t>
  </si>
  <si>
    <t>PLB026M</t>
  </si>
  <si>
    <t>PLB026N</t>
  </si>
  <si>
    <t>PLB026R</t>
  </si>
  <si>
    <t>PLB026S</t>
  </si>
  <si>
    <t>PLB026I</t>
  </si>
  <si>
    <t>PLB026B</t>
  </si>
  <si>
    <t>PLB026F</t>
  </si>
  <si>
    <t>PLB026V</t>
  </si>
  <si>
    <t>PLB026P</t>
  </si>
  <si>
    <t>PLB026X</t>
  </si>
  <si>
    <t>PLB026Q</t>
  </si>
  <si>
    <t>PLB026C</t>
  </si>
  <si>
    <t>PLB026D</t>
  </si>
  <si>
    <t>PLB026Y</t>
  </si>
  <si>
    <t>PLB026K</t>
  </si>
  <si>
    <t>PLB026U</t>
  </si>
  <si>
    <t>PLB026T</t>
  </si>
  <si>
    <t>PLB026H</t>
  </si>
  <si>
    <t>PLB026G</t>
  </si>
  <si>
    <t>PLB002c</t>
  </si>
  <si>
    <t>OLB002c</t>
  </si>
  <si>
    <t>PLB002a</t>
  </si>
  <si>
    <t>OLB002a</t>
  </si>
  <si>
    <t>PLB002d</t>
  </si>
  <si>
    <t>OLB002d</t>
  </si>
  <si>
    <t>PLB002b</t>
  </si>
  <si>
    <t>OLB002b</t>
  </si>
  <si>
    <t>OLB002e</t>
  </si>
  <si>
    <t>PLB002e</t>
  </si>
  <si>
    <t>ifelse(is.na(x) | x &lt; 0 | x &gt; 3, NA, ifelse(x == 1,  0,  ifelse(x == 3, 1, 2)))</t>
  </si>
  <si>
    <t>V156</t>
  </si>
  <si>
    <t>A3-V1</t>
  </si>
  <si>
    <t>D678</t>
  </si>
  <si>
    <t>E678</t>
  </si>
  <si>
    <t>F1073</t>
  </si>
  <si>
    <t>V241</t>
  </si>
  <si>
    <t>ifelse(x &lt; 1 | x &gt; 4 | is.na(x), NA, x)</t>
  </si>
  <si>
    <t>sp90</t>
  </si>
  <si>
    <t>up90</t>
  </si>
  <si>
    <t>wp94</t>
  </si>
  <si>
    <t>yp107</t>
  </si>
  <si>
    <t>bap96</t>
  </si>
  <si>
    <t>bcp100</t>
  </si>
  <si>
    <t>bep96</t>
  </si>
  <si>
    <t>bgp119</t>
  </si>
  <si>
    <t>yp0201</t>
  </si>
  <si>
    <t>ifelse(is.na(x) | x &lt; -1, NA, ifelse(x == 1 &amp; !is.na(x), 1, 0))</t>
  </si>
  <si>
    <t>ifelse(is.na(x) | x &lt; 0, NA, ifelse(x == 2 &amp; !is.na(x), 0, 1))</t>
  </si>
  <si>
    <t>ifelse(x &lt; 2008 &amp; !is.na(x), 1, 0)</t>
  </si>
  <si>
    <t>ifelse(is.na(x) | x &lt; 0 , NA, ifelse(x &gt; 0 &amp; !is.na(x), 1, 0))</t>
  </si>
  <si>
    <t>ifelse(x &gt; 3000 | x &lt;= p_year, NA, ifelse(x &gt; p_year &amp; !is.na(x), 1, 0))</t>
  </si>
  <si>
    <t>BHP_08_01</t>
  </si>
  <si>
    <t>BHP_08_03</t>
  </si>
  <si>
    <t>BHP_08_06</t>
  </si>
  <si>
    <t>BHP_08_13</t>
  </si>
  <si>
    <t>BHP_08_11</t>
  </si>
  <si>
    <t>BHP_08_07</t>
  </si>
  <si>
    <t>bhp_08_02</t>
  </si>
  <si>
    <t>bhp_08_12</t>
  </si>
  <si>
    <t>bhp_08_08</t>
  </si>
  <si>
    <t>bhp_08_15</t>
  </si>
  <si>
    <t>bhp_08_10</t>
  </si>
  <si>
    <t>bhp_08_05</t>
  </si>
  <si>
    <t>bip</t>
  </si>
  <si>
    <t>bi</t>
  </si>
  <si>
    <t>bip_02_01</t>
  </si>
  <si>
    <t>bip_02_02</t>
  </si>
  <si>
    <t>bip_02_04</t>
  </si>
  <si>
    <t>bhp_08_09</t>
  </si>
  <si>
    <t>bhp_08_14</t>
  </si>
  <si>
    <t>bhp_08_04</t>
  </si>
  <si>
    <t>bip_02_03</t>
  </si>
  <si>
    <t>R12TR20</t>
  </si>
  <si>
    <t>R13TR20</t>
  </si>
  <si>
    <t>satsa</t>
  </si>
  <si>
    <t>answer</t>
  </si>
  <si>
    <t>background</t>
  </si>
  <si>
    <t>quickThoughts</t>
  </si>
  <si>
    <t>selling</t>
  </si>
  <si>
    <t>jokes</t>
  </si>
  <si>
    <t>1	exactly right
2	almost right
3	neither right nor wrong
4	not quite right
5	not right at all</t>
  </si>
  <si>
    <t>E46</t>
  </si>
  <si>
    <t>1) Do you want a lot of action around you?</t>
  </si>
  <si>
    <t>E48</t>
  </si>
  <si>
    <t>3) Do you usually have an answer when people talk to you?</t>
  </si>
  <si>
    <t>E50</t>
  </si>
  <si>
    <t>5) Are you happy to be in the background, when you are together with others?</t>
  </si>
  <si>
    <t>E51</t>
  </si>
  <si>
    <t>6) Do you consider yourself happy and carefree?</t>
  </si>
  <si>
    <t>E54</t>
  </si>
  <si>
    <t>9) Do you have a lively personality?</t>
  </si>
  <si>
    <t>E55</t>
  </si>
  <si>
    <t>10) Can you quickly explain in words what you think?</t>
  </si>
  <si>
    <t>E57</t>
  </si>
  <si>
    <t>12) Do you mind selling things or asking people for money for charity?</t>
  </si>
  <si>
    <t>E61</t>
  </si>
  <si>
    <t>15) Do you keep things to yourself except when you are with close friends?</t>
  </si>
  <si>
    <t>E63</t>
  </si>
  <si>
    <t>17) Do you like to joke and tell funny stories to your friends?</t>
  </si>
  <si>
    <t>SATSA_Q1</t>
  </si>
  <si>
    <t>ifelse(x &lt; 1 | x &gt; 5 &amp; !is.na(x), NA, x)</t>
  </si>
  <si>
    <t>SATSA_Q2</t>
  </si>
  <si>
    <t>item_stem</t>
  </si>
  <si>
    <t>V</t>
  </si>
  <si>
    <t>SATSA_Q3</t>
  </si>
  <si>
    <t>G</t>
  </si>
  <si>
    <t>SATSA_Q4</t>
  </si>
  <si>
    <t>Q</t>
  </si>
  <si>
    <t>SATSA_Q5</t>
  </si>
  <si>
    <t>SATSA_Q6</t>
  </si>
  <si>
    <t>J</t>
  </si>
  <si>
    <t>K</t>
  </si>
  <si>
    <t>R</t>
  </si>
  <si>
    <t>SATSA_IPT5</t>
  </si>
  <si>
    <t>SATSA_IPT2</t>
  </si>
  <si>
    <t>SATSA_IPT3</t>
  </si>
  <si>
    <t>S</t>
  </si>
  <si>
    <t>SATSA_IPT6</t>
  </si>
  <si>
    <t>U</t>
  </si>
  <si>
    <t>SATSA_IPT7</t>
  </si>
  <si>
    <t>E47</t>
  </si>
  <si>
    <t>2) Are you often worried and feel that there is something you want but don‚Äôt know what?</t>
  </si>
  <si>
    <t>E49</t>
  </si>
  <si>
    <t>4) Are you sometimes happy, sometimes sad for no reason?</t>
  </si>
  <si>
    <t>E52</t>
  </si>
  <si>
    <t>7) Do you usually decide too late?</t>
  </si>
  <si>
    <t>E53</t>
  </si>
  <si>
    <t>8) Do you usually feel tired and listless without any obvious reason?</t>
  </si>
  <si>
    <t>E56</t>
  </si>
  <si>
    <t>11) Are you often absorbed in thoughts?</t>
  </si>
  <si>
    <t>E58</t>
  </si>
  <si>
    <t>13) Are you excessively sensitive in certain contexts?</t>
  </si>
  <si>
    <t>E59</t>
  </si>
  <si>
    <t>14) Are you sometimes so restless that you can‚Äôt sit still?</t>
  </si>
  <si>
    <t>E62</t>
  </si>
  <si>
    <t>16) Do you have nervous problems?</t>
  </si>
  <si>
    <t>E64</t>
  </si>
  <si>
    <t>18) Do you worry too much after having had an embarassing experience?</t>
  </si>
  <si>
    <t>noReason</t>
  </si>
  <si>
    <t>late</t>
  </si>
  <si>
    <t>deepThght</t>
  </si>
  <si>
    <t>sensitive</t>
  </si>
  <si>
    <t>N2</t>
  </si>
  <si>
    <t xml:space="preserve">I often get into conflicts with my family or colleagues </t>
  </si>
  <si>
    <t>N11</t>
  </si>
  <si>
    <t>I like to put myself out to help others.</t>
  </si>
  <si>
    <t>N26</t>
  </si>
  <si>
    <t>It doesn't bother me to punish children or pets</t>
  </si>
  <si>
    <t>Many people think that I am egotistical and self-centered</t>
  </si>
  <si>
    <t>N45</t>
  </si>
  <si>
    <t>I would rather comply than to object</t>
  </si>
  <si>
    <t>N47</t>
  </si>
  <si>
    <t>I would rather cooperate than compete</t>
  </si>
  <si>
    <t>N50</t>
  </si>
  <si>
    <t>I won't get upset when I think of the starving masses</t>
  </si>
  <si>
    <t>N52</t>
  </si>
  <si>
    <t>I have learned that one has to be prepared to defend one's interests</t>
  </si>
  <si>
    <t>N57</t>
  </si>
  <si>
    <t>I try to be polite to everbody</t>
  </si>
  <si>
    <t>N61</t>
  </si>
  <si>
    <t>I am often cynical and skeptical of other people's intentions</t>
  </si>
  <si>
    <t>conflicts</t>
  </si>
  <si>
    <t>punish</t>
  </si>
  <si>
    <t>ego</t>
  </si>
  <si>
    <t>comply</t>
  </si>
  <si>
    <t>starving</t>
  </si>
  <si>
    <t>defend</t>
  </si>
  <si>
    <t>polite</t>
  </si>
  <si>
    <t>cynical</t>
  </si>
  <si>
    <t>N1</t>
  </si>
  <si>
    <t>I work hard to achieve my goals</t>
  </si>
  <si>
    <t>N4</t>
  </si>
  <si>
    <t>I like to keep everything in its place so that i know where things are</t>
  </si>
  <si>
    <t>N8</t>
  </si>
  <si>
    <t>I work hard towards achieving the goals I've set up for myself</t>
  </si>
  <si>
    <t>N17</t>
  </si>
  <si>
    <t>I am quite good at pacing my work in order to get things done on time</t>
  </si>
  <si>
    <t>I always pay all my debts in full when they are due</t>
  </si>
  <si>
    <t>N27</t>
  </si>
  <si>
    <t>I strive to achieve as much as possible</t>
  </si>
  <si>
    <t>N37</t>
  </si>
  <si>
    <t>I am not particularly systematic</t>
  </si>
  <si>
    <t>N39</t>
  </si>
  <si>
    <t>I like to keep everything clean and tidy</t>
  </si>
  <si>
    <t>N42</t>
  </si>
  <si>
    <t>I seem to be badly organized</t>
  </si>
  <si>
    <t>I have difficulty in getting started on things</t>
  </si>
  <si>
    <t>workHard</t>
  </si>
  <si>
    <t>place</t>
  </si>
  <si>
    <t>goals</t>
  </si>
  <si>
    <t>pacing</t>
  </si>
  <si>
    <t>debts</t>
  </si>
  <si>
    <t>achieve</t>
  </si>
  <si>
    <t>systematic</t>
  </si>
  <si>
    <t>clean</t>
  </si>
  <si>
    <t>organized</t>
  </si>
  <si>
    <t>N3</t>
  </si>
  <si>
    <t>Sometimes I get totally absorbed by the music I'm listening to</t>
  </si>
  <si>
    <t>N5</t>
  </si>
  <si>
    <t>I am a creature of habit</t>
  </si>
  <si>
    <t>N9</t>
  </si>
  <si>
    <t>I like to solve mysteries or problems</t>
  </si>
  <si>
    <t>N10</t>
  </si>
  <si>
    <t>I find it easy to understand how other people feel</t>
  </si>
  <si>
    <t>N13</t>
  </si>
  <si>
    <t>When I read poetry or look at a work of art I sometimes shiver or feel elated</t>
  </si>
  <si>
    <t>I place no great importance on art</t>
  </si>
  <si>
    <t>N19</t>
  </si>
  <si>
    <t>Once I find the right way of doing something I stick to it</t>
  </si>
  <si>
    <t>N20</t>
  </si>
  <si>
    <t>I seldom notice the atmosphere that different surroundings create</t>
  </si>
  <si>
    <t>N25</t>
  </si>
  <si>
    <t>I have big intellectual curiosity</t>
  </si>
  <si>
    <t>I think that we should trust our religious leaders to decide in questions of moral.</t>
  </si>
  <si>
    <t>N30</t>
  </si>
  <si>
    <t>To have a different opinion about what is right and wrong may be right for other cultures</t>
  </si>
  <si>
    <t>It would be difficult for me to let my thoughts wander in an uncontrolled way</t>
  </si>
  <si>
    <t>I'm not interested in philosophizing about the nature of man and the universe</t>
  </si>
  <si>
    <t>N41</t>
  </si>
  <si>
    <t>I think it's interesting finding new hobbies</t>
  </si>
  <si>
    <t>N43</t>
  </si>
  <si>
    <t>I don't like to waste time on daydreams</t>
  </si>
  <si>
    <t>N44</t>
  </si>
  <si>
    <t>I find philosophical discussions boring</t>
  </si>
  <si>
    <t>I like to think about theories and/or profound ideas</t>
  </si>
  <si>
    <t>N51</t>
  </si>
  <si>
    <t>If people haven't found their outlook on life by the time they are 25 there is something wrong with them</t>
  </si>
  <si>
    <t>N53</t>
  </si>
  <si>
    <t>Poetry hardly affects me at all</t>
  </si>
  <si>
    <t>N54</t>
  </si>
  <si>
    <t>I like to get involved in daydreams and fantasies and to develop them further</t>
  </si>
  <si>
    <t>N55</t>
  </si>
  <si>
    <t>To let students listen to controversial speeches only confuses them and leads them astray</t>
  </si>
  <si>
    <t>N58</t>
  </si>
  <si>
    <t>For me it is important how I feel about different things</t>
  </si>
  <si>
    <t>N59</t>
  </si>
  <si>
    <t>I have a lively imagination</t>
  </si>
  <si>
    <t>N60</t>
  </si>
  <si>
    <t>I often try new and foreign dishes</t>
  </si>
  <si>
    <t>music</t>
  </si>
  <si>
    <t>habit</t>
  </si>
  <si>
    <t>problems</t>
  </si>
  <si>
    <t>empathize</t>
  </si>
  <si>
    <t>poetry</t>
  </si>
  <si>
    <t>stick</t>
  </si>
  <si>
    <t>noArt</t>
  </si>
  <si>
    <t>atmosphere</t>
  </si>
  <si>
    <t>curious</t>
  </si>
  <si>
    <t>cultures</t>
  </si>
  <si>
    <t>emotions</t>
  </si>
  <si>
    <t>wander</t>
  </si>
  <si>
    <t>philosphy</t>
  </si>
  <si>
    <t>N31</t>
  </si>
  <si>
    <t>I seldom experience strong emotions</t>
  </si>
  <si>
    <t>hobbies</t>
  </si>
  <si>
    <t>daydreams</t>
  </si>
  <si>
    <t>phiIdeas</t>
  </si>
  <si>
    <t>outlook</t>
  </si>
  <si>
    <t>poetryno</t>
  </si>
  <si>
    <t>fantasies</t>
  </si>
  <si>
    <t>controversy</t>
  </si>
  <si>
    <t>feelings</t>
  </si>
  <si>
    <t>food</t>
  </si>
  <si>
    <t>SATSA_IPT1</t>
  </si>
  <si>
    <t>SATSA_IPT4</t>
  </si>
  <si>
    <t>L1</t>
  </si>
  <si>
    <t>As I get older everything seems to be better than expected</t>
  </si>
  <si>
    <t>L2</t>
  </si>
  <si>
    <t>I have had more luck in my life than most people I know</t>
  </si>
  <si>
    <t>L3</t>
  </si>
  <si>
    <t>This is the most boring period in my life</t>
  </si>
  <si>
    <t>L4</t>
  </si>
  <si>
    <t>I am as happy now as I was when I was younger</t>
  </si>
  <si>
    <t>L5</t>
  </si>
  <si>
    <t>This is the best period of my life</t>
  </si>
  <si>
    <t>L6</t>
  </si>
  <si>
    <t>Almost everything I do is boring</t>
  </si>
  <si>
    <t>L7</t>
  </si>
  <si>
    <t>I am interested in what I do nowadays as I used to be</t>
  </si>
  <si>
    <t>L8</t>
  </si>
  <si>
    <t>When I look back on my life I think I can be quite satisfied</t>
  </si>
  <si>
    <t>L9</t>
  </si>
  <si>
    <t>I have planned what I will do within the nearest future</t>
  </si>
  <si>
    <t>L10</t>
  </si>
  <si>
    <t>When I look back on my life I realize that the most important expectations have not been fulfilled</t>
  </si>
  <si>
    <t>L11</t>
  </si>
  <si>
    <t>I feel "blue" or depressed more often than others</t>
  </si>
  <si>
    <t>L12</t>
  </si>
  <si>
    <t>I have experienced most of what I expected in life</t>
  </si>
  <si>
    <t>L13</t>
  </si>
  <si>
    <t>Whatever is said, people get it worse and not better</t>
  </si>
  <si>
    <t>betterAge</t>
  </si>
  <si>
    <t>boring</t>
  </si>
  <si>
    <t>bestPeriod</t>
  </si>
  <si>
    <t>allBoring</t>
  </si>
  <si>
    <t>lookBack</t>
  </si>
  <si>
    <t>planned</t>
  </si>
  <si>
    <t>expectations</t>
  </si>
  <si>
    <t>expected</t>
  </si>
  <si>
    <t>worse</t>
  </si>
  <si>
    <t>ANGINAP</t>
  </si>
  <si>
    <t>ANGINA PECTORIS</t>
  </si>
  <si>
    <t>MANGINAP</t>
  </si>
  <si>
    <t>VANGINAP</t>
  </si>
  <si>
    <t>QANGINAP</t>
  </si>
  <si>
    <t>GANGINAP</t>
  </si>
  <si>
    <t>xanginap</t>
  </si>
  <si>
    <t>HANGINAP</t>
  </si>
  <si>
    <t>Fanginap</t>
  </si>
  <si>
    <t>ranginap</t>
  </si>
  <si>
    <t>sanginap</t>
  </si>
  <si>
    <t>uanginap</t>
  </si>
  <si>
    <t>CANCER_1</t>
  </si>
  <si>
    <t>Cancer</t>
  </si>
  <si>
    <t>VCANCER_1</t>
  </si>
  <si>
    <t>QCANCER_1</t>
  </si>
  <si>
    <t>GCANCER_1</t>
  </si>
  <si>
    <t>XCANCER_1</t>
  </si>
  <si>
    <t>HCANCER_1</t>
  </si>
  <si>
    <t>rcancer_1</t>
  </si>
  <si>
    <t>scancer_1</t>
  </si>
  <si>
    <t>jcancer_1</t>
  </si>
  <si>
    <t>ucancer_1</t>
  </si>
  <si>
    <t>CANCER</t>
  </si>
  <si>
    <t>CANCER or LEUKEMIA</t>
  </si>
  <si>
    <t>MCANCER</t>
  </si>
  <si>
    <t>VCANCER</t>
  </si>
  <si>
    <t>QCANCER</t>
  </si>
  <si>
    <t>GCANCER</t>
  </si>
  <si>
    <t>xcancer</t>
  </si>
  <si>
    <t>HCANCER</t>
  </si>
  <si>
    <t>Fcancer</t>
  </si>
  <si>
    <t>rcancer</t>
  </si>
  <si>
    <t>scancer</t>
  </si>
  <si>
    <t>ucancer</t>
  </si>
  <si>
    <t>CV</t>
  </si>
  <si>
    <t>Cardiovascular Disorder</t>
  </si>
  <si>
    <t>MCV</t>
  </si>
  <si>
    <t>Cardiovascular disorder</t>
  </si>
  <si>
    <t>VCV</t>
  </si>
  <si>
    <t>QCV</t>
  </si>
  <si>
    <t>GCV</t>
  </si>
  <si>
    <t>XCV</t>
  </si>
  <si>
    <t>HCV</t>
  </si>
  <si>
    <t>rCV</t>
  </si>
  <si>
    <t>sCV</t>
  </si>
  <si>
    <t>JCV</t>
  </si>
  <si>
    <t>UCV</t>
  </si>
  <si>
    <t>leukemia</t>
  </si>
  <si>
    <t>cardioDis</t>
  </si>
  <si>
    <t>BRONCHI</t>
  </si>
  <si>
    <t>CHRONIC BRONCHITIS</t>
  </si>
  <si>
    <t>MBRONCHI</t>
  </si>
  <si>
    <t>VBRONCHI</t>
  </si>
  <si>
    <t>QBRONCHI</t>
  </si>
  <si>
    <t>GBRONCHI</t>
  </si>
  <si>
    <t>xbronchi</t>
  </si>
  <si>
    <t>HBRONCHI</t>
  </si>
  <si>
    <t>Fbronchi</t>
  </si>
  <si>
    <t>rbronchi</t>
  </si>
  <si>
    <t>sbronchi</t>
  </si>
  <si>
    <t>ubronchi</t>
  </si>
  <si>
    <t>CCANCER</t>
  </si>
  <si>
    <t>Chronic Cancer</t>
  </si>
  <si>
    <t>CQCANCER</t>
  </si>
  <si>
    <t>CGCANCER</t>
  </si>
  <si>
    <t>CXCANCER</t>
  </si>
  <si>
    <t>CHCANCER</t>
  </si>
  <si>
    <t>CCV</t>
  </si>
  <si>
    <t>Chronic Cardiovascular Disorder</t>
  </si>
  <si>
    <t>CQCV</t>
  </si>
  <si>
    <t>CGCV</t>
  </si>
  <si>
    <t>CXCV</t>
  </si>
  <si>
    <t>CHCV</t>
  </si>
  <si>
    <t>bronchitis</t>
  </si>
  <si>
    <t>chrCancer</t>
  </si>
  <si>
    <t>chrCardioDis</t>
  </si>
  <si>
    <t>CRESPIR</t>
  </si>
  <si>
    <t>Chronic Respiratory Disorder</t>
  </si>
  <si>
    <t>CQRESPIR</t>
  </si>
  <si>
    <t>CGRESPIR</t>
  </si>
  <si>
    <t>CXRESPIR</t>
  </si>
  <si>
    <t>CHRESPIR</t>
  </si>
  <si>
    <t>chrRespDis</t>
  </si>
  <si>
    <t>dement11</t>
  </si>
  <si>
    <t>Dementia (IPT1)</t>
  </si>
  <si>
    <t>Dementia (IPT2)</t>
  </si>
  <si>
    <t>Dementia (IPT3)</t>
  </si>
  <si>
    <t>Dementia (IPT4)</t>
  </si>
  <si>
    <t>Dementia (IPT5)</t>
  </si>
  <si>
    <t>Dementia (IPT6)</t>
  </si>
  <si>
    <t>Dementia (IPT7)</t>
  </si>
  <si>
    <t>dem1</t>
  </si>
  <si>
    <t>dementia at IPT1</t>
  </si>
  <si>
    <t>dem2</t>
  </si>
  <si>
    <t>dementia at IPT2</t>
  </si>
  <si>
    <t>dem3</t>
  </si>
  <si>
    <t>dementia at IPT3</t>
  </si>
  <si>
    <t>dem4</t>
  </si>
  <si>
    <t>dementia at IPT4</t>
  </si>
  <si>
    <t>dem5</t>
  </si>
  <si>
    <t>dementia at IPT5</t>
  </si>
  <si>
    <t>dem6</t>
  </si>
  <si>
    <t>dementia at IPT6</t>
  </si>
  <si>
    <t>dem7</t>
  </si>
  <si>
    <t>dementia at IPT7</t>
  </si>
  <si>
    <t>DIABETE</t>
  </si>
  <si>
    <t>DIABETES</t>
  </si>
  <si>
    <t>MDIABETE</t>
  </si>
  <si>
    <t>VDIABETE</t>
  </si>
  <si>
    <t>QDIABETE</t>
  </si>
  <si>
    <t>GDIABETE</t>
  </si>
  <si>
    <t>xdiabete</t>
  </si>
  <si>
    <t>HDIABETE</t>
  </si>
  <si>
    <t>Fdiabete</t>
  </si>
  <si>
    <t>Fdiabet</t>
  </si>
  <si>
    <t>Fdiabet_1</t>
  </si>
  <si>
    <t>rdiabete</t>
  </si>
  <si>
    <t>sdiabete</t>
  </si>
  <si>
    <t>udiabete</t>
  </si>
  <si>
    <t>EMPHYSE</t>
  </si>
  <si>
    <t>EMPHYSEMA</t>
  </si>
  <si>
    <t>MEMPHYSE</t>
  </si>
  <si>
    <t>VEMPHYSE</t>
  </si>
  <si>
    <t>QEMPHYSE</t>
  </si>
  <si>
    <t>GEMPHYSE</t>
  </si>
  <si>
    <t>xemphyse</t>
  </si>
  <si>
    <t>HEMPHYSE</t>
  </si>
  <si>
    <t>Femphyse</t>
  </si>
  <si>
    <t>remphyse</t>
  </si>
  <si>
    <t>semphyse</t>
  </si>
  <si>
    <t>uemphyse</t>
  </si>
  <si>
    <t>HATTACK</t>
  </si>
  <si>
    <t>HEART ATTACK</t>
  </si>
  <si>
    <t>MHATTACK</t>
  </si>
  <si>
    <t>VHATTACK</t>
  </si>
  <si>
    <t>QHATTACK</t>
  </si>
  <si>
    <t>GHATTACK</t>
  </si>
  <si>
    <t>xhattack</t>
  </si>
  <si>
    <t>HHATTACK</t>
  </si>
  <si>
    <t>Fhattack</t>
  </si>
  <si>
    <t>rhattack</t>
  </si>
  <si>
    <t>shattack</t>
  </si>
  <si>
    <t>uhattack</t>
  </si>
  <si>
    <t>HEART</t>
  </si>
  <si>
    <t>HEART FAILURE</t>
  </si>
  <si>
    <t>MHEART</t>
  </si>
  <si>
    <t>VHEART</t>
  </si>
  <si>
    <t>QHEART</t>
  </si>
  <si>
    <t>GHEART</t>
  </si>
  <si>
    <t>xheart</t>
  </si>
  <si>
    <t>HHEART</t>
  </si>
  <si>
    <t>Fheart</t>
  </si>
  <si>
    <t>rheart</t>
  </si>
  <si>
    <t>sheart</t>
  </si>
  <si>
    <t>uheart</t>
  </si>
  <si>
    <t>LE10A</t>
  </si>
  <si>
    <t>LIFE EVENTS-getting married</t>
  </si>
  <si>
    <t>VLE10</t>
  </si>
  <si>
    <t>QLE10</t>
  </si>
  <si>
    <t>GLE10</t>
  </si>
  <si>
    <t>HLE10</t>
  </si>
  <si>
    <t>leMarried</t>
  </si>
  <si>
    <t>MARITAL_1</t>
  </si>
  <si>
    <t>rmarital</t>
  </si>
  <si>
    <t>smarital</t>
  </si>
  <si>
    <t>umarital</t>
  </si>
  <si>
    <t>PRKINSN</t>
  </si>
  <si>
    <t>PARKINSONS DISEASE</t>
  </si>
  <si>
    <t>MPRKINSN</t>
  </si>
  <si>
    <t>VPRKINSN</t>
  </si>
  <si>
    <t>QPRKINSN</t>
  </si>
  <si>
    <t>GPRKINSN</t>
  </si>
  <si>
    <t>xprkinsn</t>
  </si>
  <si>
    <t>HPRKINSN</t>
  </si>
  <si>
    <t>Fparkin</t>
  </si>
  <si>
    <t>rparkin</t>
  </si>
  <si>
    <t>sparkin</t>
  </si>
  <si>
    <t>uparkin</t>
  </si>
  <si>
    <t>JDIABETE</t>
  </si>
  <si>
    <t>q20 -  DIABETES</t>
  </si>
  <si>
    <t>JANGINAP</t>
  </si>
  <si>
    <t>q20 - ANGINA PECTORIS</t>
  </si>
  <si>
    <t>JCANCER</t>
  </si>
  <si>
    <t>q20 - CANCER or LEUKEMIA</t>
  </si>
  <si>
    <t>JEMPHYSE</t>
  </si>
  <si>
    <t>q20 - EMPHYSEMA</t>
  </si>
  <si>
    <t>JHEART</t>
  </si>
  <si>
    <t>q20 - HEART FAILURE</t>
  </si>
  <si>
    <t>JPRKINSN</t>
  </si>
  <si>
    <t>q20 - PARKINSONS DISEASE</t>
  </si>
  <si>
    <t>JBRONCHI</t>
  </si>
  <si>
    <t>q20- CHRONIC BRONCHITIS</t>
  </si>
  <si>
    <t>JHATTACK</t>
  </si>
  <si>
    <t>q20- HEART ATTACK</t>
  </si>
  <si>
    <t>JSTROKE</t>
  </si>
  <si>
    <t>q20- STROKE (cerebral hemorrhage or blood clot in brain)</t>
  </si>
  <si>
    <t>heartDis</t>
  </si>
  <si>
    <t>chrBronchitis</t>
  </si>
  <si>
    <t>hypertension</t>
  </si>
  <si>
    <t>RESPIR</t>
  </si>
  <si>
    <t>Respiratory Disorder</t>
  </si>
  <si>
    <t>MRESPIR</t>
  </si>
  <si>
    <t>Respiratory disorder</t>
  </si>
  <si>
    <t>VRESPIR</t>
  </si>
  <si>
    <t>QRESPIR</t>
  </si>
  <si>
    <t>GRESPIR</t>
  </si>
  <si>
    <t>XRESPIR</t>
  </si>
  <si>
    <t>HRESPIR</t>
  </si>
  <si>
    <t>rrespir</t>
  </si>
  <si>
    <t>srespir</t>
  </si>
  <si>
    <t>jrespir</t>
  </si>
  <si>
    <t>urespir</t>
  </si>
  <si>
    <t>respDisorder</t>
  </si>
  <si>
    <t>STROKE</t>
  </si>
  <si>
    <t>STROKE (cerebral hemorrhage or blood clot in brain)</t>
  </si>
  <si>
    <t>MSTROKE</t>
  </si>
  <si>
    <t>VSTROKE</t>
  </si>
  <si>
    <t>QSTROKE</t>
  </si>
  <si>
    <t>GSTROKE</t>
  </si>
  <si>
    <t>xstroke</t>
  </si>
  <si>
    <t>HSTROKE</t>
  </si>
  <si>
    <t>Fstroke</t>
  </si>
  <si>
    <t>rstroke</t>
  </si>
  <si>
    <t>sstroke</t>
  </si>
  <si>
    <t>ustroke</t>
  </si>
  <si>
    <t>MARITAL</t>
  </si>
  <si>
    <t>What is your marital status?</t>
  </si>
  <si>
    <t>QMARITAL</t>
  </si>
  <si>
    <t>xmarital</t>
  </si>
  <si>
    <t>HMARITAL</t>
  </si>
  <si>
    <t>fmarital</t>
  </si>
  <si>
    <t>JMARITAL</t>
  </si>
  <si>
    <t>KMARITAL</t>
  </si>
  <si>
    <t>VMARITAL</t>
  </si>
  <si>
    <t xml:space="preserve">What is your marital status? </t>
  </si>
  <si>
    <t>GMARITAL</t>
  </si>
  <si>
    <t>EDUC</t>
  </si>
  <si>
    <t>1	Elementary school
2	O-level or vocational school or folk school
3	gymnasium (A-level)
4	university or higher</t>
  </si>
  <si>
    <t>1 = male; 2 = female</t>
  </si>
  <si>
    <t>ifelse(x %in% 1:2 &amp; !is.na(x), x - 1, NA)</t>
  </si>
  <si>
    <t>YRBORN2</t>
  </si>
  <si>
    <t>YRBORN_1</t>
  </si>
  <si>
    <t>YEAR OF BIRTH</t>
  </si>
  <si>
    <t>YRBORN</t>
  </si>
  <si>
    <t>ifelse(!is.na(x) &amp; (x &lt; 1800 | x &gt; 2000), NA, x)</t>
  </si>
  <si>
    <t>yearBrth1</t>
  </si>
  <si>
    <t>yearBrth2</t>
  </si>
  <si>
    <t>1	no
2	yes</t>
  </si>
  <si>
    <t>ifelse(is.na(x) &amp; (x &lt; 1 | x &gt; 2), NA, x - 1)</t>
  </si>
  <si>
    <t>DRLOTS_1</t>
  </si>
  <si>
    <t>Alcohol consumption at one time</t>
  </si>
  <si>
    <t>VDRLOTS_1</t>
  </si>
  <si>
    <t>QDRLOTS_1</t>
  </si>
  <si>
    <t>GDRLOTS_1</t>
  </si>
  <si>
    <t>alcOneTime</t>
  </si>
  <si>
    <t>BEERX_1</t>
  </si>
  <si>
    <t>Amount of beer drunk at one time</t>
  </si>
  <si>
    <t>LIQX_1</t>
  </si>
  <si>
    <t>VBEERX_1</t>
  </si>
  <si>
    <t>VLIQX_1</t>
  </si>
  <si>
    <t>QBEERX_1</t>
  </si>
  <si>
    <t>QLIQX_1</t>
  </si>
  <si>
    <t>GBEERX_1</t>
  </si>
  <si>
    <t>GLIQX_1</t>
  </si>
  <si>
    <t>VINX_1</t>
  </si>
  <si>
    <t>Amount of wine drunk at one time</t>
  </si>
  <si>
    <t>VVINX_1</t>
  </si>
  <si>
    <t>QVINX_1</t>
  </si>
  <si>
    <t>GVINX_1</t>
  </si>
  <si>
    <t>ALCOHOL</t>
  </si>
  <si>
    <t>Do you ever drink alcoholic beverages?</t>
  </si>
  <si>
    <t>VALCOHOL</t>
  </si>
  <si>
    <t>QALCOHOL</t>
  </si>
  <si>
    <t>GALCOHOL</t>
  </si>
  <si>
    <t>ALCOHOL_1</t>
  </si>
  <si>
    <t>Drinks Alcoholic beverages</t>
  </si>
  <si>
    <t>VALCOHOL_1</t>
  </si>
  <si>
    <t>QALCOHOL_1</t>
  </si>
  <si>
    <t>GALCOHOL_1</t>
  </si>
  <si>
    <t>beerOneTime1</t>
  </si>
  <si>
    <t>beerOneTime2</t>
  </si>
  <si>
    <t>wineOneTime</t>
  </si>
  <si>
    <t>everAlcohol</t>
  </si>
  <si>
    <t>drinksAlcohol</t>
  </si>
  <si>
    <t>TOBAC6</t>
  </si>
  <si>
    <t>How would you describe your present tobacco consumption?</t>
  </si>
  <si>
    <t>VTOBAC6</t>
  </si>
  <si>
    <t>QTOBAC6</t>
  </si>
  <si>
    <t>GTOBAC6</t>
  </si>
  <si>
    <t>xtobac6</t>
  </si>
  <si>
    <t>HTOBAC6</t>
  </si>
  <si>
    <t>FTOBAC6</t>
  </si>
  <si>
    <t>tobaccoCons</t>
  </si>
  <si>
    <t>VSMOKE</t>
  </si>
  <si>
    <t>Have you smoked or used snuff within the last 3 years?</t>
  </si>
  <si>
    <t>QSMOKE</t>
  </si>
  <si>
    <t>GSMOKE</t>
  </si>
  <si>
    <t>XSMOKE</t>
  </si>
  <si>
    <t>HSMOKE</t>
  </si>
  <si>
    <t>FSMOKE</t>
  </si>
  <si>
    <t>RSMOKE</t>
  </si>
  <si>
    <t>SSMOKE</t>
  </si>
  <si>
    <t>JSMOKE</t>
  </si>
  <si>
    <t>Usmoke</t>
  </si>
  <si>
    <t>KSMOKE</t>
  </si>
  <si>
    <t>SMOKE</t>
  </si>
  <si>
    <t>Have you smoked or used snuff?</t>
  </si>
  <si>
    <t>SMOKSTA</t>
  </si>
  <si>
    <t>Smoking Status</t>
  </si>
  <si>
    <t>VSMOKSTA</t>
  </si>
  <si>
    <t>QSMOKSTA</t>
  </si>
  <si>
    <t>GSMOKSTA</t>
  </si>
  <si>
    <t>XSMOKSTA</t>
  </si>
  <si>
    <t>HSMOKSTA</t>
  </si>
  <si>
    <t>Rsmoksta</t>
  </si>
  <si>
    <t>Ssmoksta</t>
  </si>
  <si>
    <t>jsmoksta</t>
  </si>
  <si>
    <t>Usmoksta</t>
  </si>
  <si>
    <t>ksmoksta</t>
  </si>
  <si>
    <t>smokeStat</t>
  </si>
  <si>
    <t>JEXRACT</t>
  </si>
  <si>
    <t>a. To what extent do you participate in Athletics (gymnastics, running, tennis, etc)?</t>
  </si>
  <si>
    <t>XEXRACT</t>
  </si>
  <si>
    <t>a. To what extent do you participate in the following activities during your spare time? - Athletics (gymnastics, running, tennis, etc)</t>
  </si>
  <si>
    <t>HEXRACT</t>
  </si>
  <si>
    <t>FEXRACT</t>
  </si>
  <si>
    <t>KEXRACT</t>
  </si>
  <si>
    <t>umoderat</t>
  </si>
  <si>
    <t>b. Moderate activities, moving tables, vacuuming, gardening</t>
  </si>
  <si>
    <t>XCONSTIT</t>
  </si>
  <si>
    <t>b. To what extent do you participate in the following activities during your spare time? - Walks(at least 30 min long)</t>
  </si>
  <si>
    <t>HCONSTIT</t>
  </si>
  <si>
    <t>FCONSTIT</t>
  </si>
  <si>
    <t>KCONSTIT</t>
  </si>
  <si>
    <t>JCONSTIT</t>
  </si>
  <si>
    <t>b. To what extent do you participate in Walks(at least 30 min long)?</t>
  </si>
  <si>
    <t>athletics</t>
  </si>
  <si>
    <t>moderate</t>
  </si>
  <si>
    <t>walks</t>
  </si>
  <si>
    <t>rpa3b</t>
  </si>
  <si>
    <t>Regular physical activity -  walks (min/week)</t>
  </si>
  <si>
    <t>spa3b</t>
  </si>
  <si>
    <t>upa3b</t>
  </si>
  <si>
    <t>rpa2</t>
  </si>
  <si>
    <t>Regular physical activity - indoor work</t>
  </si>
  <si>
    <t>spa2</t>
  </si>
  <si>
    <t>upa2</t>
  </si>
  <si>
    <t>rpa2b</t>
  </si>
  <si>
    <t>Regular physical activity - indoor work (min/week)</t>
  </si>
  <si>
    <t>spa2b</t>
  </si>
  <si>
    <t>upa2b</t>
  </si>
  <si>
    <t>rpa1</t>
  </si>
  <si>
    <t>Regular physical activity - outdoor work</t>
  </si>
  <si>
    <t>spa1</t>
  </si>
  <si>
    <t>upa1</t>
  </si>
  <si>
    <t>rpa1b</t>
  </si>
  <si>
    <t>Regular physical activity - outdoor work (min/week)</t>
  </si>
  <si>
    <t>spa1b</t>
  </si>
  <si>
    <t>upa1b</t>
  </si>
  <si>
    <t>rpa5</t>
  </si>
  <si>
    <t>Regular physical activity - recreation</t>
  </si>
  <si>
    <t>spa5</t>
  </si>
  <si>
    <t>upa5</t>
  </si>
  <si>
    <t>rpa5b</t>
  </si>
  <si>
    <t>Regular physical activity - recreation (min/week)</t>
  </si>
  <si>
    <t>spa5b</t>
  </si>
  <si>
    <t>upa5b</t>
  </si>
  <si>
    <t>rpa3</t>
  </si>
  <si>
    <t>Regular physical activity - walks</t>
  </si>
  <si>
    <t>spa3</t>
  </si>
  <si>
    <t>upa3</t>
  </si>
  <si>
    <t>indoorWrk</t>
  </si>
  <si>
    <t>indoorWrkMin</t>
  </si>
  <si>
    <t>outdoorWrk</t>
  </si>
  <si>
    <t>outdoorWrkMin</t>
  </si>
  <si>
    <t>recreation</t>
  </si>
  <si>
    <t>recreationMin</t>
  </si>
  <si>
    <t>walksMin</t>
  </si>
  <si>
    <t>ifelse(is.na(x) &amp; (x &lt; 1 | x &gt; 5), NA, x)</t>
  </si>
  <si>
    <t>1	Daily
2	Once or couple of times/week
3	Once or couple of times/month
4	More seldom than 1x/ month
5	Never</t>
  </si>
  <si>
    <t>0	Yes
1	No
998	Don't know</t>
  </si>
  <si>
    <t>ifelse(is.na(x) | x &lt; 0 | x &gt; 900, NA, ifelse(x &gt; 0, 1, 0))</t>
  </si>
  <si>
    <t>ifelse(x == 998 | is.na(x), NA, ifelse(x == 1, 0, 1))</t>
  </si>
  <si>
    <t>1	Never
2	1-3 times a year
3	4-6 times a year
4	approximately once a month
5	a few times a month
6	approximately once a week
7	a few times a week
8	almost daily</t>
  </si>
  <si>
    <t>ifelse(is.na(x) | x &lt; 1 | x &gt; 8, NA, ifelse(x &gt; 1, 1, 0))</t>
  </si>
  <si>
    <t>1	1 glass or less
2	1 bottle (33 cl)
3	2 bottles
4	3 bottles (two 45 cl cans)
5	4 bottles
6	5 bottles
7	6 bottles or more</t>
  </si>
  <si>
    <t>ifelse(is.na(x) | x &lt; 1 | x &gt; 7, NA, ifelse(x &gt; 1, 1, 0))</t>
  </si>
  <si>
    <t>1	4 cl (approximately a small shot or equivalent)
2	6 cl (a big shot or equivalent)
3	8 cl
4	12 cl
5	18 cl
6	37 cl (half a bottle)
7	60 cl
8	75 cl (1 whole bottle)
9	more than 1 whole bottle</t>
  </si>
  <si>
    <t>ifelse(is.na(x) | x &lt; 1 | x &gt; 9, NA, ifelse(x &gt; 1, 1, 0))</t>
  </si>
  <si>
    <t>1	smoke a little (or use snuff)
2	smoke moderate smount (or use snuff)
3	smoke a lot (or use snuff)</t>
  </si>
  <si>
    <t>ifelse(x &lt; 1 | x &gt; 3 | is.na(x), 0, 1)</t>
  </si>
  <si>
    <t>1	No, never tried
2	Yes, but only tried
3	Yes, now and then (eg. at parties)
4	Yes, have smoked/smoke (have used snuff/use snuff) regularly</t>
  </si>
  <si>
    <t>1	Non smoker
2	Ex Smoker
3	Current Smoker</t>
  </si>
  <si>
    <t>ifelse(x == 1 &amp; !is.na(x), 0, ifelse(is.na(x), NA, 1))</t>
  </si>
  <si>
    <t>BMI_i7</t>
  </si>
  <si>
    <t>PI</t>
  </si>
  <si>
    <t>BMI ((htcm/100)^2)</t>
  </si>
  <si>
    <t>VPI</t>
  </si>
  <si>
    <t>QPI</t>
  </si>
  <si>
    <t>GPI</t>
  </si>
  <si>
    <t>XPI</t>
  </si>
  <si>
    <t>HPI</t>
  </si>
  <si>
    <t>Rpi</t>
  </si>
  <si>
    <t>Spi</t>
  </si>
  <si>
    <t>jpi</t>
  </si>
  <si>
    <t>Upi</t>
  </si>
  <si>
    <t>kpi</t>
  </si>
  <si>
    <t>decimal</t>
  </si>
  <si>
    <t>ifelse(x &gt; 50 | x &lt; 10 | is.na(x)&lt; NA, x)</t>
  </si>
  <si>
    <t>HTCM_1</t>
  </si>
  <si>
    <t>VHTCM_1</t>
  </si>
  <si>
    <t>QHTCM_1</t>
  </si>
  <si>
    <t>GHTCM_1</t>
  </si>
  <si>
    <t>XHTCM_1</t>
  </si>
  <si>
    <t>HHTCM_1</t>
  </si>
  <si>
    <t>Rhtcm</t>
  </si>
  <si>
    <t>Shtcm</t>
  </si>
  <si>
    <t>jhtcm_1</t>
  </si>
  <si>
    <t>Uhtcm</t>
  </si>
  <si>
    <t>khtcm_1</t>
  </si>
  <si>
    <t>WTKG_1</t>
  </si>
  <si>
    <t>VWTKG_1</t>
  </si>
  <si>
    <t>QWTKG_1</t>
  </si>
  <si>
    <t>GWTKG_1</t>
  </si>
  <si>
    <t>XWTKG_1</t>
  </si>
  <si>
    <t>HWTKG_1</t>
  </si>
  <si>
    <t>Rwtkg</t>
  </si>
  <si>
    <t>Swtkg</t>
  </si>
  <si>
    <t>jwtkg_1</t>
  </si>
  <si>
    <t>Uwtkg</t>
  </si>
  <si>
    <t>kwtkg_1</t>
  </si>
  <si>
    <t>WEIGHT</t>
  </si>
  <si>
    <t>QWEIGHT</t>
  </si>
  <si>
    <t>xweight</t>
  </si>
  <si>
    <t>fweight</t>
  </si>
  <si>
    <t>rweight</t>
  </si>
  <si>
    <t>sweight</t>
  </si>
  <si>
    <t>uweight</t>
  </si>
  <si>
    <t>weight (kg)</t>
  </si>
  <si>
    <t>weight1</t>
  </si>
  <si>
    <t>weight2</t>
  </si>
  <si>
    <t>LENGTH</t>
  </si>
  <si>
    <t>QLENGTH</t>
  </si>
  <si>
    <t>xlength</t>
  </si>
  <si>
    <t>flength</t>
  </si>
  <si>
    <t>rlength</t>
  </si>
  <si>
    <t>slength</t>
  </si>
  <si>
    <t>ulength</t>
  </si>
  <si>
    <t>height2</t>
  </si>
  <si>
    <t>GENHLTH</t>
  </si>
  <si>
    <t>How do you judge your general state of health?</t>
  </si>
  <si>
    <t>VGENHLTH</t>
  </si>
  <si>
    <t>QGENHLTH</t>
  </si>
  <si>
    <t>GGENHLTH</t>
  </si>
  <si>
    <t>xgenhlth</t>
  </si>
  <si>
    <t>HGENHLTH</t>
  </si>
  <si>
    <t>FGENHLTH</t>
  </si>
  <si>
    <t>RGENHLTH</t>
  </si>
  <si>
    <t>SGENHLTH</t>
  </si>
  <si>
    <t>JGENHLTH</t>
  </si>
  <si>
    <t>UGENHLTH</t>
  </si>
  <si>
    <t>KGENHLTH</t>
  </si>
  <si>
    <t>genHealth</t>
  </si>
  <si>
    <t>1	good
2	mediocre
3	bad</t>
  </si>
  <si>
    <t>ifelse(x &gt;3 | x &lt; 0 | is.na(x), NA, x)</t>
  </si>
  <si>
    <t>FSA1</t>
  </si>
  <si>
    <t>I feel calm</t>
  </si>
  <si>
    <t>FSA1b</t>
  </si>
  <si>
    <t>GSA1</t>
  </si>
  <si>
    <t>HSA1</t>
  </si>
  <si>
    <t>QSA1</t>
  </si>
  <si>
    <t>SA1</t>
  </si>
  <si>
    <t>VSA1</t>
  </si>
  <si>
    <t>xsa1</t>
  </si>
  <si>
    <t>FSA3</t>
  </si>
  <si>
    <t>I feel statisfied</t>
  </si>
  <si>
    <t>GSA3</t>
  </si>
  <si>
    <t>HSA3</t>
  </si>
  <si>
    <t>QSA3</t>
  </si>
  <si>
    <t>SA3</t>
  </si>
  <si>
    <t>VSA3</t>
  </si>
  <si>
    <t>xsa3</t>
  </si>
  <si>
    <t>FSA7</t>
  </si>
  <si>
    <t>I feel relaxed</t>
  </si>
  <si>
    <t>FSA7b</t>
  </si>
  <si>
    <t>GSA7</t>
  </si>
  <si>
    <t>HSA7</t>
  </si>
  <si>
    <t>QSA7</t>
  </si>
  <si>
    <t>SA7</t>
  </si>
  <si>
    <t>VSA7</t>
  </si>
  <si>
    <t>xsa7</t>
  </si>
  <si>
    <t>FSA9</t>
  </si>
  <si>
    <t>I feel harmonious</t>
  </si>
  <si>
    <t>FSA9b</t>
  </si>
  <si>
    <t>GSA9</t>
  </si>
  <si>
    <t>HSA9</t>
  </si>
  <si>
    <t>QSA9</t>
  </si>
  <si>
    <t>SA9</t>
  </si>
  <si>
    <t>VSA9</t>
  </si>
  <si>
    <t>xsa9</t>
  </si>
  <si>
    <t>FSA2</t>
  </si>
  <si>
    <t>I feel tense</t>
  </si>
  <si>
    <t>FSA2b</t>
  </si>
  <si>
    <t>GSA2</t>
  </si>
  <si>
    <t>HSA2</t>
  </si>
  <si>
    <t>QSA2</t>
  </si>
  <si>
    <t>SA2</t>
  </si>
  <si>
    <t>VSA2</t>
  </si>
  <si>
    <t>xsa2</t>
  </si>
  <si>
    <t>FSA4</t>
  </si>
  <si>
    <t>I am worried in case I fail</t>
  </si>
  <si>
    <t>FSA4b</t>
  </si>
  <si>
    <t>GSA4</t>
  </si>
  <si>
    <t>HSA4</t>
  </si>
  <si>
    <t>QSA4</t>
  </si>
  <si>
    <t>SA4</t>
  </si>
  <si>
    <t>VSA4</t>
  </si>
  <si>
    <t>xsa4</t>
  </si>
  <si>
    <t>FSA5</t>
  </si>
  <si>
    <t>I feel nervous</t>
  </si>
  <si>
    <t>FSA5b</t>
  </si>
  <si>
    <t>GSA5</t>
  </si>
  <si>
    <t>HSA5</t>
  </si>
  <si>
    <t>QSA5</t>
  </si>
  <si>
    <t>SA5</t>
  </si>
  <si>
    <t>VSA5</t>
  </si>
  <si>
    <t>xsa5</t>
  </si>
  <si>
    <t>FSA6</t>
  </si>
  <si>
    <t>I feel shaky</t>
  </si>
  <si>
    <t>FSA6b</t>
  </si>
  <si>
    <t>GSA6</t>
  </si>
  <si>
    <t>HSA6</t>
  </si>
  <si>
    <t>QSA6</t>
  </si>
  <si>
    <t>SA6</t>
  </si>
  <si>
    <t>VSA6</t>
  </si>
  <si>
    <t>xsa6</t>
  </si>
  <si>
    <t>FSA8</t>
  </si>
  <si>
    <t>I am anxious</t>
  </si>
  <si>
    <t>FSA8b</t>
  </si>
  <si>
    <t>GSA8</t>
  </si>
  <si>
    <t>HSA8</t>
  </si>
  <si>
    <t>QSA8</t>
  </si>
  <si>
    <t>SA8</t>
  </si>
  <si>
    <t>VSA8</t>
  </si>
  <si>
    <t>xsa8</t>
  </si>
  <si>
    <t>FSA10b</t>
  </si>
  <si>
    <t>I feel frightened</t>
  </si>
  <si>
    <t>SA10</t>
  </si>
  <si>
    <t>FSA10</t>
  </si>
  <si>
    <t xml:space="preserve">I feel frightened </t>
  </si>
  <si>
    <t>GSA10</t>
  </si>
  <si>
    <t>HSA10</t>
  </si>
  <si>
    <t>QSA10</t>
  </si>
  <si>
    <t>VSA10</t>
  </si>
  <si>
    <t>xsa10</t>
  </si>
  <si>
    <t>harmonious</t>
  </si>
  <si>
    <t>shaky</t>
  </si>
  <si>
    <t>frightened</t>
  </si>
  <si>
    <t>ifelse(x &lt; 1 | x &gt; 5 | is.na(x), NA, x)</t>
  </si>
  <si>
    <t>idgsp_r1</t>
  </si>
  <si>
    <t>Digit Span total score</t>
  </si>
  <si>
    <t>idgsp_r2</t>
  </si>
  <si>
    <t>idgsp_r3</t>
  </si>
  <si>
    <t>idgsp_r4</t>
  </si>
  <si>
    <t>idgsp_r5</t>
  </si>
  <si>
    <t>idgsp_r6</t>
  </si>
  <si>
    <t>idgsp_r7</t>
  </si>
  <si>
    <t>digitSpan</t>
  </si>
  <si>
    <t>isymd_r1</t>
  </si>
  <si>
    <t>Symbol Digit total score</t>
  </si>
  <si>
    <t>isymd_r2</t>
  </si>
  <si>
    <t>isymd_r3</t>
  </si>
  <si>
    <t>isymd_r4</t>
  </si>
  <si>
    <t>isymd_r5</t>
  </si>
  <si>
    <t>isymd_r6</t>
  </si>
  <si>
    <t>isymd_r7</t>
  </si>
  <si>
    <t>digitSymbol</t>
  </si>
  <si>
    <t>ithur_r1</t>
  </si>
  <si>
    <t>Thurstones total score</t>
  </si>
  <si>
    <t>ithur_r2</t>
  </si>
  <si>
    <t>ithur_r3</t>
  </si>
  <si>
    <t>ithur_r4</t>
  </si>
  <si>
    <t>ithur_r5</t>
  </si>
  <si>
    <t>ithur_r6</t>
  </si>
  <si>
    <t>ithur_r7</t>
  </si>
  <si>
    <t>picMemory</t>
  </si>
  <si>
    <t>ifigl_r1</t>
  </si>
  <si>
    <t>Figure Logic Form total score</t>
  </si>
  <si>
    <t>ifigl_r2</t>
  </si>
  <si>
    <t>ifigl_r3</t>
  </si>
  <si>
    <t>ifigl_r4</t>
  </si>
  <si>
    <t>ifigl_r5</t>
  </si>
  <si>
    <t>ifigl_r6</t>
  </si>
  <si>
    <t>ifigl_r7</t>
  </si>
  <si>
    <t>iinfo_r1</t>
  </si>
  <si>
    <t>Information total score</t>
  </si>
  <si>
    <t>iinfo_r2</t>
  </si>
  <si>
    <t>iinfo_r3</t>
  </si>
  <si>
    <t>iinfo_r4</t>
  </si>
  <si>
    <t>iinfo_r5</t>
  </si>
  <si>
    <t>iinfo_r6</t>
  </si>
  <si>
    <t>iinfo_r7</t>
  </si>
  <si>
    <t>information</t>
  </si>
  <si>
    <t>figLogic</t>
  </si>
  <si>
    <t>ibloc_r1</t>
  </si>
  <si>
    <t>Block Design</t>
  </si>
  <si>
    <t>ibloc_r2</t>
  </si>
  <si>
    <t>ibloc_r3</t>
  </si>
  <si>
    <t>ibloc_r4</t>
  </si>
  <si>
    <t>ibloc_r5</t>
  </si>
  <si>
    <t>ibloc_r6</t>
  </si>
  <si>
    <t>ibloc_r7</t>
  </si>
  <si>
    <t>blockDesign</t>
  </si>
  <si>
    <t>ifelse(x &gt; 150 | x &lt; 0, NA, x)</t>
  </si>
  <si>
    <t>ADRC</t>
  </si>
  <si>
    <t>extraversion_6</t>
  </si>
  <si>
    <t>Response 	Response code 	Value 	Flipped value
Strongly disagree 	1 	0 	4
Disagree 	2 	1 	3
Neutral 	3 	2 	2
Agree 	4 	3 	1
Strongly agree 	5 	4 	0</t>
  </si>
  <si>
    <t>openness</t>
  </si>
  <si>
    <t>RADC-MAP</t>
  </si>
  <si>
    <t>agreeableness</t>
  </si>
  <si>
    <t>conscientiousness</t>
  </si>
  <si>
    <t>PANAS</t>
  </si>
  <si>
    <t>panas</t>
  </si>
  <si>
    <t>1 	Very slightly or not at all 
2 	A little 
3 	Moderately 
4 	Quite a bit 
5 	Extremely</t>
  </si>
  <si>
    <t>ifelse(x &lt; 0 | x &gt; 5 | is.na(x), NA, x)</t>
  </si>
  <si>
    <t>baseline</t>
  </si>
  <si>
    <t>longitudinal</t>
  </si>
  <si>
    <t xml:space="preserve">The variable is measured using 12 items from the NEO Five-Factor Inventory. </t>
  </si>
  <si>
    <t>The variable is measured using 6 items from the NEO Five-Factor Inventory. Participants rate agreement with each item on a 5-point Likert rating scale.</t>
  </si>
  <si>
    <t>The variable is measured using 12 items from the NEO Five-Factor Inventory.</t>
  </si>
  <si>
    <t>The variable is measured using 12 items from the NEO Five-Factor Inventory. Participants rate agreement with each item on a 5-point Likert rating scale, where higher scores indicate greater agreeableness.</t>
  </si>
  <si>
    <t xml:space="preserve">The variable is measured using 12 items from the NEO Five-Factor Inventory. Participants rate agreement with each item on a 5-point Likert rating scale. </t>
  </si>
  <si>
    <t xml:space="preserve">The Positive and Negative Affect Schedule (PANAS) uses 10 questions from the PANAS scales to assess affect in the past week. </t>
  </si>
  <si>
    <t>ROS</t>
  </si>
  <si>
    <t>ifelse(x &lt; 0 | x &gt; 16 | is.na(x), NA, x)</t>
  </si>
  <si>
    <t>1 = Male
0 = Female</t>
  </si>
  <si>
    <t>Self-reported sex, with “1” indicating male sex.</t>
  </si>
  <si>
    <t>ifelse(x &lt; 0 | x &gt; 1 | is.na(x), NA, x)</t>
  </si>
  <si>
    <t>The years of education variable is based on the number of years of regular school reported at baseline cognitive testing.</t>
  </si>
  <si>
    <t>educ</t>
  </si>
  <si>
    <t>ifelse(x &lt; 0 | x &gt; 30 | is.na(x), NA, x)</t>
  </si>
  <si>
    <t>eduYears</t>
  </si>
  <si>
    <t>Race is based on self-report at baseline using the following question:</t>
  </si>
  <si>
    <t>Value	Coding
1	White
2	Black or African American
3	American Indian or Alaska Native
4	Native Hawaiian or Other Pacific Islander
5	Asian
6	Other
7	Unknown</t>
  </si>
  <si>
    <t>race7</t>
  </si>
  <si>
    <t>spanish</t>
  </si>
  <si>
    <t>Are you of Spanish/Hispanic/Latino origin?</t>
  </si>
  <si>
    <t>value	coding
1	Yes
2	No</t>
  </si>
  <si>
    <t>ifelse(is.na(x) | x &lt; 1 | x &gt; 2, NA, ifelse(x ==1, 2, NA))</t>
  </si>
  <si>
    <t>marital_now_bl</t>
  </si>
  <si>
    <t>Marital status at baseline is assessed using two items. Participants are first asked if they have ever been married.</t>
  </si>
  <si>
    <t>Value	Response
1	Never married
2	Married
3	Widowed
4	Divorced
5	Separated</t>
  </si>
  <si>
    <t>age_bl</t>
  </si>
  <si>
    <t>ageBaseline</t>
  </si>
  <si>
    <t>The age at baseline assessment is calculated from subtracting the date of birth from the date of the baseline assessment and dividing by days per year (365.25).</t>
  </si>
  <si>
    <t>ifelse(x &lt; 20 | x &gt; 110 | is.na(x), NA, x)</t>
  </si>
  <si>
    <t>Body mass index (BMI) is calculated using weight and height measurements. Weight and height are measured and recorded at each visit by a trained technician blinded to previously collected data. BMI is calculated as weight in kilograms divided by height in meters squared.</t>
  </si>
  <si>
    <t>bmi</t>
  </si>
  <si>
    <t>Physical activity (5 items) is assessed using questions adapted from the 1985 National Health Interview Survey. The variable measures the sum of hours per week that the participant engages in 5 categories of activities:</t>
  </si>
  <si>
    <t>phys5itemsum</t>
  </si>
  <si>
    <t>ifelse(x &lt; 8 | x &gt; 60 | is.na(x), NA, x)</t>
  </si>
  <si>
    <t>ifelse(x &lt; 0 | x &gt; 168 | is.na(x), NA, ifelse(x &gt; 0, 1, 0))</t>
  </si>
  <si>
    <t>Participants are asked if they have engaged in any of the 5 activities within the past 2 weeks and if so, the number of occasions and average minutes per occasion. Minutes in each activity are summed and divided by 120 to yield a composite measure of participation in physical activity expressed as hours per week.</t>
  </si>
  <si>
    <t>ifelse(x &lt; 0 | x &gt; 6 | is.na(x), NA, x)</t>
  </si>
  <si>
    <t xml:space="preserve">Grams of alcohol per day at baseline is a measure of how much alcohol (beer, wine, and liquor) a participant consumed in the past 12 months. </t>
  </si>
  <si>
    <t>alcohol_g_bl</t>
  </si>
  <si>
    <t>ifelse(x &lt; 0 | x &gt; 9 | is.na(x), NA, ifelse(x %in% c(9,0), 0, 1))</t>
  </si>
  <si>
    <t>Smoking status at baseline is measured with smoking-related data gathered at the baseline interview.</t>
  </si>
  <si>
    <t>smoking</t>
  </si>
  <si>
    <t>Value	Response
0	Never smoked
1	Former smoker (does not currently smoke)
2	Current smoker</t>
  </si>
  <si>
    <t>ifelse(x &lt; 0 | x &gt; 2 | is.na(x), NA, ifelse(x == 0, 0, 1))</t>
  </si>
  <si>
    <t xml:space="preserve">
Response	Response code	Value
6+ drinks/glasses per day	1	6.0
4-5 drinks/glasses per day	2	4.5
2-3 drinks/glasses per day	3	2.5
1 drinks/glasses per day	4	1.0
5-6 drinks/glasses per week	5	0.8
2-4 drinks/glasses per week	6	0.4
1 drink/glass per week	7	0.2
1-3 drink/glass per month	8	0.1
Less than one drink/glass per month	9	0.0</t>
  </si>
  <si>
    <t>A clinical diagnosis of cognitive status is rendered at every assessment based on a three-stage process including computer scoring of cognitive tests, clinical judgment by a neuropsychologist, and diagnostic classification by a clinician.</t>
  </si>
  <si>
    <t>dcfdx</t>
  </si>
  <si>
    <t>Persons without dementia or mild cognitive impairment (MCI) are categorized as having no cognitive impairment (NCI).
Value	Coding
1	NCI: No cognitive impairment
2	MCI: Mild cognitive impairment, no other condition contributing to CI
3	MCI+: Mild cognitive impairment AND another condition contributing to CI
4	AD: Alzheimer’s dementia, no other condition contributing to CI (NINCDS/ADRDA Probable AD)
5	AD+: Alzheimer’s dementia AND other condition contributing to CI (NINCDS/ADRDA Possible AD)
6	Other dementia: Other primary cause of dementia, no clinical evidence of Alzheimer’s dementia</t>
  </si>
  <si>
    <t>clinDiagDem</t>
  </si>
  <si>
    <t>ifelse(x &lt; 1 | x &gt; 6 | is.na(x), NA, ifelse(x %in% 4:5, 1, 0))</t>
  </si>
  <si>
    <t>ageDementia</t>
  </si>
  <si>
    <t>age_first_ad_dx</t>
  </si>
  <si>
    <t xml:space="preserve">The age at first Alzheimer’s dementia diagnosis (dx) variable represents the age at the first cycle where an Alzheimer’s dementia diagnosis was rendered. This is calculated using the variables age at visit and clinical diagnosis summary (value = 4 or 5). </t>
  </si>
  <si>
    <t>ifelse(x &lt; 40 | x &gt; 110 | is.na(x), NA, x)</t>
  </si>
  <si>
    <t>r_pd</t>
  </si>
  <si>
    <t>value	coding
1	Highly Probable
2	Probable
3	Possible
4	Not Present</t>
  </si>
  <si>
    <t>A clinical diagnosis of Parkinson’s Disease is made by a clinician through review of self report questions, neurological exam (when available), cognitive testing, and interview of participant. The clinician is first presented with algorithmic diagnosis and has the ability to modify if necessary.The diagnosis of Parkinson’s disease was made according to the clinical criteria recommended by the Core Assessment Program for Intracerebral Transplantation (CAPIT).</t>
  </si>
  <si>
    <t>A clinical stroke diagnosis is made by a clinician through review of self report questions, neurological exam (when available), cognitive testing, and interview of participant. The clinician is first presented with algorithmic diagnosis and has the ability to modify if necessary.</t>
  </si>
  <si>
    <t>r_stroke</t>
  </si>
  <si>
    <t>Since your interview on [date of last interview], have you been told by a doctor, nurse, or therapist that you had high blood pressure?
Value	Coding
0	No history of hypertension
1	History of hypertension - Reported prior to or in the given cycle</t>
  </si>
  <si>
    <t>History of hypertension is based on self-report</t>
  </si>
  <si>
    <t>cancer_bl</t>
  </si>
  <si>
    <t>History of cancer at baseline is self-reported at the baseline interview.</t>
  </si>
  <si>
    <t>Response	Response code	Value
Yes	1	1
Suspect or possible	2	0
No	3	0</t>
  </si>
  <si>
    <t>History of diabetes is based on self-report. For any given cycle, this value indicates reported diabetes in past history or in at least one follow-up cycle up to and including that cycle. Participants are asked to respond “yes”, “suspect or possible”, or “no” to each of the following questions:</t>
  </si>
  <si>
    <t>dm_cum</t>
  </si>
  <si>
    <t>Value	Coding
0	No history of diabetes - Answered “no” or “suspect or possible” to all questions, in all cycles and no diabetes medication inspected
1	History of diabetes - Answered “yes” to one or more questions or participant was taking diabetes medication prior to or in the given cycle</t>
  </si>
  <si>
    <t>chf_cum</t>
  </si>
  <si>
    <t>Self-reported history of congestive heart failure</t>
  </si>
  <si>
    <t>Value	Coding
0	No history of CHF
1	History of CHF - Reported prior to or in the given cycle</t>
  </si>
  <si>
    <t>heartCond</t>
  </si>
  <si>
    <t>heart_cum</t>
  </si>
  <si>
    <t xml:space="preserve">Self-reported history of heart conditions
History of heart conditions is based on self-report. For any given cycle, this variable indicates reported heart conditions in past history or in at least one follow-up cycle up to and including that cycle. </t>
  </si>
  <si>
    <t>Value	Coding
0	No history of heart conditions
1	History of heart conditions - reported prior to or in the given cycle</t>
  </si>
  <si>
    <t>stroke_cum</t>
  </si>
  <si>
    <t>strokeClin</t>
  </si>
  <si>
    <t>History of stroke based on clinician review</t>
  </si>
  <si>
    <t xml:space="preserve">
Clinician diagnosis of stroke:
Value	Coding
1	Highly probable
2	Probable
3	Possible
4	Not present
The clinician rating is then dichotomized into history of stroke = 1 or no history of stroke = 0.
Value	Coding
0	No history of stroke - Diagnosis of possible or not present in all cycles
1	History of stroke - Diagnosis of highly probable or probable in at least one cycle prior to or in the given cycle</t>
  </si>
  <si>
    <t>SWL5</t>
  </si>
  <si>
    <t>satisfaction</t>
  </si>
  <si>
    <t xml:space="preserve">Satisfaction is measured using the Satisfaction With Life Scale. Participants are asked to rate how each of the 5 items applies to themselves using a 7-point Likert rating scale (see below). </t>
  </si>
  <si>
    <t xml:space="preserve">
Response	Value	Flipped value
Strongly agree	1	7
Agree	2	6
Slightly agree	3	5
Neither agree nor disagree	4	4
Slightly disagree	5	3
Disagree	6	2
Strongly disagree	7	1</t>
  </si>
  <si>
    <t>ifelse(x &lt; 1 | x &gt; 7 | is.na(x), NA, x)</t>
  </si>
  <si>
    <t>overallHappy</t>
  </si>
  <si>
    <t>Overall happiness is measured with the following question:
Overall, how happy are you?</t>
  </si>
  <si>
    <t>satis2</t>
  </si>
  <si>
    <t>Response	Value
Very happy	1
Fairly happy	2
Not very happy	3
Not at all happy	4</t>
  </si>
  <si>
    <t xml:space="preserve">Braak Stage is a semiquantitative measure of severity of neurofibrillary tangle (NFT) pathology. Bielschowsky silver stain was used to visualize NFTs in the frontal, temporal, parietal, entorhinal cortex, and the hippocampus. </t>
  </si>
  <si>
    <t>braaksc</t>
  </si>
  <si>
    <t>braak</t>
  </si>
  <si>
    <t>Braak stages I and II indicate NFTs confined mainly to the entorhinal region of the brain
Braak stages III and IV indicate involvement of limbic regions such as the hippocampus
Braak stages V and VI indicate moderate to severe neocortical involvement.
Diagnosis includes algorithm and neuropathologist’s opinion.
value	coding
0	0
1	I
2	II
3	III
4	IV
5	V
6	VI</t>
  </si>
  <si>
    <t>CERAD score is a semiquantitative measure of neuritic plaques. A neuropathologic diagnosis was made of no AD, possible AD, probable AD, or definite AD based on semiquantitative estimates of neuritic plaque density as recommended by the Consortium to Establish a Registry for Alzheimer’s Disease (CERAD), modified to be implemented without adjustment for age and clinical diagnosis. A CERAD neuropathologic diagnosis of AD required moderate (probable AD) or frequent neuritic plaques (definite AD) in one or more neocortical regions.</t>
  </si>
  <si>
    <t>ceradsc</t>
  </si>
  <si>
    <t>cerad</t>
  </si>
  <si>
    <t>value	coding	if using a binary variable, recommendation is
1	Definite	yes
2	Probable	yes
3	Possible	no
4	No AD	no</t>
  </si>
  <si>
    <t>lewyBodyDis</t>
  </si>
  <si>
    <t>dlbdx</t>
  </si>
  <si>
    <t xml:space="preserve">Pathologic diagnosis of Lewy Body disease describes 4 stages of distribution of α-synuclein in the brain based on algorithm and neuropathologist’s opinion. Sections (6 μm) of paraffin-embedded brain tissue (from midfrontal, midtemporal, inferior parietal, anterior cingulate, entorhinal and hippocampal cortices, basal ganglia and midbrain) were stained for α-synuclein immunostain (Zymed; 1:50). Immunohistochemistry was performed using the VECTASTAIN ABC method with alkaline phosphatase as the colour developer. </t>
  </si>
  <si>
    <t>McKeith criteria (McKeith et al., 1996) were modified to assess the following categories of Lewy body disease:
value	coding
0	not present
1	nigral-predominant
2	limbic-type
3	neocortical-type</t>
  </si>
  <si>
    <t>ifelse(x &lt; 0 | x &gt; 3 | is.na(x), NA, x)</t>
  </si>
  <si>
    <t>Cerebral Infarctions - Binary - Gross-Chronic-Any Location
Presence of one or more gross chronic cerebral infarctions, determined by neuropathologic evaluations performed at Rush, blinded to clinical data, and reviewed by a board-certified neuropathologist.
Examination of infarcts documents age (acute/subacute/chronic), size, and location (side and region) of infarcts visible to the naked eye on fixed slabs. All grossly visualized and suspected macroscopic infarcts are dissected for histologic confirmation.</t>
  </si>
  <si>
    <t>ci_num2_gct</t>
  </si>
  <si>
    <t>Value	Coding
0	No gross chronic Infarctions
1	One or more gross chronic infarctions (regardless of location)</t>
  </si>
  <si>
    <t>vsclrInfrcts</t>
  </si>
  <si>
    <t>vsclrMcrInfrcts</t>
  </si>
  <si>
    <t>ci_num2_mct</t>
  </si>
  <si>
    <t>Cerebral Infarctions - Binary - Micro-Chronic-Any Location
Presence of one or more chronic microinfarcts (i.e., chronic microscopic infarctions) as determined by neuropathologic evaluations performed at Rush, blinded to clinical data, and reviewed by a board-certified neuropathologist.
A minimum of nine regions in one hemisphere are examined for microinfarcts on 6µm paraffin-embedded sections, stained with hematoxylin/eosin. We examine six cortical regions (midfrontal, middle temporal, entorhinal, hippocampal, inferior parietal, and anterior cingulate cortices), two subcortical regions (anterior basal ganglia, thalamus), and midbrain. Age (acute/subacute/chronic) and location (side and region) of microinfarcts are recorded.</t>
  </si>
  <si>
    <t>Value	Coding
0	No chronic microinfarcts
1	One or more chronic microinfarcts (regardless of location)</t>
  </si>
  <si>
    <t>atherosclerosis</t>
  </si>
  <si>
    <t>cvda_4gp2</t>
  </si>
  <si>
    <t>Cerebral Atherosclerosis Rating - 4 levels (None - severe)
Large vessel cerebral atherosclerosis rating was made by visual inspection after paraformaldehyde fixation, at the Circle of Willis at the base of the brain, and included evaluation of the vertebral, basilar, posterior cerebral, middle cerebral, and anterior cerebral arteries and their proximal branches. Severity was graded by visual examination of the extent of involvement of each artery and number of arteries involved. Arteries were bisected for evaluation of luminal narrowing when there was concern by appearance or palpation for occlusion; and degree of occlusion was also considered in the final score. We did not consider tortuosity or aneurysmal dilatation, and did not perform histologic evaluation.</t>
  </si>
  <si>
    <t>We used a semiquantitative scale from 0 (no atherosclerosis) to 6 (severe atherosclerosis) (variable = cvda), which was then collapsed into 4 levels for analyses:
value	coding	description
0	None or Possible	No significant atherosclerosis observed
1	Mild	Small amounts in up to several arteries (typically less than 25% vessel involvement) without significant occlusion
2	Moderate	In up to half of all visualized major arteries, with less than 50% occlusion of any single vessel
3	Severe	In more than half of all visualized arteries, and/or more than 75% occlusion of one or more vessels</t>
  </si>
  <si>
    <t>Cerebral amyloid angiopathy - 4 stages
We created a semiquantitative summary of cerebral amyloid angiopathy (CAA) pathology in 4 neocortical regions: midfrontal, midtemporal, parietal, and calcarine cortices. Paraffin-embedded sections were immunostained for beta-amyloid using 1 of 3 monoclonal anti-human antibodies: 4G8 (1:9000; Covance Labs, Madison, WI), 6F/3D (1:50; Dako North America Inc., Carpinteria, CA), and 10D5 (1:600; Elan Pharmaceuticals, San Francisco, CA).</t>
  </si>
  <si>
    <t>caa_4gp</t>
  </si>
  <si>
    <t>CAA assessment was similar to a recently proposed protocol (Love et al., 2014): for each region, meningeal and parenchymal vessels were assessed for amyloid deposition and scored from 0 to 4, where:
0=no deposition
1=scattered segmental but no circumferential deposition
2=circumferential deposition up to 10 vessels
3=circumferential deposition up to 75% of the region
4=circumferential deposition over 75% of the total region.
CAA score for each region was the maximum of the meningeal and parenchymal CAA scores. Scores were averaged across regions and summarized as a continuous measure of CAA pathology.
For the semiquantitative summary, we classified CAA scores into a 4-level severity rating using cutoffs determined by the neuropathologist:
Value	Meaning	Definition
0	None	Average = 0
1	Mild	Average &lt;1.5 (between 0.25 and 1.4)
2	Moderate	Average 1.5 to 2.5
3	Severe	Average &gt; 2.5</t>
  </si>
  <si>
    <t>angiopathy</t>
  </si>
  <si>
    <t xml:space="preserve">Arteriolosclerosis - 4 stages
Arteriolosclerosis
We used the term arteriolosclerosis to describe the histological changes commonly found in the small vessels of the brain in aging. Histological changes include intimal deterioration, smooth muscle degeneration, and fibrohyalinotic thickening of arterioles with consequent narrowing of the vascular lumen. Lipohyalinosis is sometimes used to describe this change but was originally used to describe vessels that had first undergone fibrinoid change. </t>
  </si>
  <si>
    <t>arteriol_scler</t>
  </si>
  <si>
    <t xml:space="preserve"> Because there are no standard guidelines to grade severity of arteriolosclerosis (or lipohylalinosis), we evaluated the vessels of the anterior basal ganglia with a semiquantitative grading system from 0 (none) to 7 (occluded). These levels were compressed into the 4 levels listed below.
value	coding
0	None
1	Mild
2	Moderate
3	Severe</t>
  </si>
  <si>
    <t>arteriolosclerosis</t>
  </si>
  <si>
    <t>Definite presence of typical hippocampal sclerosis
Hippocampal sclerosis (typical) was evaluated unilaterally in a coronal section of the midhippocampus at the level of the lateral geniculate body, and graded as absent or present based on severe neuronal loss and gliosis in CA1 and/or subiculum. Involvement of other sectors was also documented.</t>
  </si>
  <si>
    <t>hspath_typ</t>
  </si>
  <si>
    <t>Coding
0 = not present or possible or rated as present but atypical
1 = Hippocampal Sclerosis was rated as definitely present with CA1 region affected</t>
  </si>
  <si>
    <t>hipSclerosis</t>
  </si>
  <si>
    <t>cognitive</t>
  </si>
  <si>
    <t>ADAMS</t>
  </si>
  <si>
    <t>DSMIVdementia</t>
  </si>
  <si>
    <t xml:space="preserve"> DEMENTIA - WHETHER OVERALL DSM IV CRITERIA MET</t>
  </si>
  <si>
    <t>0.  NO
1.  YES</t>
  </si>
  <si>
    <t>B</t>
  </si>
  <si>
    <t>D</t>
  </si>
  <si>
    <t>DSMIIIdementia</t>
  </si>
  <si>
    <t>prob_dementia</t>
  </si>
  <si>
    <t>pdem</t>
  </si>
  <si>
    <t>dementiaProb</t>
  </si>
  <si>
    <t>MMSE7_IPT1</t>
  </si>
  <si>
    <t>MMSE without recognition</t>
  </si>
  <si>
    <t>MMSE7_IPT2</t>
  </si>
  <si>
    <t>MMSE7_IPT3</t>
  </si>
  <si>
    <t>mmse7_IPT4</t>
  </si>
  <si>
    <t>MMSE</t>
  </si>
  <si>
    <t>mmse7_ipt5</t>
  </si>
  <si>
    <t>mmse7_ipt6</t>
  </si>
  <si>
    <t>mmse7_IPT7</t>
  </si>
  <si>
    <t>MMSE - IPT7</t>
  </si>
  <si>
    <t>WAIS BLOCK DESIGN
The participant replicates models or pictures of two-color designs with blocks.</t>
  </si>
  <si>
    <t>Range: 0 - 48 High score = good</t>
  </si>
  <si>
    <t>PSY021</t>
  </si>
  <si>
    <t>cognition</t>
  </si>
  <si>
    <t>waisBlckDes</t>
  </si>
  <si>
    <t>ifelse(x &lt; 0 | x &gt; 48 | is.na(x), NA, x)</t>
  </si>
  <si>
    <t>waisInfo</t>
  </si>
  <si>
    <t>PSY019</t>
  </si>
  <si>
    <t>WAIS INFORMATION
The participant answers a series of questions about factual information.
Administered and raw scored according to WAIS manual</t>
  </si>
  <si>
    <t>Range: 0 - 29 High score = good</t>
  </si>
  <si>
    <t>ifelse(x &lt; 0 | x &gt; 29 | is.na(x), NA, x)</t>
  </si>
  <si>
    <t>waisRDigSym</t>
  </si>
  <si>
    <t>DIGSYM</t>
  </si>
  <si>
    <t>WAIS-R DIGIT SYMBOL (Standard form)
Date added: 9/1/05 Link to previous WAIS version used Dropped: 9/1/2014
Date added back: 3/16/2015
Administered and raw scored according to WAIS-R manual.</t>
  </si>
  <si>
    <t>Range: 0 - 93 High score = good</t>
  </si>
  <si>
    <t>ifelse(x &lt; 0 | x &gt; 93 | is.na(x), NA, x)</t>
  </si>
  <si>
    <t>digFrwdCor</t>
  </si>
  <si>
    <t>digBckwdCor</t>
  </si>
  <si>
    <t>DIGFORCT</t>
  </si>
  <si>
    <t>DIGBACCT</t>
  </si>
  <si>
    <t>NUMBER SPAN TEST: FORWARD The participant is read number sequences of increasing length and asked to repeat them. The longest span forward length is the length of the highest digit sequence the participant is able to repeat correctly. This is a widely used test of working memory (or attention).
Number of correct trials</t>
  </si>
  <si>
    <t>Range: 0-14 High Score = good</t>
  </si>
  <si>
    <t>ifelse(x &lt; 0 | x &gt; 14 | is.na(x), NA, x)</t>
  </si>
  <si>
    <t>NUMBER SPAN TEST: BACKWARDS The participant is read number sequences at increasing length and then asked to repeat each sequence backwards. The primary measure of performance is the number of trials correctly reversed. The longest span backward length is the length of the highest digit sequence the participant is able to reverse. This is a widely used measure of working memory (attention).</t>
  </si>
  <si>
    <t>TRAILA</t>
  </si>
  <si>
    <t>The score is the number of seconds spent in connecting 25 numbered circles in sequential order. UDS variable reported maximum is 150 seconds. Reference: Armitage, S.G. (1945). An analysis of certain psychological tests used for the evaluation of brain injury. Psychological Monographs, 60 (1, Whole No. 177), 1-48.</t>
  </si>
  <si>
    <t>Range: 0 - 150 High score = poor</t>
  </si>
  <si>
    <t>ifelse(x &lt; 0 | x &gt; 150 | is.na(x), NA, x)</t>
  </si>
  <si>
    <t>TRAILB</t>
  </si>
  <si>
    <t>The score is the number of seconds spent connecting numbered circles
(1-13) to circles containing letters of the alphabet (A-L) in alternating sequential order. A maximum of 300 seconds is allowed. Armitage, S.G. (1945). An analysis of certain psychological tests used for the evaluation of brain injury. Psychological Monographs, 60 (1, Whole No. 177), 1-48.</t>
  </si>
  <si>
    <t>Range: 0 - 300 High score = poor</t>
  </si>
  <si>
    <t>ifelse(x &lt; 0 | x &gt; 300 | is.na(x), NA, x)</t>
  </si>
  <si>
    <t>trailMakingA</t>
  </si>
  <si>
    <t>trailMakingB</t>
  </si>
  <si>
    <t>cuedRecall</t>
  </si>
  <si>
    <t>cuedRecallT1</t>
  </si>
  <si>
    <t>cuedRecallT2</t>
  </si>
  <si>
    <t>cuedRecallT3</t>
  </si>
  <si>
    <t>SRT1C</t>
  </si>
  <si>
    <t>SRT2C</t>
  </si>
  <si>
    <t>SRT3C</t>
  </si>
  <si>
    <t>Free &amp; Cued SRT: Trial 1 Cued Recall</t>
  </si>
  <si>
    <t>Free &amp; Cued SRT: Trial 2 Cued Recall</t>
  </si>
  <si>
    <t>Free &amp; Cued SRT: Trial 3 Cued Recall</t>
  </si>
  <si>
    <t>Range: 0 - 16 High score = good</t>
  </si>
  <si>
    <t>freeRecallT1</t>
  </si>
  <si>
    <t>freeRecallT2</t>
  </si>
  <si>
    <t>freeRecallT3</t>
  </si>
  <si>
    <t>SRT1F</t>
  </si>
  <si>
    <t>SRT2F</t>
  </si>
  <si>
    <t>SRT3F</t>
  </si>
  <si>
    <t>Free &amp; Cued SRT: Trial 1 Fre Recall</t>
  </si>
  <si>
    <t>Free &amp; Cued SRT: Trial 2 Free Recall</t>
  </si>
  <si>
    <t>Free &amp; Cued SRT: Trial 3 Free Recall</t>
  </si>
  <si>
    <t>animals</t>
  </si>
  <si>
    <t>ANIMALS</t>
  </si>
  <si>
    <t>Participants name as many different animals as they can for a minute.
Reference: Goodglass, H. &amp; Kaplan, E., (1983). Boston Diagnostic Aphasia Examination Booklet, III, ORAL EXPRESSION, J. Animal Naming (Fluency in Controlled Association). Philadelphia: Lea &amp; Febiger.</t>
  </si>
  <si>
    <t>Range: 0 and above High score = good</t>
  </si>
  <si>
    <t>ifelse(x &lt; 0 | x &gt; 100 | is.na(x), NA, x)</t>
  </si>
  <si>
    <t>freeRecall</t>
  </si>
  <si>
    <t>word list recall</t>
  </si>
  <si>
    <t>cts_wlii</t>
  </si>
  <si>
    <t>cts_wliii</t>
  </si>
  <si>
    <t>word list recognition</t>
  </si>
  <si>
    <t>cts_df</t>
  </si>
  <si>
    <t>cts_db</t>
  </si>
  <si>
    <t>digitsFrwd</t>
  </si>
  <si>
    <t>digitsBckwd</t>
  </si>
  <si>
    <t>digits backward</t>
  </si>
  <si>
    <t>digits forward</t>
  </si>
  <si>
    <t>catFluency</t>
  </si>
  <si>
    <t>cts_catflu</t>
  </si>
  <si>
    <t>category fluency (animals - fruits/vegetables)</t>
  </si>
  <si>
    <t>Boston naming (15 items)</t>
  </si>
  <si>
    <t>cts_bname</t>
  </si>
  <si>
    <t>bosNaming</t>
  </si>
  <si>
    <t>progMat</t>
  </si>
  <si>
    <t>cts_pmat</t>
  </si>
  <si>
    <t>progressive matrices (16 items)</t>
  </si>
  <si>
    <t>cts_sdmt</t>
  </si>
  <si>
    <t>symbol digits modality test (oral)</t>
  </si>
  <si>
    <t>cts_mmse30</t>
  </si>
  <si>
    <t>Mini-Mental State Exam, 30 item
The Mini Mental State Examination (MMSE) is a widely used, 30 item, standardized screening measure of dementia severity. It has previously been used in many epidemiologic studies and is a component of the CERAD protocol. Short term temporal stability is excellent and scores are highly correlated with those on other scales of severity of dementia. This test provides a global measure of cognitive function useful for descriptive purposes. The initial ten items provide a psychometric measure of orientation.</t>
  </si>
  <si>
    <t>Participants are asked a series of questions to assess orientation to time and place, recall ability, short-term memory, and arithmetic ability.
The MMSE form includes the test of spelling WORLD backwards.</t>
  </si>
  <si>
    <t>mmse</t>
  </si>
  <si>
    <t>BACKWARDS COUNT FROM 20</t>
  </si>
  <si>
    <t>0.Incorrect |
1.Correct, 2nd try |
2.Correct, 1st try</t>
  </si>
  <si>
    <t>serial7s</t>
  </si>
  <si>
    <t>SERIAL 7S</t>
  </si>
  <si>
    <t>1 = strongly disagree to 5 = strongly agree</t>
  </si>
  <si>
    <t>blsa</t>
  </si>
  <si>
    <t>I4</t>
  </si>
  <si>
    <t>I9</t>
  </si>
  <si>
    <t>I14</t>
  </si>
  <si>
    <t>I19</t>
  </si>
  <si>
    <t>I24</t>
  </si>
  <si>
    <t>I29</t>
  </si>
  <si>
    <t>I34</t>
  </si>
  <si>
    <t>I39</t>
  </si>
  <si>
    <t>I44</t>
  </si>
  <si>
    <t>I49</t>
  </si>
  <si>
    <t>I54</t>
  </si>
  <si>
    <t>I59</t>
  </si>
  <si>
    <t>I64</t>
  </si>
  <si>
    <t>I69</t>
  </si>
  <si>
    <t>I74</t>
  </si>
  <si>
    <t>I79</t>
  </si>
  <si>
    <t>I84</t>
  </si>
  <si>
    <t>I89</t>
  </si>
  <si>
    <t>I94</t>
  </si>
  <si>
    <t>I99</t>
  </si>
  <si>
    <t>I104</t>
  </si>
  <si>
    <t>I109</t>
  </si>
  <si>
    <t>I114</t>
  </si>
  <si>
    <t>I119</t>
  </si>
  <si>
    <t>I124</t>
  </si>
  <si>
    <t>I129</t>
  </si>
  <si>
    <t>I134</t>
  </si>
  <si>
    <t>I139</t>
  </si>
  <si>
    <t>I144</t>
  </si>
  <si>
    <t>I149</t>
  </si>
  <si>
    <t>I154</t>
  </si>
  <si>
    <t>I159</t>
  </si>
  <si>
    <t>I164</t>
  </si>
  <si>
    <t>I169</t>
  </si>
  <si>
    <t>I174</t>
  </si>
  <si>
    <t>I179</t>
  </si>
  <si>
    <t>I184</t>
  </si>
  <si>
    <t>I189</t>
  </si>
  <si>
    <t>I194</t>
  </si>
  <si>
    <t>I199</t>
  </si>
  <si>
    <t>I204</t>
  </si>
  <si>
    <t>I209</t>
  </si>
  <si>
    <t>I214</t>
  </si>
  <si>
    <t>I219</t>
  </si>
  <si>
    <t>I224</t>
  </si>
  <si>
    <t>I229</t>
  </si>
  <si>
    <t>I234</t>
  </si>
  <si>
    <t>I239</t>
  </si>
  <si>
    <t>I5</t>
  </si>
  <si>
    <t>I10</t>
  </si>
  <si>
    <t>I15</t>
  </si>
  <si>
    <t>I20</t>
  </si>
  <si>
    <t>I25</t>
  </si>
  <si>
    <t>I30</t>
  </si>
  <si>
    <t>I35</t>
  </si>
  <si>
    <t>I40</t>
  </si>
  <si>
    <t>I45</t>
  </si>
  <si>
    <t>I50</t>
  </si>
  <si>
    <t>I55</t>
  </si>
  <si>
    <t>I60</t>
  </si>
  <si>
    <t>I65</t>
  </si>
  <si>
    <t>I70</t>
  </si>
  <si>
    <t>I75</t>
  </si>
  <si>
    <t>I80</t>
  </si>
  <si>
    <t>I85</t>
  </si>
  <si>
    <t>I90</t>
  </si>
  <si>
    <t>I95</t>
  </si>
  <si>
    <t>I100</t>
  </si>
  <si>
    <t>I105</t>
  </si>
  <si>
    <t>I110</t>
  </si>
  <si>
    <t>I115</t>
  </si>
  <si>
    <t>I120</t>
  </si>
  <si>
    <t>I125</t>
  </si>
  <si>
    <t>I130</t>
  </si>
  <si>
    <t>I135</t>
  </si>
  <si>
    <t>I140</t>
  </si>
  <si>
    <t>I145</t>
  </si>
  <si>
    <t>I150</t>
  </si>
  <si>
    <t>I155</t>
  </si>
  <si>
    <t>I160</t>
  </si>
  <si>
    <t>I165</t>
  </si>
  <si>
    <t>I170</t>
  </si>
  <si>
    <t>I175</t>
  </si>
  <si>
    <t>I180</t>
  </si>
  <si>
    <t>I185</t>
  </si>
  <si>
    <t>I190</t>
  </si>
  <si>
    <t>I195</t>
  </si>
  <si>
    <t>I200</t>
  </si>
  <si>
    <t>I205</t>
  </si>
  <si>
    <t>I210</t>
  </si>
  <si>
    <t>I215</t>
  </si>
  <si>
    <t>I220</t>
  </si>
  <si>
    <t>I225</t>
  </si>
  <si>
    <t>I230</t>
  </si>
  <si>
    <t>I235</t>
  </si>
  <si>
    <t>I240</t>
  </si>
  <si>
    <t>I2</t>
  </si>
  <si>
    <t>I7</t>
  </si>
  <si>
    <t>I12</t>
  </si>
  <si>
    <t>I17</t>
  </si>
  <si>
    <t>I22</t>
  </si>
  <si>
    <t>I27</t>
  </si>
  <si>
    <t>I32</t>
  </si>
  <si>
    <t>I37</t>
  </si>
  <si>
    <t>I42</t>
  </si>
  <si>
    <t>I47</t>
  </si>
  <si>
    <t>I52</t>
  </si>
  <si>
    <t>I57</t>
  </si>
  <si>
    <t>I62</t>
  </si>
  <si>
    <t>I67</t>
  </si>
  <si>
    <t>I72</t>
  </si>
  <si>
    <t>I77</t>
  </si>
  <si>
    <t>I82</t>
  </si>
  <si>
    <t>I87</t>
  </si>
  <si>
    <t>I92</t>
  </si>
  <si>
    <t>I97</t>
  </si>
  <si>
    <t>I102</t>
  </si>
  <si>
    <t>I107</t>
  </si>
  <si>
    <t>I112</t>
  </si>
  <si>
    <t>I117</t>
  </si>
  <si>
    <t>I122</t>
  </si>
  <si>
    <t>I127</t>
  </si>
  <si>
    <t>I132</t>
  </si>
  <si>
    <t>I137</t>
  </si>
  <si>
    <t>I142</t>
  </si>
  <si>
    <t>I147</t>
  </si>
  <si>
    <t>I152</t>
  </si>
  <si>
    <t>I157</t>
  </si>
  <si>
    <t>I162</t>
  </si>
  <si>
    <t>I167</t>
  </si>
  <si>
    <t>I172</t>
  </si>
  <si>
    <t>I177</t>
  </si>
  <si>
    <t>I182</t>
  </si>
  <si>
    <t>I187</t>
  </si>
  <si>
    <t>I192</t>
  </si>
  <si>
    <t>I197</t>
  </si>
  <si>
    <t>I202</t>
  </si>
  <si>
    <t>I207</t>
  </si>
  <si>
    <t>I212</t>
  </si>
  <si>
    <t>I217</t>
  </si>
  <si>
    <t>I222</t>
  </si>
  <si>
    <t>I227</t>
  </si>
  <si>
    <t>I232</t>
  </si>
  <si>
    <t>I237</t>
  </si>
  <si>
    <t>I1</t>
  </si>
  <si>
    <t>I6</t>
  </si>
  <si>
    <t>I11</t>
  </si>
  <si>
    <t>I16</t>
  </si>
  <si>
    <t>I21</t>
  </si>
  <si>
    <t>I26</t>
  </si>
  <si>
    <t>I31</t>
  </si>
  <si>
    <t>I36</t>
  </si>
  <si>
    <t>I41</t>
  </si>
  <si>
    <t>I46</t>
  </si>
  <si>
    <t>I51</t>
  </si>
  <si>
    <t>I56</t>
  </si>
  <si>
    <t>I61</t>
  </si>
  <si>
    <t>I66</t>
  </si>
  <si>
    <t>I71</t>
  </si>
  <si>
    <t>I76</t>
  </si>
  <si>
    <t>I81</t>
  </si>
  <si>
    <t>I86</t>
  </si>
  <si>
    <t>I91</t>
  </si>
  <si>
    <t>I96</t>
  </si>
  <si>
    <t>I101</t>
  </si>
  <si>
    <t>I106</t>
  </si>
  <si>
    <t>I111</t>
  </si>
  <si>
    <t>I116</t>
  </si>
  <si>
    <t>I121</t>
  </si>
  <si>
    <t>I126</t>
  </si>
  <si>
    <t>I131</t>
  </si>
  <si>
    <t>I136</t>
  </si>
  <si>
    <t>I141</t>
  </si>
  <si>
    <t>I146</t>
  </si>
  <si>
    <t>I151</t>
  </si>
  <si>
    <t>I156</t>
  </si>
  <si>
    <t>I161</t>
  </si>
  <si>
    <t>I166</t>
  </si>
  <si>
    <t>I171</t>
  </si>
  <si>
    <t>I176</t>
  </si>
  <si>
    <t>I181</t>
  </si>
  <si>
    <t>I186</t>
  </si>
  <si>
    <t>I191</t>
  </si>
  <si>
    <t>I196</t>
  </si>
  <si>
    <t>I201</t>
  </si>
  <si>
    <t>I206</t>
  </si>
  <si>
    <t>I211</t>
  </si>
  <si>
    <t>I216</t>
  </si>
  <si>
    <t>I221</t>
  </si>
  <si>
    <t>I226</t>
  </si>
  <si>
    <t>I231</t>
  </si>
  <si>
    <t>I236</t>
  </si>
  <si>
    <t>I3</t>
  </si>
  <si>
    <t>I8</t>
  </si>
  <si>
    <t>I13</t>
  </si>
  <si>
    <t>I18</t>
  </si>
  <si>
    <t>I23</t>
  </si>
  <si>
    <t>I28</t>
  </si>
  <si>
    <t>I33</t>
  </si>
  <si>
    <t>I38</t>
  </si>
  <si>
    <t>I43</t>
  </si>
  <si>
    <t>I48</t>
  </si>
  <si>
    <t>I53</t>
  </si>
  <si>
    <t>I58</t>
  </si>
  <si>
    <t>I63</t>
  </si>
  <si>
    <t>I68</t>
  </si>
  <si>
    <t>I73</t>
  </si>
  <si>
    <t>I78</t>
  </si>
  <si>
    <t>I83</t>
  </si>
  <si>
    <t>I88</t>
  </si>
  <si>
    <t>I93</t>
  </si>
  <si>
    <t>I98</t>
  </si>
  <si>
    <t>I103</t>
  </si>
  <si>
    <t>I108</t>
  </si>
  <si>
    <t>I113</t>
  </si>
  <si>
    <t>I118</t>
  </si>
  <si>
    <t>I123</t>
  </si>
  <si>
    <t>I128</t>
  </si>
  <si>
    <t>I133</t>
  </si>
  <si>
    <t>I138</t>
  </si>
  <si>
    <t>I143</t>
  </si>
  <si>
    <t>I148</t>
  </si>
  <si>
    <t>I153</t>
  </si>
  <si>
    <t>I158</t>
  </si>
  <si>
    <t>I163</t>
  </si>
  <si>
    <t>I168</t>
  </si>
  <si>
    <t>I173</t>
  </si>
  <si>
    <t>I178</t>
  </si>
  <si>
    <t>I183</t>
  </si>
  <si>
    <t>I188</t>
  </si>
  <si>
    <t>I193</t>
  </si>
  <si>
    <t>I198</t>
  </si>
  <si>
    <t>I203</t>
  </si>
  <si>
    <t>I208</t>
  </si>
  <si>
    <t>I213</t>
  </si>
  <si>
    <t>I218</t>
  </si>
  <si>
    <t>I223</t>
  </si>
  <si>
    <t>I228</t>
  </si>
  <si>
    <t>I233</t>
  </si>
  <si>
    <t>I238</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</si>
  <si>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</si>
  <si>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</si>
  <si>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</si>
  <si>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</si>
  <si>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</si>
  <si>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</si>
  <si>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</si>
  <si>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</si>
  <si>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</si>
  <si>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</si>
  <si>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</si>
  <si>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</si>
  <si>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</si>
  <si>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</si>
  <si>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</si>
  <si>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</si>
  <si>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</si>
  <si>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</si>
  <si>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</si>
  <si>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</si>
  <si>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</si>
  <si>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</si>
  <si>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</si>
  <si>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</si>
  <si>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</si>
  <si>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</si>
  <si>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</si>
  <si>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</si>
  <si>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</si>
  <si>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</si>
  <si>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</si>
  <si>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</si>
  <si>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</si>
  <si>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</si>
  <si>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</si>
  <si>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</si>
  <si>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</si>
  <si>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</si>
  <si>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</si>
  <si>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</si>
  <si>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</si>
  <si>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</si>
  <si>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</si>
  <si>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</si>
  <si>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</si>
  <si>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</si>
  <si>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</si>
  <si>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</si>
  <si>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</si>
  <si>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</si>
  <si>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</si>
  <si>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</si>
  <si>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</si>
  <si>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</si>
  <si>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</si>
  <si>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</si>
  <si>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</si>
  <si>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</si>
  <si>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</si>
  <si>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</si>
  <si>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</si>
  <si>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</si>
  <si>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</si>
  <si>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</si>
  <si>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</si>
  <si>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</si>
  <si>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</si>
  <si>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</si>
  <si>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</si>
  <si>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</si>
  <si>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</si>
  <si>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</si>
  <si>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</si>
  <si>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</si>
  <si>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</si>
  <si>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</si>
  <si>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</si>
  <si>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</si>
  <si>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</si>
  <si>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</si>
  <si>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</si>
  <si>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</si>
  <si>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</si>
  <si>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</si>
  <si>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</si>
  <si>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</si>
  <si>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</si>
  <si>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</si>
  <si>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</si>
  <si>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</si>
  <si>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</si>
  <si>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</si>
  <si>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</si>
  <si>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</si>
  <si>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</si>
  <si>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</si>
  <si>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</si>
  <si>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</si>
  <si>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</si>
  <si>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</si>
  <si>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</si>
  <si>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</si>
  <si>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</si>
  <si>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</si>
  <si>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</si>
  <si>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</si>
  <si>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</si>
  <si>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</si>
  <si>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</si>
  <si>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</si>
  <si>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</si>
  <si>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</si>
  <si>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</si>
  <si>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</si>
  <si>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</si>
  <si>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</si>
  <si>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</si>
  <si>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</si>
  <si>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</si>
  <si>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</si>
  <si>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</si>
  <si>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</si>
  <si>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</si>
  <si>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</si>
  <si>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</si>
  <si>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</si>
  <si>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</si>
  <si>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</si>
  <si>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</si>
  <si>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</si>
  <si>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</si>
  <si>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</si>
  <si>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</si>
  <si>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</si>
  <si>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</si>
  <si>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</si>
  <si>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</si>
  <si>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</si>
  <si>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</si>
  <si>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</si>
  <si>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</si>
  <si>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N6</t>
  </si>
  <si>
    <t>N7</t>
  </si>
  <si>
    <t>N12</t>
  </si>
  <si>
    <t>N14</t>
  </si>
  <si>
    <t>N16</t>
  </si>
  <si>
    <t>N18</t>
  </si>
  <si>
    <t>N21</t>
  </si>
  <si>
    <t>N23</t>
  </si>
  <si>
    <t>N24</t>
  </si>
  <si>
    <t>N29</t>
  </si>
  <si>
    <t>N34</t>
  </si>
  <si>
    <t>N36</t>
  </si>
  <si>
    <t>N38</t>
  </si>
  <si>
    <t>N40</t>
  </si>
  <si>
    <t>N46</t>
  </si>
  <si>
    <t>O1</t>
  </si>
  <si>
    <t>O2</t>
  </si>
  <si>
    <t>O3</t>
  </si>
  <si>
    <t>O4</t>
  </si>
  <si>
    <t>O5</t>
  </si>
  <si>
    <t>O6</t>
  </si>
  <si>
    <t>O7</t>
  </si>
  <si>
    <t>O8</t>
  </si>
  <si>
    <t>O9</t>
  </si>
  <si>
    <t>O10</t>
  </si>
  <si>
    <t>O11</t>
  </si>
  <si>
    <t>O12</t>
  </si>
  <si>
    <t>O13</t>
  </si>
  <si>
    <t>O14</t>
  </si>
  <si>
    <t>O15</t>
  </si>
  <si>
    <t>O16</t>
  </si>
  <si>
    <t>O17</t>
  </si>
  <si>
    <t>O18</t>
  </si>
  <si>
    <t>O19</t>
  </si>
  <si>
    <t>O20</t>
  </si>
  <si>
    <t>O21</t>
  </si>
  <si>
    <t>O22</t>
  </si>
  <si>
    <t>O23</t>
  </si>
  <si>
    <t>O24</t>
  </si>
  <si>
    <t>O25</t>
  </si>
  <si>
    <t>O26</t>
  </si>
  <si>
    <t>O27</t>
  </si>
  <si>
    <t>O28</t>
  </si>
  <si>
    <t>O29</t>
  </si>
  <si>
    <t>O30</t>
  </si>
  <si>
    <t>O31</t>
  </si>
  <si>
    <t>O32</t>
  </si>
  <si>
    <t>O33</t>
  </si>
  <si>
    <t>O34</t>
  </si>
  <si>
    <t>O35</t>
  </si>
  <si>
    <t>O36</t>
  </si>
  <si>
    <t>O37</t>
  </si>
  <si>
    <t>O38</t>
  </si>
  <si>
    <t>O39</t>
  </si>
  <si>
    <t>O40</t>
  </si>
  <si>
    <t>O41</t>
  </si>
  <si>
    <t>O42</t>
  </si>
  <si>
    <t>O43</t>
  </si>
  <si>
    <t>O44</t>
  </si>
  <si>
    <t>O45</t>
  </si>
  <si>
    <t>O46</t>
  </si>
  <si>
    <t>O47</t>
  </si>
  <si>
    <t>O48</t>
  </si>
  <si>
    <t>0 = strongly disagree to 5 = strongly agree</t>
  </si>
  <si>
    <t>Self-Reported Dementia</t>
  </si>
  <si>
    <t>Braak Stage</t>
  </si>
  <si>
    <t>CERAD</t>
  </si>
  <si>
    <t>Overall Amyloid Beta Score</t>
  </si>
  <si>
    <t>Diffuse plaque burden</t>
  </si>
  <si>
    <t>Neuritic plaque burden</t>
  </si>
  <si>
    <t>Neuronal neurofibrillary tangle density</t>
  </si>
  <si>
    <t>Neuronal neurofibrillary tangle burden</t>
  </si>
  <si>
    <t>Lewy Body Disease</t>
  </si>
  <si>
    <t>Gross Cerebral Infarcts</t>
  </si>
  <si>
    <t>Gross Cerebral Microinfarcts</t>
  </si>
  <si>
    <t>Cerebral Atherosclerosis</t>
  </si>
  <si>
    <t>Cerebral Amyloid Angiopathy</t>
  </si>
  <si>
    <t>Arteriolosclerosis</t>
  </si>
  <si>
    <t>Hippocampal Sclerosis</t>
  </si>
  <si>
    <t>Race/Ethnicity</t>
  </si>
  <si>
    <t>Race / Ethnicity</t>
  </si>
  <si>
    <t>Cognitive Ability</t>
  </si>
  <si>
    <t>Controls</t>
  </si>
  <si>
    <t>Total Tau</t>
  </si>
  <si>
    <t>Human tau protein (pTau-181)</t>
  </si>
  <si>
    <t>Amyloid Beta Protein (AB42)</t>
  </si>
  <si>
    <t>RUSH Memory and Aging Project</t>
  </si>
  <si>
    <t>RUSH-MAP</t>
  </si>
  <si>
    <t>RUSH Religious Orders Study</t>
  </si>
  <si>
    <t>ADRC Memory and Aging Project</t>
  </si>
  <si>
    <t>ADRC-MAP</t>
  </si>
  <si>
    <t>Swedish Adoption Twin Study of Aging</t>
  </si>
  <si>
    <t>SATSA</t>
  </si>
  <si>
    <t>Baltimore Longitudinal Study of Aging</t>
  </si>
  <si>
    <t>BLSA</t>
  </si>
  <si>
    <t>HRS</t>
  </si>
  <si>
    <t>LISS</t>
  </si>
  <si>
    <t>https://www.radc.rush.edu/documentation.htm</t>
  </si>
  <si>
    <t>https://knightadrc.wustl.edu/About_Us/ADRC_Cores.htm</t>
  </si>
  <si>
    <t>https://www.maelstrom-research.org/mica/individual-study/satsa/#</t>
  </si>
  <si>
    <t>https://www.blsa.nih.gov</t>
  </si>
  <si>
    <t>California Verbal Learning Test (List A Total Correct, Free Recall, Short Delay, and Free Recall Long Delay)</t>
  </si>
  <si>
    <t>calVerbLrn</t>
  </si>
  <si>
    <t>bostonNaming</t>
  </si>
  <si>
    <t>cardRot</t>
  </si>
  <si>
    <t>trailmakingA</t>
  </si>
  <si>
    <t>trailmakingB</t>
  </si>
  <si>
    <t>Category Fluency (animals)</t>
  </si>
  <si>
    <t>Boston Naming Test</t>
  </si>
  <si>
    <t>Card Rotation</t>
  </si>
  <si>
    <t>Trail-Making Test (Form A)</t>
  </si>
  <si>
    <t>Trail-Making Test (Form B)</t>
  </si>
  <si>
    <t>Digit Span (Forward)</t>
  </si>
  <si>
    <t>Digit Span (Backward)</t>
  </si>
  <si>
    <t>make sure all missings coded as NA</t>
  </si>
  <si>
    <t>Participant ID</t>
  </si>
  <si>
    <t>1 = female, 0 = male</t>
  </si>
  <si>
    <t>0 = white, 1 = black, 2 = other</t>
  </si>
  <si>
    <t>Ethnicity</t>
  </si>
  <si>
    <t>0 = non-hispanic, 2 = hispanic</t>
  </si>
  <si>
    <t>Years of Education</t>
  </si>
  <si>
    <t>controls</t>
  </si>
  <si>
    <t>0 = never married, 1 = married</t>
  </si>
  <si>
    <t>Self-Rated Heatlh</t>
  </si>
  <si>
    <t xml:space="preserve">Various heart-related problems, including heart disease, clogged arteries, etc. </t>
  </si>
  <si>
    <t>Previous stroke</t>
  </si>
  <si>
    <t xml:space="preserve">Various forms of cancer, including lung, pancreatic, liver, skin, etc. </t>
  </si>
  <si>
    <t>0 = no, 1= yes</t>
  </si>
  <si>
    <t>respProb</t>
  </si>
  <si>
    <t>1 = no, 2 = yes</t>
  </si>
  <si>
    <t>0 = no, 1 = yes</t>
  </si>
  <si>
    <t>1 = has dementia</t>
  </si>
  <si>
    <t>long_rule</t>
  </si>
  <si>
    <t>NEO-PI-R</t>
  </si>
  <si>
    <t>NEO FFI</t>
  </si>
  <si>
    <t>1	Not married	
2	married /living together with person	
3	widow/widower	
4	divorced</t>
  </si>
  <si>
    <t>ifelse(x &lt; 1 | x &gt; 4 | is.na(x), NA, ifelse(x &gt; 1, 1, 0))</t>
  </si>
  <si>
    <t>1	has NOT happened	
2	has happened but was of NO negative meaning	
3	has happened and was of LITTLE negative meaning	
4	has happened and was of BIG negative meaning</t>
  </si>
  <si>
    <t>ifelse(is.na(x) | (x &lt; 1 | x &gt; 2), NA, x - 1)</t>
  </si>
  <si>
    <t>respDis</t>
  </si>
  <si>
    <t>ifelse(x == 1 &amp; !is.na(x), 2, 0)</t>
  </si>
  <si>
    <t>bhp_160_10</t>
  </si>
  <si>
    <t>[-6] Version of questionnaire with modified filtering
[-5] Not included in this version of the questionnaire
[-4] Inadmissible multiple response
[-3] Answer improbable
[-2] Does not apply
[-1] No Answer
[1] Diabetes</t>
  </si>
  <si>
    <t>ifelse(x == 999, NA,  x)</t>
  </si>
  <si>
    <t>0 = high school or below, 1 = college, 2 = higher degree</t>
  </si>
  <si>
    <t>eduDegree</t>
  </si>
  <si>
    <t>tdp43</t>
  </si>
  <si>
    <t>tdp_st4</t>
  </si>
  <si>
    <t>TDP-43 immunohistochemistry was performed on 8 brain regions using phosphorylated monoclonal TAR5P-1D3 (pS409/410; 1:100, Ascenion, Munich, Germany) TDP-43 antibody.</t>
  </si>
  <si>
    <t>Value	Coding	Regions (see above)
0	None	None
1	Amygdala	#1
2	Amygdala + Limbic	#1-4
3	Amygdala + Limbic + Neocortical	#1-8
If creating a dichotomized version of this variable, RADC recommends the following:
Value	Coding
0	No TDP-43 pathology or TDP-43 pathology in amygdala only (Stages 0 and 1)
1	TDP-43 pathology extending beyond amygdala (Stages 2 and 3)</t>
  </si>
  <si>
    <t>EAS</t>
  </si>
  <si>
    <t>annually</t>
  </si>
  <si>
    <t>waisBlkDsgn</t>
  </si>
  <si>
    <t>WAIS III: Block Design</t>
  </si>
  <si>
    <t>Other Working Memory: Trails A</t>
  </si>
  <si>
    <t>Other Working Memory: Trails B</t>
  </si>
  <si>
    <t>IPIP NEO E</t>
  </si>
  <si>
    <t>IPIP NEO A</t>
  </si>
  <si>
    <t>IPIP NEO C</t>
  </si>
  <si>
    <t>IPIP NEO N</t>
  </si>
  <si>
    <t>IPIP NEO O</t>
  </si>
  <si>
    <t>gosep</t>
  </si>
  <si>
    <t>symDig1</t>
  </si>
  <si>
    <t>Symbol Digit Test, Item 1</t>
  </si>
  <si>
    <t>symDig2</t>
  </si>
  <si>
    <t>symDig3</t>
  </si>
  <si>
    <t>f96t30g</t>
  </si>
  <si>
    <t>cognit</t>
  </si>
  <si>
    <t>f96t60g</t>
  </si>
  <si>
    <t>f96t90g</t>
  </si>
  <si>
    <t>animals1</t>
  </si>
  <si>
    <t>animals2</t>
  </si>
  <si>
    <t>animals3</t>
  </si>
  <si>
    <t>f99z30r</t>
  </si>
  <si>
    <t>f99z60r</t>
  </si>
  <si>
    <t>f99z90r</t>
  </si>
  <si>
    <t>f25r</t>
  </si>
  <si>
    <t>vocabulary</t>
  </si>
  <si>
    <t xml:space="preserve">The Multiple-Choice Vocabulary Intelligence Test (Mehrfachwahl-Wortschatz-Intelligenztest; MWT; Lehrl, 2005) aims to measure the education- and experience-related cognitive pragmatics. The test asks for knowledge and is therefore only minimally influenced by currently availably cognitive capacities. </t>
  </si>
  <si>
    <t>1S1</t>
  </si>
  <si>
    <t>1S2</t>
  </si>
  <si>
    <t>1S3</t>
  </si>
  <si>
    <t>1S4</t>
  </si>
  <si>
    <t>1S5</t>
  </si>
  <si>
    <t>1S6</t>
  </si>
  <si>
    <t>1S7</t>
  </si>
  <si>
    <t>1S8</t>
  </si>
  <si>
    <t>1S9</t>
  </si>
  <si>
    <t>1S10</t>
  </si>
  <si>
    <t>1S11</t>
  </si>
  <si>
    <t>1S12</t>
  </si>
  <si>
    <t>1S13</t>
  </si>
  <si>
    <t>1S14</t>
  </si>
  <si>
    <t>1S15</t>
  </si>
  <si>
    <t>1S16</t>
  </si>
  <si>
    <t>1S17</t>
  </si>
  <si>
    <t>1S18</t>
  </si>
  <si>
    <t>1S19</t>
  </si>
  <si>
    <t>1S20</t>
  </si>
  <si>
    <t>1S21</t>
  </si>
  <si>
    <t>1S22</t>
  </si>
  <si>
    <t>1S23</t>
  </si>
  <si>
    <t>1S24</t>
  </si>
  <si>
    <t>1S25</t>
  </si>
  <si>
    <t>1S26</t>
  </si>
  <si>
    <t>1S27</t>
  </si>
  <si>
    <t>1S28</t>
  </si>
  <si>
    <t>1S29</t>
  </si>
  <si>
    <t>1S30</t>
  </si>
  <si>
    <t>1S31</t>
  </si>
  <si>
    <t>1S32</t>
  </si>
  <si>
    <t>1S33</t>
  </si>
  <si>
    <t>1S34</t>
  </si>
  <si>
    <t>1S35</t>
  </si>
  <si>
    <t>1S36</t>
  </si>
  <si>
    <t>1S37</t>
  </si>
  <si>
    <t>1S38</t>
  </si>
  <si>
    <t>1S39</t>
  </si>
  <si>
    <t>1S40</t>
  </si>
  <si>
    <t>1S41</t>
  </si>
  <si>
    <t>1S42</t>
  </si>
  <si>
    <t>1S43</t>
  </si>
  <si>
    <t>1S44</t>
  </si>
  <si>
    <t>1S45</t>
  </si>
  <si>
    <t>1S46</t>
  </si>
  <si>
    <t>1S47</t>
  </si>
  <si>
    <t>1S48</t>
  </si>
  <si>
    <t>1S49</t>
  </si>
  <si>
    <t>1S50</t>
  </si>
  <si>
    <t>1S51</t>
  </si>
  <si>
    <t>1S52</t>
  </si>
  <si>
    <t>1S53</t>
  </si>
  <si>
    <t>1S54</t>
  </si>
  <si>
    <t>1S55</t>
  </si>
  <si>
    <t>1S56</t>
  </si>
  <si>
    <t>1S57</t>
  </si>
  <si>
    <t>1S58</t>
  </si>
  <si>
    <t>1S59</t>
  </si>
  <si>
    <t>1S60</t>
  </si>
  <si>
    <t>Einstein Aging Study</t>
  </si>
  <si>
    <t>ci08a185</t>
  </si>
  <si>
    <t>ci09b185</t>
  </si>
  <si>
    <t>ci10c185</t>
  </si>
  <si>
    <t>ci11d185</t>
  </si>
  <si>
    <t>ci12e185</t>
  </si>
  <si>
    <t>ci13f185</t>
  </si>
  <si>
    <t>ci14g185</t>
  </si>
  <si>
    <t>ci15h185</t>
  </si>
  <si>
    <t>ci16i185</t>
  </si>
  <si>
    <t>ci17j185</t>
  </si>
  <si>
    <t>ci18k185</t>
  </si>
  <si>
    <t>ifelse(is.na(x) | x &lt; 1 | x &gt; 4, NA, ifelse(x == 1, 0, 1))</t>
  </si>
  <si>
    <t>ifelse(x %in% c(1,2) &amp; !is.na(x), 0, ifelse(x %in% 3:4, 1, NA))</t>
  </si>
  <si>
    <t>ipipApos</t>
  </si>
  <si>
    <t>ipipCpos</t>
  </si>
  <si>
    <t>ipipEpos</t>
  </si>
  <si>
    <t>ipipNpos</t>
  </si>
  <si>
    <t>ipipOpos</t>
  </si>
  <si>
    <t>ipipAneg</t>
  </si>
  <si>
    <t>ipipCneg</t>
  </si>
  <si>
    <t>ipipEneg</t>
  </si>
  <si>
    <t>ipipNneg</t>
  </si>
  <si>
    <t>ipipOneg</t>
  </si>
  <si>
    <t>AgreeablenessPos</t>
  </si>
  <si>
    <t>ConscientiousnessPos</t>
  </si>
  <si>
    <t>ExtraversionPos</t>
  </si>
  <si>
    <t>NeuroticismPos</t>
  </si>
  <si>
    <t>AgreeablenessNeg</t>
  </si>
  <si>
    <t>ConscientiousnessNeg</t>
  </si>
  <si>
    <t>ExtraversionNeg</t>
  </si>
  <si>
    <t>NeuroticismNeg</t>
  </si>
  <si>
    <t>5 to 25</t>
  </si>
  <si>
    <t>ifelse(x &lt; 5 | x &gt; 25 | is.na(x), NA, x/5)</t>
  </si>
  <si>
    <t>Raw age</t>
  </si>
  <si>
    <t>ifelse(x &lt; 60 | x &gt; 100 | is.na(x), NA, x)</t>
  </si>
  <si>
    <t>0 - no, 1 = yes</t>
  </si>
  <si>
    <t>id</t>
  </si>
  <si>
    <t>ifelse(x &lt; 10 | x &gt; 200 | is.na(x), NA, x)</t>
  </si>
  <si>
    <t>ifelse(x &lt; 0 | x &gt; 40 | is.na(x), NA, x)</t>
  </si>
  <si>
    <t>digitSym</t>
  </si>
  <si>
    <t>Digit Symbol</t>
  </si>
  <si>
    <t>recall</t>
  </si>
  <si>
    <t>total Recall</t>
  </si>
  <si>
    <t>ifelse(x &lt; 0 | x &gt; 50 | is.na(x), NA, x)</t>
  </si>
  <si>
    <t>SPN</t>
  </si>
  <si>
    <t>CAT</t>
  </si>
  <si>
    <t>ifelse(x &lt; 0 | x &gt; 75 | is.na(x), NA, x)</t>
  </si>
  <si>
    <t>FAS</t>
  </si>
  <si>
    <t xml:space="preserve">Digit Span? </t>
  </si>
  <si>
    <t>OpenToExperiencesPos</t>
  </si>
  <si>
    <t>OpenToExperiencesNeg</t>
  </si>
  <si>
    <t>NACCBRAA</t>
  </si>
  <si>
    <t>NACCNEUR</t>
  </si>
  <si>
    <t>NACCVASC</t>
  </si>
  <si>
    <t>NACCAMY</t>
  </si>
  <si>
    <t>NACCMICR</t>
  </si>
  <si>
    <t>NACCARTE</t>
  </si>
  <si>
    <t>NACCLEWY</t>
  </si>
  <si>
    <t>NPHIPSCL</t>
  </si>
  <si>
    <t>tdp43A</t>
  </si>
  <si>
    <t>tdp43B</t>
  </si>
  <si>
    <t>tdp43C</t>
  </si>
  <si>
    <t>tdp43D</t>
  </si>
  <si>
    <t>tdp43E</t>
  </si>
  <si>
    <t>Distribution of TDP-43 immunoreactive inclusions — spinal cord</t>
  </si>
  <si>
    <t>Distribution of TDP-43 immunoreactive inclusions — amygdala</t>
  </si>
  <si>
    <t>Distribution of TDP-43 immunoreactive inclusions — hippcampus</t>
  </si>
  <si>
    <t>Distribution of TDP-43 immunoreactive inclusions — entorhinal/inferior temporal cortex</t>
  </si>
  <si>
    <t>Distribution of TDP-43 immunoreactive inclusions — neocortex</t>
  </si>
  <si>
    <t>NPTDPA</t>
  </si>
  <si>
    <t>NPTDPB</t>
  </si>
  <si>
    <t>NPTDPC</t>
  </si>
  <si>
    <t>NPTDPD</t>
  </si>
  <si>
    <t>NPTDPE</t>
  </si>
  <si>
    <t>NACCAVAS</t>
  </si>
  <si>
    <t>BIRTH</t>
  </si>
  <si>
    <t>GENDER</t>
  </si>
  <si>
    <t>RACE</t>
  </si>
  <si>
    <t>ETHNIC</t>
  </si>
  <si>
    <t>CBSTROKE</t>
  </si>
  <si>
    <t>ALCOH</t>
  </si>
  <si>
    <t>TOBAC</t>
  </si>
  <si>
    <t>CANC</t>
  </si>
  <si>
    <t>dementia diagnoses</t>
  </si>
  <si>
    <t>1 = cognitively normal, 
2 = uncertain dementia
3 = AD dementia
5 = AD dem w/CVD not contrib
6 = AD dem w/PDI after AD dem not contrib
9 = AD dem w/oth (list B) not contrib
10 = AD dem w/CVD contribut
11 = AD dem w/PDI after AD dem contribut
44 = AD dem w/oth unusual features
14 = AD dem w/oth (list B) contribut
50 = Incipient demt PTP
51 = CDR .5 PTP
102. = uncertain, possible NON AD dem
111 = AD dem/FLD prior to AD dem
112 = AD dem w/Frontal lobe/demt at onset
115 = AD dem/Other prior to AD dem
116 = AD dem w/oth unusual features/demt on
117 = AD dem w/oth unusual feat/subs demt
119 = AD dem w/depresss, not contribut 
120 = AD dem w/depresss, contribut
121 = Incipient Non-AD dem
122 = Vascular Demt, primary
123 - Vascular Demt, secondary
124 = Dementia/PD, primary
126 = DLBD, primary
128 = AD dem cannot be primary
129 = Non AD dem, Other primary
131 = Frontotemporal demt. prim
133 = AD dem Language dysf after
134 = AD dem distrubed social, prior
135 = AD dem distrubed social, with
136 = AD dem distrubed social, after
137 = AD dem visuospatial, prior
138 = AD dem visuospatial, with
139 = AD dem visuospatial, after
140 = AD dem Language dysf prior
141 = AD dem Language dysf with
150 = 0.5 in memory only</t>
  </si>
  <si>
    <t>DIAG1</t>
  </si>
  <si>
    <t>ifelse(x &lt; 0 | x &gt; 1, NA, ifelse(is.na(x), 0, x))</t>
  </si>
  <si>
    <t>ifelse(x &lt; 1850 | x &gt; 1970 | is.na(x), NA, x)</t>
  </si>
  <si>
    <t>ifelse(x &lt; 1 | x &gt; 2 | is.na(x), NA, x - 1)</t>
  </si>
  <si>
    <t>ifelse(x &lt; 0 | x &gt; 3 | is.na(x), NA, ifelse(x &gt; 1, 2,  x))</t>
  </si>
  <si>
    <t>ifelse(x &lt; 0 | x &gt; 1 | is.na(x), NA, ifelse(x == 1, 2, 0))</t>
  </si>
  <si>
    <t>ifelse(x &lt; 5 | x &gt; 30 | is.na(x), NA, x)</t>
  </si>
  <si>
    <t>1 = MARRIED
2 = DIVORCED
3 = WIDOWED
4 = SEPARATED
5 = NEVER MARRIED</t>
  </si>
  <si>
    <t>0 = white, 1 = black, 2 = asian, 3 = other</t>
  </si>
  <si>
    <t>1 = male, 2 = female</t>
  </si>
  <si>
    <t>INT008</t>
  </si>
  <si>
    <t>ifelse( x &lt; 1 | x &gt; 5 | is.na(x), NA, ifelse(x == 5, 0, 1))</t>
  </si>
  <si>
    <t>1 = yes</t>
  </si>
  <si>
    <t>Alcohol intake</t>
  </si>
  <si>
    <t>tobacco use</t>
  </si>
  <si>
    <t>ifelse(is.na(x) | x &lt; 0 | x &gt; 12, NA, x)</t>
  </si>
  <si>
    <t>ifelse(is.na(x) | x &lt; 0 | x &gt; 86, NA, x)</t>
  </si>
  <si>
    <t>ifelse(is.na(x) | x &lt; 0 | x &gt; 16, NA, x)</t>
  </si>
  <si>
    <t>ifelse(is.na(x) | x &lt; 0 | x &gt; 78, NA, x)</t>
  </si>
  <si>
    <t>ifelse(x &lt; 0 | x &gt; 24 | is.na(x), NA, x)</t>
  </si>
  <si>
    <t>neuroticism_12</t>
  </si>
  <si>
    <t>ifelse(x &lt; 1 | x &gt; 5 | is.na(x), NA, ifelse(x == 1, 0, 1))</t>
  </si>
  <si>
    <t>ifelse(x &lt; 1 | x &gt; 4 | is.na(x), NA, ifelse(x %in% 1:2, 1, 0))</t>
  </si>
  <si>
    <t>ifelse(x &lt; 1 | x  &gt; 7 | is.na(x), NA, ifelse(x == 1, 0, ifelse(x == 2, 1, 2)))</t>
  </si>
  <si>
    <t>ifelse(x &lt; 1 | x &gt; 7 | is.na(x), NA, ifelse(x == 1, 0, ifelse(x == 2, 1, 2)))</t>
  </si>
  <si>
    <t>covariates</t>
  </si>
  <si>
    <t>ifelse(is.na(x) | x == 0, 0, 1)</t>
  </si>
  <si>
    <t>ifelse(x &gt; 250 | x &lt; 10 | is.na(x),  NA, x)</t>
  </si>
  <si>
    <t>d1110984 </t>
  </si>
  <si>
    <t>Number of Years of Education</t>
  </si>
  <si>
    <t xml:space="preserve">integer; does not apply	-2 (81708)																																		
no answer	-1 (230660)	</t>
  </si>
  <si>
    <t>d1110985 </t>
  </si>
  <si>
    <t>d1110986 </t>
  </si>
  <si>
    <t>d1110987 </t>
  </si>
  <si>
    <t>d1110988 </t>
  </si>
  <si>
    <t>d1110989 </t>
  </si>
  <si>
    <t>d1110990 </t>
  </si>
  <si>
    <t>d1110991 </t>
  </si>
  <si>
    <t>d1110992 </t>
  </si>
  <si>
    <t>d1110993 </t>
  </si>
  <si>
    <t>d1110994 </t>
  </si>
  <si>
    <t>d1110995 </t>
  </si>
  <si>
    <t>d1110996</t>
  </si>
  <si>
    <t>d1110997 </t>
  </si>
  <si>
    <t>d1110998 </t>
  </si>
  <si>
    <t>d1110999 </t>
  </si>
  <si>
    <t>d1110900 </t>
  </si>
  <si>
    <t>d1110901 </t>
  </si>
  <si>
    <t>d1110902 </t>
  </si>
  <si>
    <t>d1110903 </t>
  </si>
  <si>
    <t>d1110904 </t>
  </si>
  <si>
    <t>d1110905 </t>
  </si>
  <si>
    <t>d1110906 </t>
  </si>
  <si>
    <t>d1110907 </t>
  </si>
  <si>
    <t>d1110908 </t>
  </si>
  <si>
    <t>d1110909 </t>
  </si>
  <si>
    <t>d1110910</t>
  </si>
  <si>
    <t>d1110911</t>
  </si>
  <si>
    <t>d1110912</t>
  </si>
  <si>
    <t>d1110913</t>
  </si>
  <si>
    <t>d1110914</t>
  </si>
  <si>
    <t>d1110915 </t>
  </si>
  <si>
    <t>d1110916 </t>
  </si>
  <si>
    <t>d1110917</t>
  </si>
  <si>
    <t>Covariates</t>
  </si>
  <si>
    <t>RAEDYRS</t>
  </si>
  <si>
    <t>R Years of Education</t>
  </si>
  <si>
    <t>.M=Oth missing | 129
0.None
                 |               460
1                |               136
2                |               209
3                |               457
4                |               386
5                |               428
6                |              1004
7                |               698
8                |              2063
9                |              1476
10
11
12
13
14
15
16
|              2107
|              2107
|             12982
|              3076
|              4328
|              1580
|              4493
|              3934
17.17+ yrs</t>
  </si>
  <si>
    <t>ifelse(x &lt; 1 | x &gt; 4 | is.na(x), NA, ifelse(x == 1, 9, ifelse(x %in% 2:3, 12, 15)))</t>
  </si>
  <si>
    <t>ifelse(is.na(x) | x &lt; 0 | x &gt;= 8 , NA, ifelse(x == 1, 0, ifelse(x == 2, 5, ifelse(x == 3, 8, ifelse(x == 4, 12, ifelse(x == 5, 14, ifelse(x == 6, 16, ifelse(x == 7, 21, NA))))))))</t>
  </si>
  <si>
    <t>Educyrs</t>
  </si>
  <si>
    <t>Ethnic</t>
  </si>
  <si>
    <t>AgeAtWave</t>
  </si>
  <si>
    <t>SNLB</t>
  </si>
  <si>
    <t>cLB</t>
  </si>
  <si>
    <t>cortical Lewy bodies (cingulate gyrus; 20x field)</t>
  </si>
  <si>
    <t xml:space="preserve">substantia nigra Lewy bodies (0 = none; 1 = yes) </t>
  </si>
  <si>
    <t>Braak stage</t>
  </si>
  <si>
    <t>HpScl</t>
  </si>
  <si>
    <t>Stroke(BMH76)</t>
  </si>
  <si>
    <t>Diab(BMH31)</t>
  </si>
  <si>
    <t>Hyper(BMH46)</t>
  </si>
  <si>
    <t>Cancer(PCancer)</t>
  </si>
  <si>
    <t>TennisYesNo</t>
  </si>
  <si>
    <t>GolfYesNo</t>
  </si>
  <si>
    <t>TeamYesNo</t>
  </si>
  <si>
    <t>DancingYesNo</t>
  </si>
  <si>
    <t>WalkYesNo</t>
  </si>
  <si>
    <t>JogYesNo</t>
  </si>
  <si>
    <t>BicyclingYesNo</t>
  </si>
  <si>
    <t>YogaYesNo</t>
  </si>
  <si>
    <t>AerobicsYesNo</t>
  </si>
  <si>
    <t>WeightTrainingYesNo</t>
  </si>
  <si>
    <t>SwimmingYesNo</t>
  </si>
  <si>
    <t>BowlingYesNo</t>
  </si>
  <si>
    <t>HikeYesNo</t>
  </si>
  <si>
    <t>HandOrRaquetballYesNo</t>
  </si>
  <si>
    <t>OtherYesNo1</t>
  </si>
  <si>
    <t>OtherYesNo2</t>
  </si>
  <si>
    <t>OtherYesNo3</t>
  </si>
  <si>
    <t>tennis</t>
  </si>
  <si>
    <t>golf</t>
  </si>
  <si>
    <t>team</t>
  </si>
  <si>
    <t>dance</t>
  </si>
  <si>
    <t>walk</t>
  </si>
  <si>
    <t>jog</t>
  </si>
  <si>
    <t>yoga</t>
  </si>
  <si>
    <t>bike</t>
  </si>
  <si>
    <t>aerobics</t>
  </si>
  <si>
    <t>weights</t>
  </si>
  <si>
    <t>swim</t>
  </si>
  <si>
    <t>bowl</t>
  </si>
  <si>
    <t>hike</t>
  </si>
  <si>
    <t>handball</t>
  </si>
  <si>
    <t>other1</t>
  </si>
  <si>
    <t>other2</t>
  </si>
  <si>
    <t>other3</t>
  </si>
  <si>
    <t>SAB12</t>
  </si>
  <si>
    <t>Do you smoke cigarettes now?</t>
  </si>
  <si>
    <t>0=No
1=Yes</t>
  </si>
  <si>
    <t>smokeNow</t>
  </si>
  <si>
    <t>SAB13</t>
  </si>
  <si>
    <t>About how many cigarettes do you now smoke per day?</t>
  </si>
  <si>
    <t>cigsPerDay</t>
  </si>
  <si>
    <t>SAB14</t>
  </si>
  <si>
    <t>How many years have you smoked cigarettes?</t>
  </si>
  <si>
    <t>SAB15</t>
  </si>
  <si>
    <t>When did you stop smoking cigarettes?</t>
  </si>
  <si>
    <t>SAB16</t>
  </si>
  <si>
    <t>During the years when you were smoking, about how many cigarettes per day did you smoke?</t>
  </si>
  <si>
    <t>SAB17</t>
  </si>
  <si>
    <t>For how many years did you smoke?</t>
  </si>
  <si>
    <t>SAB11</t>
  </si>
  <si>
    <t>Have you smoked at least 100 cigarettes in your lifetime?</t>
  </si>
  <si>
    <t>smokeEver</t>
  </si>
  <si>
    <t>smokeYears</t>
  </si>
  <si>
    <t>smokeQuit</t>
  </si>
  <si>
    <t>avCigsPerDay</t>
  </si>
  <si>
    <t>smokedYear</t>
  </si>
  <si>
    <t>ifelse(x &lt; 0 | is.na(x), NA, x)</t>
  </si>
  <si>
    <t>ifelse(x &lt; 0 | is.na(x), 0, 1)</t>
  </si>
  <si>
    <t>SAB22A</t>
  </si>
  <si>
    <t>During the year, on the average, how often did you drink alcoholic beverages, beer/wine/liquor?</t>
  </si>
  <si>
    <t>What was the usual number of drinks of alcohol you had per week when you were
between 20 and 50 years old?</t>
  </si>
  <si>
    <t>SAB262</t>
  </si>
  <si>
    <t>1=None
2=Less than 3 per week
3=3 to 6 per week
4=7 to 13 per week
5=More than 14 per week</t>
  </si>
  <si>
    <t>alcoholPrev50</t>
  </si>
  <si>
    <t>alcoholPrev50p</t>
  </si>
  <si>
    <t>SAB263</t>
  </si>
  <si>
    <t>What was the usual number of drinks of alcohol you had per week when you were
over 50 yars old?</t>
  </si>
  <si>
    <t>ifelse(x &lt; 2 | is.na(x), 0, 1)</t>
  </si>
  <si>
    <t>ifelse(x &lt; 1 | is.na(x), 0, 1)</t>
  </si>
  <si>
    <t>DEMO31</t>
  </si>
  <si>
    <t>1. Married
2. Separated
3. Widowed
4. Divorced
5. Never Married</t>
  </si>
  <si>
    <t>ifelse(is.na(x) | x &lt; 1, NA, ifelse(x %in% c(1,2,3,4), 1, 0))</t>
  </si>
  <si>
    <t>HSA12</t>
  </si>
  <si>
    <t>1. Great deal of worry
2. Some worry
3. Hardly any worry
4. No worry at all</t>
  </si>
  <si>
    <t>ifelse(is.na(x) | x &lt; 1, NA, x)</t>
  </si>
  <si>
    <t>neuropath</t>
  </si>
  <si>
    <t>FinalPrimaryDiag</t>
  </si>
  <si>
    <t>Subject's final diagnosis code at the wave</t>
  </si>
  <si>
    <t>Subject's final diagnosis code at the wave
3
Integer
0=Normal
1=Probable Alzheimer's Disease
2=Possible Alzheimer's Disease
3=Probable Ischemic Vascular Dementia
4=Possible Ischemic Vascular Dementia
5=Binswanger's Syndrome
6=Possible/Probable Dementia with Lewy Bodies
7=Frontotemporal Dementia
8=Symptomatic hydrocephalus
9=Hypothyroidism
10=Subacute combined degeneration – B12
11=Traumatic brain damage
12=Neurosyphilis
13=Aids dementia
14=Brain tumor
15=Creutzfeldt Jacob disease
16=Down's syndrome
17=Herpes encephalitis
18=Huntington's disease
19=Leukodystrophy (specify type)
20=Motor neuron disease
21=Multiple sclerosis
22=Multi-system atrophy
23=Progressive subcortical gliosis
24=Progressive supranuclear palsy
25=Mixed Dementia-Alzheimer's + Vascular
26=Parkinsonian Dementia
27=Other types
28=Pure amnestic syndrome
29=Alcoholic encephalopathy
30=Corticobasal degeneration
41=Dementia (indeterminate)
50=Major depression (DSM-IV)
56=Parkinsons disease (without dementia)
59=Hyperthyroidism
99=Insufficient Information</t>
  </si>
  <si>
    <t>behavior</t>
  </si>
  <si>
    <t>ifelse(x &lt; 1 |  x &gt; 7 | is.na(x), NA, ifelse(x == 1, 0, ifelse(x == 2, 1, 2)))</t>
  </si>
  <si>
    <t>ifelse(is.na(x) | x &lt; 0 | x &gt; 7, NA, ifelse(x &gt; 0, 1, 0))</t>
  </si>
  <si>
    <t>ifelse(is.na(x) | x &lt;=0, 0, 1)</t>
  </si>
  <si>
    <t>HEIGHT</t>
  </si>
  <si>
    <t>ifelse(is.na(x) | x &lt;=0, NA, x)</t>
  </si>
  <si>
    <t>ifelse(is.na(x) | x &lt; 0, NA, ifelse(x &lt;= 2, 1, 0))</t>
  </si>
  <si>
    <t>MI(BMH47)</t>
  </si>
  <si>
    <t>mi</t>
  </si>
  <si>
    <t>Arrhyth(BMH43)</t>
  </si>
  <si>
    <t>arrhyth</t>
  </si>
  <si>
    <t>HrtFail(BMH48)</t>
  </si>
  <si>
    <t>heartFail</t>
  </si>
  <si>
    <t>ifelse(x &lt;= 0 | is.na(x), 0, 1)</t>
  </si>
  <si>
    <t>Cognition</t>
  </si>
  <si>
    <t>None</t>
  </si>
  <si>
    <t>none</t>
  </si>
  <si>
    <t>Gender (Male v Female)</t>
  </si>
  <si>
    <t>Education (Years)</t>
  </si>
  <si>
    <t>old_term</t>
  </si>
  <si>
    <t>new_term</t>
  </si>
  <si>
    <t>p_value</t>
  </si>
  <si>
    <t>factor</t>
  </si>
  <si>
    <t>TDP-43</t>
  </si>
  <si>
    <t>link</t>
  </si>
  <si>
    <t>ifelse(x &lt; 0 | x &gt; 3 | is.na(x), NA, ifelse(x &lt; 1, 0, 1))</t>
  </si>
  <si>
    <t>ifelse(x &lt; 0 | x &gt; 3 | is.na(x), NA, ifelse(x &gt; 0, 1,0))</t>
  </si>
  <si>
    <t>ifelse(x &lt; 0 | x &gt; 3 | is.na(x), NA, ifelse(x &gt; 0, 1, 0))</t>
  </si>
  <si>
    <t>OR [CI]</t>
  </si>
  <si>
    <t>b [CI]</t>
  </si>
  <si>
    <t>colnm</t>
  </si>
  <si>
    <t>1	did not complete any education
2	did not complete primary school
3	lower and continued special education
4	VGLO (continued lower education)
5	LBO (lower professional education)
6	lower technical school, household school
7	MULO, ULO, MAVO (lower/intermediate secondary education; US: junior high school)
8	VMBO vocational training program (preparatory intermediate vocational school)
9	VMBO theoretical or combined program (preparatory intermediate vocational school)
10	MMS (intermediate girls’ school)
11	HBS (former pre-university education, US: senior high school)
12	HAVO (higher general secondary education; US: junior high school)
13	VWO (pre-university education, US: senior high school)
14	gymnasium, atheneum, lyceum (types of pre-university education programs)
15	KMBO (short intermediate professional education), VHBO (preparatory higher professional education)
16	MBO professional training program (intermediate professional education)
17	MBO-plus to access HBO, short HBO program (less than two years) (higher professional education)
18	HBO (higher professional education, institutes of higher education, new style
19	teacher training school
20	conservatory and art academy
21	academic education (including technical and economic colleges, former style) bachelor’s degree (kandidaats)
22	academic education (including technical and economic colleges, former style) master’s degree (doctoraal)
23	academic education, bachelor
24	academic education, master
25	doctor’s degree (Ph.D, including doctoral research program to obtain Ph.D)
26	other</t>
  </si>
  <si>
    <t>ifelse(is.na(x) | x &lt; 1 | x &gt; 26, NA, ifelse(x &lt; 7, 5, ifelse(x == 7, 8, ifelse(x &lt; 11, 10, ifelse(x &lt; 14, 12, ifelse(x &lt; 18, 14, ifelse(x &lt; 22 | x == 23, 16, ifelse(x %in% c(22,24), 18, ifelse(x == 25, 21, NA)))))))))</t>
  </si>
  <si>
    <t>ifelse(is.na(x) | x &lt; 0 | x &gt;= 8 , NA, ifelse(x == 2, 5, ifelse(x == 3, 8, ifelse(x == 4, 12, ifelse(x == 5, 14, ifelse(x == 6, 16, ifelse(x == 7, 20, NA)))))))</t>
  </si>
  <si>
    <t>ifelse(x == "." | is.na(x), NA, ifelse(x %in% c(2:14, 111:120, 122:141), 1, 0))</t>
  </si>
  <si>
    <t>Neuroticism</t>
  </si>
  <si>
    <t>ifelse(x &lt; 0 | is.na(x) | x == 99, NA, ifelse(x %in% c(1:4, 6:7, 13, 25, 26, 41), 1, 0))</t>
  </si>
  <si>
    <t>Dx1</t>
  </si>
  <si>
    <t>Dx2</t>
  </si>
  <si>
    <t>Dx3</t>
  </si>
  <si>
    <t>OTHER Dx</t>
  </si>
  <si>
    <t>comb_dx</t>
  </si>
  <si>
    <t>unadjusted</t>
  </si>
  <si>
    <t>Unadjusted</t>
  </si>
  <si>
    <t>Fully Adjusted</t>
  </si>
  <si>
    <t>fully</t>
  </si>
  <si>
    <t>Shared Covariates Adjusted</t>
  </si>
  <si>
    <t>shared</t>
  </si>
  <si>
    <t>Standard Covariates Adjusted</t>
  </si>
  <si>
    <t>standard</t>
  </si>
  <si>
    <t>butOne</t>
  </si>
  <si>
    <t>All But One Covariate Adjusted</t>
  </si>
  <si>
    <t>Fully adjusted models include age, gender, education, smoking status, alcohol use, cognitive ability, race, chronic conditions, BMI, and self-rated health.</t>
  </si>
  <si>
    <t>Shared covariates adjusted models Include age, gender, education, smoking status, alcohol use.</t>
  </si>
  <si>
    <t>Standard covariates adjusted models include age, gender, and education.</t>
  </si>
  <si>
    <t>All but one covariate adjusted models include age, gender, education, cognitive ability, and chronic conditions.</t>
  </si>
  <si>
    <t>Unadjusted indicates no covariates were included.</t>
  </si>
  <si>
    <t>Incident Dementia Diagnosis</t>
  </si>
  <si>
    <t>shareddx</t>
  </si>
  <si>
    <t>standarddx</t>
  </si>
  <si>
    <t>Shared Covariates Adjusted (With Dementia Diagnosis)</t>
  </si>
  <si>
    <t>Standard Covariates Adjusted (With Dementia Diagnosis)</t>
  </si>
  <si>
    <t>Standard covariates with dementia adjusted models include age, gender, education, and incident dementia diagnosis.</t>
  </si>
  <si>
    <t>Shared covariates with dementia adjusted models Include age, gender, education, smoking status, alcohol use, and dementia diagnosis.</t>
  </si>
  <si>
    <t>Dementia Diagnosis</t>
  </si>
  <si>
    <t>Dementia Diagnosis (No v Yes)</t>
  </si>
  <si>
    <t>Working Memory</t>
  </si>
  <si>
    <t>serial 7's</t>
  </si>
  <si>
    <t>Visuospatial</t>
  </si>
  <si>
    <t>picture Memory</t>
  </si>
  <si>
    <t>Speed</t>
  </si>
  <si>
    <t>Trailmaking</t>
  </si>
  <si>
    <t>Reasoning</t>
  </si>
  <si>
    <t>figure logic</t>
  </si>
  <si>
    <t>Fluency</t>
  </si>
  <si>
    <t>Episodic Memory</t>
  </si>
  <si>
    <t>Crystallized</t>
  </si>
  <si>
    <t>Vocabulary</t>
  </si>
  <si>
    <t>Information</t>
  </si>
  <si>
    <t>Rush-MAP</t>
  </si>
  <si>
    <t>Domain</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</si>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</sst>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rial"/>
    </font>
    <font>
      <sz val="12"/>
      <color theme="1"/>
      <name val="Calibri"/>
      <family val="2"/>
      <scheme val="minor"/>
    </font>
    <font>
      <b/>
      <sz val="18"/>
      <color theme="0"/>
      <name val="Calibri"/>
      <family val="2"/>
    </font>
    <font>
      <b/>
      <sz val="20"/>
      <color theme="0"/>
      <name val="Calibri"/>
      <family val="2"/>
    </font>
    <font>
      <sz val="12"/>
      <color theme="1"/>
      <name val="Calibri"/>
      <family val="2"/>
    </font>
    <font>
      <sz val="12"/>
      <color theme="0"/>
      <name val="Calibri"/>
      <family val="2"/>
    </font>
    <font>
      <b/>
      <sz val="12"/>
      <color theme="0"/>
      <name val="Calibri"/>
      <family val="2"/>
    </font>
    <font>
      <sz val="16"/>
      <color theme="1"/>
      <name val="Calibri"/>
      <family val="2"/>
    </font>
    <font>
      <sz val="12"/>
      <color rgb="FF7030A0"/>
      <name val="Calibri"/>
      <family val="2"/>
    </font>
    <font>
      <sz val="12"/>
      <name val="Arial"/>
      <family val="2"/>
    </font>
    <font>
      <b/>
      <sz val="12"/>
      <color theme="1"/>
      <name val="Calibri"/>
      <family val="2"/>
    </font>
    <font>
      <sz val="12"/>
      <color rgb="FFC00000"/>
      <name val="Calibri"/>
      <family val="2"/>
    </font>
    <font>
      <sz val="12"/>
      <color rgb="FF0432FF"/>
      <name val="Calibri"/>
      <family val="2"/>
    </font>
    <font>
      <sz val="12"/>
      <color theme="1"/>
      <name val="Calibri"/>
      <family val="2"/>
    </font>
    <font>
      <sz val="12"/>
      <color rgb="FF039544"/>
      <name val="Calibri"/>
      <family val="2"/>
    </font>
    <font>
      <sz val="12"/>
      <color rgb="FF000000"/>
      <name val="Calibri"/>
      <family val="2"/>
    </font>
    <font>
      <sz val="12"/>
      <color rgb="FFFFFFFF"/>
      <name val="Calibri"/>
      <family val="2"/>
    </font>
    <font>
      <sz val="12"/>
      <color rgb="FF000000"/>
      <name val="Arial"/>
      <family val="2"/>
    </font>
    <font>
      <sz val="12"/>
      <color theme="0"/>
      <name val="Arial"/>
      <family val="2"/>
    </font>
    <font>
      <sz val="12"/>
      <color rgb="FFFFFFFF"/>
      <name val="Arial"/>
      <family val="2"/>
    </font>
    <font>
      <sz val="12"/>
      <color theme="1"/>
      <name val="Arial"/>
      <family val="2"/>
    </font>
    <font>
      <u/>
      <sz val="12"/>
      <color theme="10"/>
      <name val="Calibri"/>
      <family val="2"/>
    </font>
    <font>
      <b/>
      <i/>
      <sz val="12"/>
      <color theme="0"/>
      <name val="Calibri"/>
      <family val="2"/>
    </font>
    <font>
      <strike/>
      <sz val="12"/>
      <color theme="0"/>
      <name val="Calibri"/>
      <family val="2"/>
    </font>
    <font>
      <b/>
      <sz val="12"/>
      <color theme="1"/>
      <name val="Calibri"/>
      <family val="2"/>
      <scheme val="minor"/>
    </font>
  </fonts>
  <fills count="44">
    <fill>
      <patternFill patternType="none"/>
    </fill>
    <fill>
      <patternFill patternType="gray125"/>
    </fill>
    <fill>
      <patternFill patternType="solid">
        <fgColor theme="1"/>
        <bgColor theme="1"/>
      </patternFill>
    </fill>
    <fill>
      <patternFill patternType="solid">
        <fgColor rgb="FF0432FF"/>
        <bgColor rgb="FF0432FF"/>
      </patternFill>
    </fill>
    <fill>
      <patternFill patternType="solid">
        <fgColor rgb="FF7030A0"/>
        <bgColor rgb="FF7030A0"/>
      </patternFill>
    </fill>
    <fill>
      <patternFill patternType="solid">
        <fgColor rgb="FFC5E0B3"/>
        <bgColor rgb="FFC5E0B3"/>
      </patternFill>
    </fill>
    <fill>
      <patternFill patternType="solid">
        <fgColor rgb="FFC00000"/>
        <bgColor rgb="FFC00000"/>
      </patternFill>
    </fill>
    <fill>
      <patternFill patternType="solid">
        <fgColor rgb="FFE2EFD9"/>
        <bgColor rgb="FFE2EFD9"/>
      </patternFill>
    </fill>
    <fill>
      <patternFill patternType="solid">
        <fgColor rgb="FF039544"/>
        <bgColor rgb="FF039544"/>
      </patternFill>
    </fill>
    <fill>
      <patternFill patternType="solid">
        <fgColor rgb="FFFFE598"/>
        <bgColor rgb="FFFFE598"/>
      </patternFill>
    </fill>
    <fill>
      <patternFill patternType="solid">
        <fgColor rgb="FF5F8DFF"/>
        <bgColor rgb="FF5F8DFF"/>
      </patternFill>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835BA0"/>
        <bgColor rgb="FF835BA0"/>
      </patternFill>
    </fill>
    <fill>
      <patternFill patternType="solid">
        <fgColor rgb="FFFFFF00"/>
        <bgColor indexed="64"/>
      </patternFill>
    </fill>
    <fill>
      <patternFill patternType="solid">
        <fgColor rgb="FFC00000"/>
        <bgColor indexed="64"/>
      </patternFill>
    </fill>
    <fill>
      <patternFill patternType="solid">
        <fgColor rgb="FF009051"/>
        <bgColor indexed="64"/>
      </patternFill>
    </fill>
    <fill>
      <patternFill patternType="solid">
        <fgColor rgb="FF0432FF"/>
        <bgColor indexed="64"/>
      </patternFill>
    </fill>
    <fill>
      <patternFill patternType="solid">
        <fgColor rgb="FF7030A0"/>
        <bgColor indexed="64"/>
      </patternFill>
    </fill>
    <fill>
      <patternFill patternType="solid">
        <fgColor rgb="FFA16FC6"/>
        <bgColor indexed="64"/>
      </patternFill>
    </fill>
    <fill>
      <patternFill patternType="solid">
        <fgColor rgb="FFEA5C54"/>
        <bgColor indexed="64"/>
      </patternFill>
    </fill>
    <fill>
      <patternFill patternType="solid">
        <fgColor rgb="FF00B364"/>
        <bgColor indexed="64"/>
      </patternFill>
    </fill>
    <fill>
      <patternFill patternType="solid">
        <fgColor rgb="FF009051"/>
        <bgColor rgb="FF039544"/>
      </patternFill>
    </fill>
    <fill>
      <patternFill patternType="solid">
        <fgColor rgb="FF009051"/>
        <bgColor rgb="FF5F8DFF"/>
      </patternFill>
    </fill>
    <fill>
      <patternFill patternType="solid">
        <fgColor rgb="FF00B364"/>
        <bgColor rgb="FF039544"/>
      </patternFill>
    </fill>
    <fill>
      <patternFill patternType="solid">
        <fgColor rgb="FF00B364"/>
        <bgColor rgb="FF5F8DFF"/>
      </patternFill>
    </fill>
    <fill>
      <patternFill patternType="solid">
        <fgColor rgb="FF0432FF"/>
        <bgColor rgb="FF5F8DFF"/>
      </patternFill>
    </fill>
    <fill>
      <patternFill patternType="solid">
        <fgColor rgb="FF7030A0"/>
        <bgColor rgb="FF835BA0"/>
      </patternFill>
    </fill>
    <fill>
      <patternFill patternType="solid">
        <fgColor rgb="FFA16FC6"/>
        <bgColor rgb="FF835BA0"/>
      </patternFill>
    </fill>
    <fill>
      <patternFill patternType="solid">
        <fgColor rgb="FFA16FC6"/>
        <bgColor rgb="FF7030A0"/>
      </patternFill>
    </fill>
    <fill>
      <patternFill patternType="solid">
        <fgColor rgb="FFC00000"/>
        <bgColor rgb="FF835BA0"/>
      </patternFill>
    </fill>
    <fill>
      <patternFill patternType="solid">
        <fgColor rgb="FF009051"/>
        <bgColor rgb="FF00B050"/>
      </patternFill>
    </fill>
    <fill>
      <patternFill patternType="solid">
        <fgColor rgb="FF00B364"/>
        <bgColor rgb="FF00B050"/>
      </patternFill>
    </fill>
    <fill>
      <patternFill patternType="solid">
        <fgColor rgb="FF0432FF"/>
        <bgColor rgb="FF00B050"/>
      </patternFill>
    </fill>
    <fill>
      <patternFill patternType="solid">
        <fgColor rgb="FF7030A0"/>
        <bgColor rgb="FFB4A7D6"/>
      </patternFill>
    </fill>
    <fill>
      <patternFill patternType="solid">
        <fgColor rgb="FFA16FC6"/>
        <bgColor rgb="FF674EA7"/>
      </patternFill>
    </fill>
    <fill>
      <patternFill patternType="solid">
        <fgColor rgb="FFA16FC6"/>
        <bgColor rgb="FFB4A7D6"/>
      </patternFill>
    </fill>
    <fill>
      <patternFill patternType="solid">
        <fgColor rgb="FF7030A0"/>
        <bgColor rgb="FF674EA7"/>
      </patternFill>
    </fill>
    <fill>
      <patternFill patternType="solid">
        <fgColor rgb="FFC00000"/>
        <bgColor rgb="FF00B050"/>
      </patternFill>
    </fill>
    <fill>
      <patternFill patternType="solid">
        <fgColor rgb="FFC00000"/>
        <bgColor rgb="FF5F8DFF"/>
      </patternFill>
    </fill>
    <fill>
      <patternFill patternType="solid">
        <fgColor rgb="FF00B86C"/>
        <bgColor rgb="FF039544"/>
      </patternFill>
    </fill>
    <fill>
      <patternFill patternType="solid">
        <fgColor rgb="FF00C571"/>
        <bgColor rgb="FF039544"/>
      </patternFill>
    </fill>
    <fill>
      <patternFill patternType="solid">
        <fgColor rgb="FF00C571"/>
        <bgColor indexed="64"/>
      </patternFill>
    </fill>
  </fills>
  <borders count="4">
    <border>
      <left/>
      <right/>
      <top/>
      <bottom/>
      <diagonal/>
    </border>
    <border>
      <left/>
      <right/>
      <top/>
      <bottom/>
      <diagonal/>
    </border>
    <border>
      <left/>
      <right/>
      <top/>
      <bottom/>
      <diagonal/>
    </border>
    <border>
      <left/>
      <right/>
      <top/>
      <bottom/>
      <diagonal/>
    </border>
  </borders>
  <cellStyleXfs count="3">
    <xf numFmtId="0" fontId="0" fillId="0" borderId="0"/>
    <xf numFmtId="0" fontId="20" fillId="0" borderId="3"/>
    <xf numFmtId="0" fontId="1" fillId="0" borderId="3"/>
  </cellStyleXfs>
  <cellXfs count="117">
    <xf numFmtId="0" fontId="0" fillId="0" borderId="0" xfId="0"/>
    <xf numFmtId="0" fontId="2" fillId="2" borderId="1" xfId="0" applyFont="1" applyFill="1" applyBorder="1"/>
    <xf numFmtId="0" fontId="3" fillId="2" borderId="1" xfId="0" applyFont="1" applyFill="1" applyBorder="1" applyAlignment="1">
      <alignment horizontal="center"/>
    </xf>
    <xf numFmtId="0" fontId="4" fillId="2" borderId="1" xfId="0" applyFont="1" applyFill="1" applyBorder="1"/>
    <xf numFmtId="0" fontId="5" fillId="3" borderId="1" xfId="0" applyFont="1" applyFill="1" applyBorder="1"/>
    <xf numFmtId="0" fontId="6" fillId="4" borderId="1" xfId="0" applyFont="1" applyFill="1" applyBorder="1"/>
    <xf numFmtId="0" fontId="5" fillId="4" borderId="1" xfId="0" applyFont="1" applyFill="1" applyBorder="1"/>
    <xf numFmtId="0" fontId="7" fillId="5" borderId="1" xfId="0" applyFont="1" applyFill="1" applyBorder="1"/>
    <xf numFmtId="0" fontId="5" fillId="6" borderId="1" xfId="0" applyFont="1" applyFill="1" applyBorder="1"/>
    <xf numFmtId="0" fontId="7" fillId="7" borderId="1" xfId="0" applyFont="1" applyFill="1" applyBorder="1"/>
    <xf numFmtId="0" fontId="5" fillId="8" borderId="1" xfId="0" applyFont="1" applyFill="1" applyBorder="1"/>
    <xf numFmtId="0" fontId="8" fillId="0" borderId="0" xfId="0" applyFont="1"/>
    <xf numFmtId="0" fontId="4" fillId="0" borderId="0" xfId="0" applyFont="1" applyAlignment="1">
      <alignment wrapText="1"/>
    </xf>
    <xf numFmtId="0" fontId="10" fillId="0" borderId="0" xfId="0" applyFont="1"/>
    <xf numFmtId="0" fontId="4" fillId="0" borderId="0" xfId="0" applyFont="1"/>
    <xf numFmtId="0" fontId="6" fillId="6" borderId="1" xfId="0" applyFont="1" applyFill="1" applyBorder="1"/>
    <xf numFmtId="0" fontId="11" fillId="0" borderId="0" xfId="0" applyFont="1"/>
    <xf numFmtId="0" fontId="6" fillId="3" borderId="1" xfId="0" applyFont="1" applyFill="1" applyBorder="1"/>
    <xf numFmtId="0" fontId="12" fillId="0" borderId="0" xfId="0" applyFont="1"/>
    <xf numFmtId="0" fontId="13" fillId="0" borderId="0" xfId="0" applyFont="1"/>
    <xf numFmtId="0" fontId="4" fillId="9" borderId="1" xfId="0" applyFont="1" applyFill="1" applyBorder="1"/>
    <xf numFmtId="0" fontId="5" fillId="10" borderId="1" xfId="0" applyFont="1" applyFill="1" applyBorder="1"/>
    <xf numFmtId="0" fontId="5" fillId="11" borderId="1" xfId="0" applyFont="1" applyFill="1" applyBorder="1"/>
    <xf numFmtId="0" fontId="6" fillId="8" borderId="1" xfId="0" applyFont="1" applyFill="1" applyBorder="1"/>
    <xf numFmtId="0" fontId="14" fillId="0" borderId="0" xfId="0" applyFont="1"/>
    <xf numFmtId="0" fontId="4" fillId="12" borderId="1" xfId="0" applyFont="1" applyFill="1" applyBorder="1"/>
    <xf numFmtId="0" fontId="15" fillId="0" borderId="0" xfId="0" applyFont="1"/>
    <xf numFmtId="0" fontId="15" fillId="0" borderId="0" xfId="0" applyFont="1" applyAlignment="1">
      <alignment wrapText="1"/>
    </xf>
    <xf numFmtId="0" fontId="9" fillId="0" borderId="0" xfId="0" applyFont="1"/>
    <xf numFmtId="0" fontId="5" fillId="14" borderId="1" xfId="0" applyFont="1" applyFill="1" applyBorder="1"/>
    <xf numFmtId="0" fontId="4" fillId="13" borderId="0" xfId="0" applyFont="1" applyFill="1"/>
    <xf numFmtId="0" fontId="20" fillId="0" borderId="0" xfId="0" applyFont="1"/>
    <xf numFmtId="0" fontId="9" fillId="0" borderId="0" xfId="0" applyFont="1" applyAlignment="1">
      <alignment wrapText="1"/>
    </xf>
    <xf numFmtId="0" fontId="13" fillId="0" borderId="1" xfId="0" applyFont="1" applyBorder="1"/>
    <xf numFmtId="0" fontId="15" fillId="13" borderId="0" xfId="0" applyFont="1" applyFill="1"/>
    <xf numFmtId="0" fontId="15" fillId="0" borderId="1" xfId="0" applyFont="1" applyBorder="1"/>
    <xf numFmtId="0" fontId="4" fillId="0" borderId="1" xfId="0" applyFont="1" applyBorder="1"/>
    <xf numFmtId="0" fontId="0" fillId="0" borderId="0" xfId="0" applyAlignment="1">
      <alignment wrapText="1"/>
    </xf>
    <xf numFmtId="0" fontId="4" fillId="0" borderId="3" xfId="1" applyFont="1"/>
    <xf numFmtId="0" fontId="20" fillId="0" borderId="3" xfId="1"/>
    <xf numFmtId="0" fontId="15" fillId="0" borderId="3" xfId="1" applyFont="1"/>
    <xf numFmtId="0" fontId="4" fillId="0" borderId="3" xfId="1" applyFont="1" applyAlignment="1">
      <alignment wrapText="1"/>
    </xf>
    <xf numFmtId="0" fontId="21" fillId="0" borderId="3" xfId="1" applyFont="1"/>
    <xf numFmtId="0" fontId="17" fillId="0" borderId="3" xfId="1" applyFont="1"/>
    <xf numFmtId="0" fontId="18" fillId="16" borderId="0" xfId="0" applyFont="1" applyFill="1"/>
    <xf numFmtId="0" fontId="18" fillId="17" borderId="0" xfId="0" applyFont="1" applyFill="1"/>
    <xf numFmtId="0" fontId="18" fillId="18" borderId="0" xfId="0" applyFont="1" applyFill="1"/>
    <xf numFmtId="0" fontId="18" fillId="19" borderId="0" xfId="0" applyFont="1" applyFill="1"/>
    <xf numFmtId="0" fontId="18" fillId="20" borderId="0" xfId="0" applyFont="1" applyFill="1"/>
    <xf numFmtId="0" fontId="23" fillId="6" borderId="1" xfId="0" applyFont="1" applyFill="1" applyBorder="1"/>
    <xf numFmtId="0" fontId="5" fillId="3" borderId="3" xfId="0" applyFont="1" applyFill="1" applyBorder="1"/>
    <xf numFmtId="0" fontId="18" fillId="21" borderId="0" xfId="0" applyFont="1" applyFill="1"/>
    <xf numFmtId="0" fontId="5" fillId="17" borderId="0" xfId="0" applyFont="1" applyFill="1"/>
    <xf numFmtId="0" fontId="18" fillId="22" borderId="0" xfId="0" applyFont="1" applyFill="1"/>
    <xf numFmtId="0" fontId="18" fillId="20" borderId="3" xfId="0" applyFont="1" applyFill="1" applyBorder="1"/>
    <xf numFmtId="0" fontId="4" fillId="0" borderId="1" xfId="0" applyFont="1" applyBorder="1" applyAlignment="1">
      <alignment wrapText="1"/>
    </xf>
    <xf numFmtId="0" fontId="15" fillId="13" borderId="1" xfId="0" applyFont="1" applyFill="1" applyBorder="1"/>
    <xf numFmtId="0" fontId="5" fillId="23" borderId="1" xfId="0" applyFont="1" applyFill="1" applyBorder="1"/>
    <xf numFmtId="0" fontId="5" fillId="24" borderId="1" xfId="0" applyFont="1" applyFill="1" applyBorder="1"/>
    <xf numFmtId="0" fontId="5" fillId="17" borderId="1" xfId="0" applyFont="1" applyFill="1" applyBorder="1"/>
    <xf numFmtId="0" fontId="5" fillId="25" borderId="1" xfId="0" applyFont="1" applyFill="1" applyBorder="1"/>
    <xf numFmtId="0" fontId="5" fillId="26" borderId="1" xfId="0" applyFont="1" applyFill="1" applyBorder="1"/>
    <xf numFmtId="0" fontId="5" fillId="27" borderId="1" xfId="0" applyFont="1" applyFill="1" applyBorder="1"/>
    <xf numFmtId="0" fontId="5" fillId="18" borderId="1" xfId="0" applyFont="1" applyFill="1" applyBorder="1"/>
    <xf numFmtId="0" fontId="5" fillId="28" borderId="1" xfId="0" applyFont="1" applyFill="1" applyBorder="1"/>
    <xf numFmtId="0" fontId="5" fillId="28" borderId="0" xfId="0" applyFont="1" applyFill="1"/>
    <xf numFmtId="0" fontId="5" fillId="29" borderId="1" xfId="0" applyFont="1" applyFill="1" applyBorder="1"/>
    <xf numFmtId="0" fontId="5" fillId="30" borderId="1" xfId="0" applyFont="1" applyFill="1" applyBorder="1"/>
    <xf numFmtId="0" fontId="5" fillId="30" borderId="0" xfId="0" applyFont="1" applyFill="1"/>
    <xf numFmtId="0" fontId="5" fillId="31" borderId="0" xfId="0" applyFont="1" applyFill="1"/>
    <xf numFmtId="0" fontId="5" fillId="31" borderId="1" xfId="0" applyFont="1" applyFill="1" applyBorder="1"/>
    <xf numFmtId="0" fontId="5" fillId="22" borderId="0" xfId="0" applyFont="1" applyFill="1"/>
    <xf numFmtId="0" fontId="5" fillId="22" borderId="1" xfId="0" applyFont="1" applyFill="1" applyBorder="1"/>
    <xf numFmtId="0" fontId="5" fillId="27" borderId="0" xfId="0" applyFont="1" applyFill="1"/>
    <xf numFmtId="0" fontId="5" fillId="32" borderId="3" xfId="1" applyFont="1" applyFill="1"/>
    <xf numFmtId="0" fontId="16" fillId="24" borderId="3" xfId="1" applyFont="1" applyFill="1"/>
    <xf numFmtId="0" fontId="5" fillId="33" borderId="3" xfId="1" applyFont="1" applyFill="1"/>
    <xf numFmtId="0" fontId="16" fillId="26" borderId="3" xfId="1" applyFont="1" applyFill="1"/>
    <xf numFmtId="0" fontId="16" fillId="27" borderId="3" xfId="1" applyFont="1" applyFill="1"/>
    <xf numFmtId="0" fontId="5" fillId="34" borderId="3" xfId="1" applyFont="1" applyFill="1"/>
    <xf numFmtId="0" fontId="16" fillId="35" borderId="3" xfId="1" applyFont="1" applyFill="1"/>
    <xf numFmtId="0" fontId="16" fillId="36" borderId="3" xfId="1" applyFont="1" applyFill="1"/>
    <xf numFmtId="0" fontId="16" fillId="37" borderId="3" xfId="1" applyFont="1" applyFill="1"/>
    <xf numFmtId="0" fontId="16" fillId="38" borderId="3" xfId="1" applyFont="1" applyFill="1"/>
    <xf numFmtId="0" fontId="19" fillId="38" borderId="3" xfId="1" applyFont="1" applyFill="1"/>
    <xf numFmtId="0" fontId="18" fillId="17" borderId="3" xfId="0" applyFont="1" applyFill="1" applyBorder="1"/>
    <xf numFmtId="0" fontId="20" fillId="0" borderId="0" xfId="1" applyBorder="1"/>
    <xf numFmtId="0" fontId="0" fillId="0" borderId="3" xfId="0" applyBorder="1"/>
    <xf numFmtId="0" fontId="20" fillId="0" borderId="3" xfId="0" applyFont="1" applyBorder="1"/>
    <xf numFmtId="0" fontId="18" fillId="17" borderId="3" xfId="1" applyFont="1" applyFill="1"/>
    <xf numFmtId="0" fontId="18" fillId="17" borderId="0" xfId="1" applyFont="1" applyFill="1" applyBorder="1"/>
    <xf numFmtId="0" fontId="18" fillId="16" borderId="3" xfId="1" applyFont="1" applyFill="1"/>
    <xf numFmtId="0" fontId="18" fillId="18" borderId="3" xfId="1" applyFont="1" applyFill="1"/>
    <xf numFmtId="0" fontId="18" fillId="19" borderId="3" xfId="1" applyFont="1" applyFill="1"/>
    <xf numFmtId="0" fontId="18" fillId="19" borderId="0" xfId="1" applyFont="1" applyFill="1" applyBorder="1"/>
    <xf numFmtId="0" fontId="5" fillId="39" borderId="3" xfId="1" applyFont="1" applyFill="1"/>
    <xf numFmtId="0" fontId="5" fillId="16" borderId="3" xfId="1" applyFont="1" applyFill="1"/>
    <xf numFmtId="0" fontId="5" fillId="40" borderId="3" xfId="1" applyFont="1" applyFill="1"/>
    <xf numFmtId="0" fontId="5" fillId="0" borderId="3" xfId="1" applyFont="1"/>
    <xf numFmtId="0" fontId="16" fillId="0" borderId="3" xfId="1" applyFont="1"/>
    <xf numFmtId="0" fontId="7" fillId="7" borderId="3" xfId="0" applyFont="1" applyFill="1" applyBorder="1"/>
    <xf numFmtId="0" fontId="20" fillId="15" borderId="0" xfId="0" applyFont="1" applyFill="1"/>
    <xf numFmtId="0" fontId="16" fillId="41" borderId="3" xfId="0" applyFont="1" applyFill="1" applyBorder="1"/>
    <xf numFmtId="0" fontId="4" fillId="0" borderId="0" xfId="0" quotePrefix="1" applyFont="1" applyAlignment="1">
      <alignment wrapText="1"/>
    </xf>
    <xf numFmtId="0" fontId="0" fillId="0" borderId="3" xfId="1" applyFont="1"/>
    <xf numFmtId="0" fontId="2" fillId="2" borderId="3" xfId="0" applyFont="1" applyFill="1" applyBorder="1"/>
    <xf numFmtId="0" fontId="5" fillId="42" borderId="0" xfId="0" applyFont="1" applyFill="1"/>
    <xf numFmtId="0" fontId="5" fillId="43" borderId="0" xfId="0" applyFont="1" applyFill="1"/>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1" fillId="0" borderId="3" xfId="2"/>
    <xf numFmtId="0" fontId="24" fillId="0" borderId="3" xfId="2" applyFont="1"/>
    <xf numFmtId="0" fontId="24" fillId="0" borderId="3" xfId="2" applyFont="1" applyAlignment="1">
      <alignment horizontal="center"/>
    </xf>
    <xf numFmtId="0" fontId="1" fillId="0" borderId="3" xfId="2" applyAlignment="1">
      <alignment horizontal="center"/>
    </xf>
  </cellXfs>
  <cellStyles count="3">
    <cellStyle name="Normal" xfId="0" builtinId="0"/>
    <cellStyle name="Normal 2" xfId="1" xr:uid="{30AA55A9-4986-A94E-B48B-F443E7001172}"/>
    <cellStyle name="Normal 3" xfId="2" xr:uid="{1CD5DA29-585B-A84D-8772-CE1413CFEF00}"/>
  </cellStyles>
  <dxfs count="0"/>
  <tableStyles count="0" defaultTableStyle="TableStyleMedium2" defaultPivotStyle="PivotStyleLight16"/>
  <colors>
    <mruColors>
      <color rgb="FF009051"/>
      <color rgb="FF0432FF"/>
      <color rgb="FFA16FC6"/>
      <color rgb="FF00B364"/>
      <color rgb="FF00CD73"/>
      <color rgb="FF7398FF"/>
      <color rgb="FFEA5C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485775</xdr:colOff>
      <xdr:row>4</xdr:row>
      <xdr:rowOff>114300</xdr:rowOff>
    </xdr:from>
    <xdr:ext cx="2724150" cy="1000125"/>
    <xdr:sp macro="" textlink="">
      <xdr:nvSpPr>
        <xdr:cNvPr id="3" name="Shape 3">
          <a:extLst>
            <a:ext uri="{FF2B5EF4-FFF2-40B4-BE49-F238E27FC236}">
              <a16:creationId xmlns:a16="http://schemas.microsoft.com/office/drawing/2014/main" id="{00000000-0008-0000-0300-000003000000}"/>
            </a:ext>
          </a:extLst>
        </xdr:cNvPr>
        <xdr:cNvSpPr/>
      </xdr:nvSpPr>
      <xdr:spPr>
        <a:xfrm>
          <a:off x="3988688" y="3284700"/>
          <a:ext cx="2714625"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Should match the text from the "Key" sheet for comparability across data sets.</a:t>
          </a:r>
          <a:endParaRPr sz="1200" b="1">
            <a:solidFill>
              <a:schemeClr val="dk1"/>
            </a:solidFill>
          </a:endParaRPr>
        </a:p>
      </xdr:txBody>
    </xdr:sp>
    <xdr:clientData fLocksWithSheet="0"/>
  </xdr:oneCellAnchor>
  <xdr:oneCellAnchor>
    <xdr:from>
      <xdr:col>3</xdr:col>
      <xdr:colOff>0</xdr:colOff>
      <xdr:row>1</xdr:row>
      <xdr:rowOff>161925</xdr:rowOff>
    </xdr:from>
    <xdr:ext cx="38100" cy="581025"/>
    <xdr:grpSp>
      <xdr:nvGrpSpPr>
        <xdr:cNvPr id="2" name="Shape 2">
          <a:extLst>
            <a:ext uri="{FF2B5EF4-FFF2-40B4-BE49-F238E27FC236}">
              <a16:creationId xmlns:a16="http://schemas.microsoft.com/office/drawing/2014/main" id="{00000000-0008-0000-0300-000002000000}"/>
            </a:ext>
          </a:extLst>
        </xdr:cNvPr>
        <xdr:cNvGrpSpPr/>
      </xdr:nvGrpSpPr>
      <xdr:grpSpPr>
        <a:xfrm>
          <a:off x="2819400" y="352425"/>
          <a:ext cx="38100" cy="581025"/>
          <a:chOff x="5341238" y="3489488"/>
          <a:chExt cx="9525" cy="581025"/>
        </a:xfrm>
      </xdr:grpSpPr>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5341238" y="3489488"/>
            <a:ext cx="9525" cy="5810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3</xdr:col>
      <xdr:colOff>361950</xdr:colOff>
      <xdr:row>10</xdr:row>
      <xdr:rowOff>104775</xdr:rowOff>
    </xdr:from>
    <xdr:ext cx="1933575" cy="1000125"/>
    <xdr:sp macro="" textlink="">
      <xdr:nvSpPr>
        <xdr:cNvPr id="5" name="Shape 5">
          <a:extLst>
            <a:ext uri="{FF2B5EF4-FFF2-40B4-BE49-F238E27FC236}">
              <a16:creationId xmlns:a16="http://schemas.microsoft.com/office/drawing/2014/main" id="{00000000-0008-0000-0300-000005000000}"/>
            </a:ext>
          </a:extLst>
        </xdr:cNvPr>
        <xdr:cNvSpPr/>
      </xdr:nvSpPr>
      <xdr:spPr>
        <a:xfrm>
          <a:off x="4383975" y="3284700"/>
          <a:ext cx="1924050" cy="990600"/>
        </a:xfrm>
        <a:prstGeom prst="rect">
          <a:avLst/>
        </a:prstGeom>
        <a:solidFill>
          <a:srgbClr val="5F8DFF"/>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4</xdr:col>
      <xdr:colOff>381000</xdr:colOff>
      <xdr:row>2</xdr:row>
      <xdr:rowOff>19050</xdr:rowOff>
    </xdr:from>
    <xdr:ext cx="38100" cy="1685925"/>
    <xdr:grpSp>
      <xdr:nvGrpSpPr>
        <xdr:cNvPr id="6" name="Shape 2">
          <a:extLst>
            <a:ext uri="{FF2B5EF4-FFF2-40B4-BE49-F238E27FC236}">
              <a16:creationId xmlns:a16="http://schemas.microsoft.com/office/drawing/2014/main" id="{00000000-0008-0000-0300-000006000000}"/>
            </a:ext>
          </a:extLst>
        </xdr:cNvPr>
        <xdr:cNvGrpSpPr/>
      </xdr:nvGrpSpPr>
      <xdr:grpSpPr>
        <a:xfrm>
          <a:off x="4140200" y="400050"/>
          <a:ext cx="38100" cy="1685925"/>
          <a:chOff x="5346000" y="2937038"/>
          <a:chExt cx="0" cy="1685925"/>
        </a:xfrm>
      </xdr:grpSpPr>
      <xdr:cxnSp macro="">
        <xdr:nvCxnSpPr>
          <xdr:cNvPr id="7" name="Shape 6">
            <a:extLst>
              <a:ext uri="{FF2B5EF4-FFF2-40B4-BE49-F238E27FC236}">
                <a16:creationId xmlns:a16="http://schemas.microsoft.com/office/drawing/2014/main" id="{00000000-0008-0000-0300-000007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0</xdr:colOff>
      <xdr:row>5</xdr:row>
      <xdr:rowOff>0</xdr:rowOff>
    </xdr:from>
    <xdr:ext cx="3343275" cy="1000125"/>
    <xdr:sp macro="" textlink="">
      <xdr:nvSpPr>
        <xdr:cNvPr id="8" name="Shape 7">
          <a:extLst>
            <a:ext uri="{FF2B5EF4-FFF2-40B4-BE49-F238E27FC236}">
              <a16:creationId xmlns:a16="http://schemas.microsoft.com/office/drawing/2014/main" id="{00000000-0008-0000-0300-000008000000}"/>
            </a:ext>
          </a:extLst>
        </xdr:cNvPr>
        <xdr:cNvSpPr/>
      </xdr:nvSpPr>
      <xdr:spPr>
        <a:xfrm>
          <a:off x="3679125" y="3284700"/>
          <a:ext cx="3333750" cy="990600"/>
        </a:xfrm>
        <a:prstGeom prst="rect">
          <a:avLst/>
        </a:prstGeom>
        <a:solidFill>
          <a:schemeClr val="accent6"/>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This is a formula that I will input into each of the template sheets. But this is why it is important to name the first 5 columns correctly.</a:t>
          </a:r>
          <a:endParaRPr sz="1200" b="1">
            <a:solidFill>
              <a:schemeClr val="lt1"/>
            </a:solidFill>
          </a:endParaRPr>
        </a:p>
      </xdr:txBody>
    </xdr:sp>
    <xdr:clientData fLocksWithSheet="0"/>
  </xdr:oneCellAnchor>
  <xdr:oneCellAnchor>
    <xdr:from>
      <xdr:col>6</xdr:col>
      <xdr:colOff>1466850</xdr:colOff>
      <xdr:row>1</xdr:row>
      <xdr:rowOff>171450</xdr:rowOff>
    </xdr:from>
    <xdr:ext cx="38100" cy="638175"/>
    <xdr:grpSp>
      <xdr:nvGrpSpPr>
        <xdr:cNvPr id="9" name="Shape 2">
          <a:extLst>
            <a:ext uri="{FF2B5EF4-FFF2-40B4-BE49-F238E27FC236}">
              <a16:creationId xmlns:a16="http://schemas.microsoft.com/office/drawing/2014/main" id="{00000000-0008-0000-0300-000009000000}"/>
            </a:ext>
          </a:extLst>
        </xdr:cNvPr>
        <xdr:cNvGrpSpPr/>
      </xdr:nvGrpSpPr>
      <xdr:grpSpPr>
        <a:xfrm>
          <a:off x="7105650" y="361950"/>
          <a:ext cx="38100" cy="638175"/>
          <a:chOff x="5346000" y="3460988"/>
          <a:chExt cx="0" cy="638100"/>
        </a:xfrm>
      </xdr:grpSpPr>
      <xdr:cxnSp macro="">
        <xdr:nvCxnSpPr>
          <xdr:cNvPr id="10" name="Shape 8">
            <a:extLst>
              <a:ext uri="{FF2B5EF4-FFF2-40B4-BE49-F238E27FC236}">
                <a16:creationId xmlns:a16="http://schemas.microsoft.com/office/drawing/2014/main" id="{00000000-0008-0000-0300-00000A000000}"/>
              </a:ext>
            </a:extLst>
          </xdr:cNvPr>
          <xdr:cNvCxnSpPr>
            <a:stCxn id="7" idx="0"/>
          </xdr:cNvCxnSpPr>
        </xdr:nvCxnSpPr>
        <xdr:spPr>
          <a:xfrm rot="10800000">
            <a:off x="5346000" y="3460988"/>
            <a:ext cx="0" cy="638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6</xdr:col>
      <xdr:colOff>2362200</xdr:colOff>
      <xdr:row>11</xdr:row>
      <xdr:rowOff>0</xdr:rowOff>
    </xdr:from>
    <xdr:ext cx="3438525" cy="1276350"/>
    <xdr:sp macro="" textlink="">
      <xdr:nvSpPr>
        <xdr:cNvPr id="11" name="Shape 9">
          <a:extLst>
            <a:ext uri="{FF2B5EF4-FFF2-40B4-BE49-F238E27FC236}">
              <a16:creationId xmlns:a16="http://schemas.microsoft.com/office/drawing/2014/main" id="{00000000-0008-0000-0300-00000B000000}"/>
            </a:ext>
          </a:extLst>
        </xdr:cNvPr>
        <xdr:cNvSpPr/>
      </xdr:nvSpPr>
      <xdr:spPr>
        <a:xfrm>
          <a:off x="3631500" y="3151350"/>
          <a:ext cx="3429000" cy="1257300"/>
        </a:xfrm>
        <a:prstGeom prst="rect">
          <a:avLst/>
        </a:prstGeom>
        <a:solidFill>
          <a:schemeClr val="accent2"/>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This is a super, super important column because it is the name of the item in the original data. Note that in some data sets, this will be unique across years, while in others it won't</a:t>
          </a:r>
          <a:endParaRPr sz="1200" b="1">
            <a:solidFill>
              <a:schemeClr val="dk1"/>
            </a:solidFill>
          </a:endParaRPr>
        </a:p>
      </xdr:txBody>
    </xdr:sp>
    <xdr:clientData fLocksWithSheet="0"/>
  </xdr:oneCellAnchor>
  <xdr:oneCellAnchor>
    <xdr:from>
      <xdr:col>7</xdr:col>
      <xdr:colOff>762000</xdr:colOff>
      <xdr:row>2</xdr:row>
      <xdr:rowOff>0</xdr:rowOff>
    </xdr:from>
    <xdr:ext cx="38100" cy="1819275"/>
    <xdr:grpSp>
      <xdr:nvGrpSpPr>
        <xdr:cNvPr id="12" name="Shape 2">
          <a:extLst>
            <a:ext uri="{FF2B5EF4-FFF2-40B4-BE49-F238E27FC236}">
              <a16:creationId xmlns:a16="http://schemas.microsoft.com/office/drawing/2014/main" id="{00000000-0008-0000-0300-00000C000000}"/>
            </a:ext>
          </a:extLst>
        </xdr:cNvPr>
        <xdr:cNvGrpSpPr/>
      </xdr:nvGrpSpPr>
      <xdr:grpSpPr>
        <a:xfrm>
          <a:off x="9867900" y="381000"/>
          <a:ext cx="38100" cy="1819275"/>
          <a:chOff x="5346000" y="2870363"/>
          <a:chExt cx="0" cy="1819275"/>
        </a:xfrm>
      </xdr:grpSpPr>
      <xdr:cxnSp macro="">
        <xdr:nvCxnSpPr>
          <xdr:cNvPr id="13" name="Shape 10">
            <a:extLst>
              <a:ext uri="{FF2B5EF4-FFF2-40B4-BE49-F238E27FC236}">
                <a16:creationId xmlns:a16="http://schemas.microsoft.com/office/drawing/2014/main" id="{00000000-0008-0000-0300-00000D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8</xdr:col>
      <xdr:colOff>1628775</xdr:colOff>
      <xdr:row>4</xdr:row>
      <xdr:rowOff>19050</xdr:rowOff>
    </xdr:from>
    <xdr:ext cx="4400550" cy="1352550"/>
    <xdr:sp macro="" textlink="">
      <xdr:nvSpPr>
        <xdr:cNvPr id="14" name="Shape 11">
          <a:extLst>
            <a:ext uri="{FF2B5EF4-FFF2-40B4-BE49-F238E27FC236}">
              <a16:creationId xmlns:a16="http://schemas.microsoft.com/office/drawing/2014/main" id="{00000000-0008-0000-0300-00000E000000}"/>
            </a:ext>
          </a:extLst>
        </xdr:cNvPr>
        <xdr:cNvSpPr/>
      </xdr:nvSpPr>
      <xdr:spPr>
        <a:xfrm>
          <a:off x="3150488" y="3113250"/>
          <a:ext cx="4391025" cy="1333500"/>
        </a:xfrm>
        <a:prstGeom prst="rect">
          <a:avLst/>
        </a:prstGeom>
        <a:solidFill>
          <a:srgbClr val="7030A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The scale on which the variables were rated. If numeric (e.g. year, etc) just put numeric, otherwise note the scale (e.g. Likert 1-5, 1 = "not at all", 2 = "A little", 3 = "Neutral", 4 = "Some", 5 = "Very"</a:t>
          </a:r>
          <a:endParaRPr sz="1200" b="1">
            <a:solidFill>
              <a:schemeClr val="lt1"/>
            </a:solidFill>
          </a:endParaRPr>
        </a:p>
      </xdr:txBody>
    </xdr:sp>
    <xdr:clientData fLocksWithSheet="0"/>
  </xdr:oneCellAnchor>
  <xdr:oneCellAnchor>
    <xdr:from>
      <xdr:col>9</xdr:col>
      <xdr:colOff>323850</xdr:colOff>
      <xdr:row>11</xdr:row>
      <xdr:rowOff>0</xdr:rowOff>
    </xdr:from>
    <xdr:ext cx="4391025" cy="1314450"/>
    <xdr:sp macro="" textlink="">
      <xdr:nvSpPr>
        <xdr:cNvPr id="15" name="Shape 12">
          <a:extLst>
            <a:ext uri="{FF2B5EF4-FFF2-40B4-BE49-F238E27FC236}">
              <a16:creationId xmlns:a16="http://schemas.microsoft.com/office/drawing/2014/main" id="{00000000-0008-0000-0300-00000F000000}"/>
            </a:ext>
          </a:extLst>
        </xdr:cNvPr>
        <xdr:cNvSpPr/>
      </xdr:nvSpPr>
      <xdr:spPr>
        <a:xfrm>
          <a:off x="3155250" y="3132300"/>
          <a:ext cx="4381500" cy="12954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Some scales will indicate this and some won't, but basically items coded in the opposite number of the construct should be reversed (e.g. an Extraverson item "I don't like parties")</a:t>
          </a:r>
          <a:endParaRPr sz="1200" b="1">
            <a:solidFill>
              <a:schemeClr val="lt1"/>
            </a:solidFill>
          </a:endParaRPr>
        </a:p>
      </xdr:txBody>
    </xdr:sp>
    <xdr:clientData fLocksWithSheet="0"/>
  </xdr:oneCellAnchor>
  <xdr:oneCellAnchor>
    <xdr:from>
      <xdr:col>10</xdr:col>
      <xdr:colOff>419100</xdr:colOff>
      <xdr:row>2</xdr:row>
      <xdr:rowOff>19050</xdr:rowOff>
    </xdr:from>
    <xdr:ext cx="38100" cy="1819275"/>
    <xdr:grpSp>
      <xdr:nvGrpSpPr>
        <xdr:cNvPr id="16" name="Shape 2">
          <a:extLst>
            <a:ext uri="{FF2B5EF4-FFF2-40B4-BE49-F238E27FC236}">
              <a16:creationId xmlns:a16="http://schemas.microsoft.com/office/drawing/2014/main" id="{00000000-0008-0000-0300-000010000000}"/>
            </a:ext>
          </a:extLst>
        </xdr:cNvPr>
        <xdr:cNvGrpSpPr/>
      </xdr:nvGrpSpPr>
      <xdr:grpSpPr>
        <a:xfrm>
          <a:off x="16802100" y="400050"/>
          <a:ext cx="38100" cy="1819275"/>
          <a:chOff x="5346000" y="2870363"/>
          <a:chExt cx="0" cy="1819275"/>
        </a:xfrm>
      </xdr:grpSpPr>
      <xdr:cxnSp macro="">
        <xdr:nvCxnSpPr>
          <xdr:cNvPr id="17" name="Shape 10">
            <a:extLst>
              <a:ext uri="{FF2B5EF4-FFF2-40B4-BE49-F238E27FC236}">
                <a16:creationId xmlns:a16="http://schemas.microsoft.com/office/drawing/2014/main" id="{00000000-0008-0000-0300-000011000000}"/>
              </a:ext>
            </a:extLst>
          </xdr:cNvPr>
          <xdr:cNvCxnSpPr/>
        </xdr:nvCxnSpPr>
        <xdr:spPr>
          <a:xfrm rot="10800000">
            <a:off x="5346000" y="2870363"/>
            <a:ext cx="0" cy="181927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9</xdr:col>
      <xdr:colOff>647700</xdr:colOff>
      <xdr:row>2</xdr:row>
      <xdr:rowOff>0</xdr:rowOff>
    </xdr:from>
    <xdr:ext cx="38100" cy="419100"/>
    <xdr:grpSp>
      <xdr:nvGrpSpPr>
        <xdr:cNvPr id="18" name="Shape 2">
          <a:extLst>
            <a:ext uri="{FF2B5EF4-FFF2-40B4-BE49-F238E27FC236}">
              <a16:creationId xmlns:a16="http://schemas.microsoft.com/office/drawing/2014/main" id="{00000000-0008-0000-0300-000012000000}"/>
            </a:ext>
          </a:extLst>
        </xdr:cNvPr>
        <xdr:cNvGrpSpPr/>
      </xdr:nvGrpSpPr>
      <xdr:grpSpPr>
        <a:xfrm>
          <a:off x="14439900" y="381000"/>
          <a:ext cx="38100" cy="419100"/>
          <a:chOff x="5346000" y="3570450"/>
          <a:chExt cx="0" cy="419100"/>
        </a:xfrm>
      </xdr:grpSpPr>
      <xdr:cxnSp macro="">
        <xdr:nvCxnSpPr>
          <xdr:cNvPr id="19" name="Shape 13">
            <a:extLst>
              <a:ext uri="{FF2B5EF4-FFF2-40B4-BE49-F238E27FC236}">
                <a16:creationId xmlns:a16="http://schemas.microsoft.com/office/drawing/2014/main" id="{00000000-0008-0000-0300-000013000000}"/>
              </a:ext>
            </a:extLst>
          </xdr:cNvPr>
          <xdr:cNvCxnSpPr>
            <a:stCxn id="11" idx="0"/>
          </xdr:cNvCxnSpPr>
        </xdr:nvCxnSpPr>
        <xdr:spPr>
          <a:xfrm rot="10800000">
            <a:off x="5346000" y="3570450"/>
            <a:ext cx="0" cy="4191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12</xdr:col>
      <xdr:colOff>0</xdr:colOff>
      <xdr:row>5</xdr:row>
      <xdr:rowOff>0</xdr:rowOff>
    </xdr:from>
    <xdr:ext cx="1819275" cy="1000125"/>
    <xdr:sp macro="" textlink="">
      <xdr:nvSpPr>
        <xdr:cNvPr id="20" name="Shape 14">
          <a:extLst>
            <a:ext uri="{FF2B5EF4-FFF2-40B4-BE49-F238E27FC236}">
              <a16:creationId xmlns:a16="http://schemas.microsoft.com/office/drawing/2014/main" id="{00000000-0008-0000-0300-000014000000}"/>
            </a:ext>
          </a:extLst>
        </xdr:cNvPr>
        <xdr:cNvSpPr/>
      </xdr:nvSpPr>
      <xdr:spPr>
        <a:xfrm>
          <a:off x="4441125" y="3284700"/>
          <a:ext cx="1809750" cy="990600"/>
        </a:xfrm>
        <a:prstGeom prst="rect">
          <a:avLst/>
        </a:prstGeom>
        <a:solidFill>
          <a:srgbClr val="FEE599"/>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dk1"/>
              </a:solidFill>
              <a:latin typeface="Calibri"/>
              <a:ea typeface="Calibri"/>
              <a:cs typeface="Calibri"/>
              <a:sym typeface="Calibri"/>
            </a:rPr>
            <a:t>Don't worry about this. This is for me</a:t>
          </a:r>
          <a:endParaRPr sz="1200" b="1">
            <a:solidFill>
              <a:schemeClr val="dk1"/>
            </a:solidFill>
          </a:endParaRPr>
        </a:p>
      </xdr:txBody>
    </xdr:sp>
    <xdr:clientData fLocksWithSheet="0"/>
  </xdr:oneCellAnchor>
  <xdr:oneCellAnchor>
    <xdr:from>
      <xdr:col>12</xdr:col>
      <xdr:colOff>390525</xdr:colOff>
      <xdr:row>2</xdr:row>
      <xdr:rowOff>9525</xdr:rowOff>
    </xdr:from>
    <xdr:ext cx="38100" cy="571500"/>
    <xdr:grpSp>
      <xdr:nvGrpSpPr>
        <xdr:cNvPr id="21" name="Shape 2">
          <a:extLst>
            <a:ext uri="{FF2B5EF4-FFF2-40B4-BE49-F238E27FC236}">
              <a16:creationId xmlns:a16="http://schemas.microsoft.com/office/drawing/2014/main" id="{00000000-0008-0000-0300-000015000000}"/>
            </a:ext>
          </a:extLst>
        </xdr:cNvPr>
        <xdr:cNvGrpSpPr/>
      </xdr:nvGrpSpPr>
      <xdr:grpSpPr>
        <a:xfrm>
          <a:off x="18780125" y="390525"/>
          <a:ext cx="38100" cy="571500"/>
          <a:chOff x="5341238" y="3494250"/>
          <a:chExt cx="9525" cy="571500"/>
        </a:xfrm>
      </xdr:grpSpPr>
      <xdr:cxnSp macro="">
        <xdr:nvCxnSpPr>
          <xdr:cNvPr id="22" name="Shape 15">
            <a:extLst>
              <a:ext uri="{FF2B5EF4-FFF2-40B4-BE49-F238E27FC236}">
                <a16:creationId xmlns:a16="http://schemas.microsoft.com/office/drawing/2014/main" id="{00000000-0008-0000-0300-000016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11</xdr:col>
      <xdr:colOff>390525</xdr:colOff>
      <xdr:row>2</xdr:row>
      <xdr:rowOff>9525</xdr:rowOff>
    </xdr:from>
    <xdr:ext cx="552450" cy="609600"/>
    <xdr:grpSp>
      <xdr:nvGrpSpPr>
        <xdr:cNvPr id="23" name="Shape 2">
          <a:extLst>
            <a:ext uri="{FF2B5EF4-FFF2-40B4-BE49-F238E27FC236}">
              <a16:creationId xmlns:a16="http://schemas.microsoft.com/office/drawing/2014/main" id="{00000000-0008-0000-0300-000017000000}"/>
            </a:ext>
          </a:extLst>
        </xdr:cNvPr>
        <xdr:cNvGrpSpPr/>
      </xdr:nvGrpSpPr>
      <xdr:grpSpPr>
        <a:xfrm>
          <a:off x="17840325" y="390525"/>
          <a:ext cx="552450" cy="609600"/>
          <a:chOff x="5084063" y="3484725"/>
          <a:chExt cx="523875" cy="590550"/>
        </a:xfrm>
      </xdr:grpSpPr>
      <xdr:cxnSp macro="">
        <xdr:nvCxnSpPr>
          <xdr:cNvPr id="24" name="Shape 16">
            <a:extLst>
              <a:ext uri="{FF2B5EF4-FFF2-40B4-BE49-F238E27FC236}">
                <a16:creationId xmlns:a16="http://schemas.microsoft.com/office/drawing/2014/main" id="{00000000-0008-0000-0300-000018000000}"/>
              </a:ext>
            </a:extLst>
          </xdr:cNvPr>
          <xdr:cNvCxnSpPr/>
        </xdr:nvCxnSpPr>
        <xdr:spPr>
          <a:xfrm rot="10800000">
            <a:off x="5084063" y="3484725"/>
            <a:ext cx="523875"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13</xdr:col>
      <xdr:colOff>390525</xdr:colOff>
      <xdr:row>2</xdr:row>
      <xdr:rowOff>9525</xdr:rowOff>
    </xdr:from>
    <xdr:ext cx="38100" cy="571500"/>
    <xdr:grpSp>
      <xdr:nvGrpSpPr>
        <xdr:cNvPr id="25" name="Shape 2">
          <a:extLst>
            <a:ext uri="{FF2B5EF4-FFF2-40B4-BE49-F238E27FC236}">
              <a16:creationId xmlns:a16="http://schemas.microsoft.com/office/drawing/2014/main" id="{00000000-0008-0000-0300-000019000000}"/>
            </a:ext>
          </a:extLst>
        </xdr:cNvPr>
        <xdr:cNvGrpSpPr/>
      </xdr:nvGrpSpPr>
      <xdr:grpSpPr>
        <a:xfrm>
          <a:off x="19719925" y="390525"/>
          <a:ext cx="38100" cy="571500"/>
          <a:chOff x="5341238" y="3494250"/>
          <a:chExt cx="9525" cy="571500"/>
        </a:xfrm>
      </xdr:grpSpPr>
      <xdr:cxnSp macro="">
        <xdr:nvCxnSpPr>
          <xdr:cNvPr id="26" name="Shape 15">
            <a:extLst>
              <a:ext uri="{FF2B5EF4-FFF2-40B4-BE49-F238E27FC236}">
                <a16:creationId xmlns:a16="http://schemas.microsoft.com/office/drawing/2014/main" id="{00000000-0008-0000-0300-00001A000000}"/>
              </a:ext>
            </a:extLst>
          </xdr:cNvPr>
          <xdr:cNvCxnSpPr/>
        </xdr:nvCxnSpPr>
        <xdr:spPr>
          <a:xfrm rot="10800000" flipH="1">
            <a:off x="5341238" y="3494250"/>
            <a:ext cx="9525" cy="57150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14</xdr:col>
      <xdr:colOff>9525</xdr:colOff>
      <xdr:row>2</xdr:row>
      <xdr:rowOff>0</xdr:rowOff>
    </xdr:from>
    <xdr:ext cx="466725" cy="609600"/>
    <xdr:grpSp>
      <xdr:nvGrpSpPr>
        <xdr:cNvPr id="27" name="Shape 2">
          <a:extLst>
            <a:ext uri="{FF2B5EF4-FFF2-40B4-BE49-F238E27FC236}">
              <a16:creationId xmlns:a16="http://schemas.microsoft.com/office/drawing/2014/main" id="{00000000-0008-0000-0300-00001B000000}"/>
            </a:ext>
          </a:extLst>
        </xdr:cNvPr>
        <xdr:cNvGrpSpPr/>
      </xdr:nvGrpSpPr>
      <xdr:grpSpPr>
        <a:xfrm>
          <a:off x="20278725" y="381000"/>
          <a:ext cx="466725" cy="609600"/>
          <a:chOff x="5126925" y="3484725"/>
          <a:chExt cx="438150" cy="590550"/>
        </a:xfrm>
      </xdr:grpSpPr>
      <xdr:cxnSp macro="">
        <xdr:nvCxnSpPr>
          <xdr:cNvPr id="28" name="Shape 17">
            <a:extLst>
              <a:ext uri="{FF2B5EF4-FFF2-40B4-BE49-F238E27FC236}">
                <a16:creationId xmlns:a16="http://schemas.microsoft.com/office/drawing/2014/main" id="{00000000-0008-0000-0300-00001C000000}"/>
              </a:ext>
            </a:extLst>
          </xdr:cNvPr>
          <xdr:cNvCxnSpPr/>
        </xdr:nvCxnSpPr>
        <xdr:spPr>
          <a:xfrm rot="10800000" flipH="1">
            <a:off x="5126925" y="3484725"/>
            <a:ext cx="438150" cy="590550"/>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oneCellAnchor>
    <xdr:from>
      <xdr:col>0</xdr:col>
      <xdr:colOff>361950</xdr:colOff>
      <xdr:row>10</xdr:row>
      <xdr:rowOff>104775</xdr:rowOff>
    </xdr:from>
    <xdr:ext cx="1933575" cy="1000125"/>
    <xdr:sp macro="" textlink="">
      <xdr:nvSpPr>
        <xdr:cNvPr id="29" name="Shape 18">
          <a:extLst>
            <a:ext uri="{FF2B5EF4-FFF2-40B4-BE49-F238E27FC236}">
              <a16:creationId xmlns:a16="http://schemas.microsoft.com/office/drawing/2014/main" id="{00000000-0008-0000-0300-00001D000000}"/>
            </a:ext>
          </a:extLst>
        </xdr:cNvPr>
        <xdr:cNvSpPr/>
      </xdr:nvSpPr>
      <xdr:spPr>
        <a:xfrm>
          <a:off x="4388738" y="3284700"/>
          <a:ext cx="1914525" cy="990600"/>
        </a:xfrm>
        <a:prstGeom prst="rect">
          <a:avLst/>
        </a:prstGeom>
        <a:solidFill>
          <a:srgbClr val="C0000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Calibri"/>
              <a:ea typeface="Calibri"/>
              <a:cs typeface="Calibri"/>
              <a:sym typeface="Calibri"/>
            </a:rPr>
            <a:t>Should match the same item within datasets. Not as important across them.</a:t>
          </a:r>
          <a:endParaRPr sz="1200" b="1">
            <a:solidFill>
              <a:schemeClr val="lt1"/>
            </a:solidFill>
          </a:endParaRPr>
        </a:p>
      </xdr:txBody>
    </xdr:sp>
    <xdr:clientData fLocksWithSheet="0"/>
  </xdr:oneCellAnchor>
  <xdr:oneCellAnchor>
    <xdr:from>
      <xdr:col>1</xdr:col>
      <xdr:colOff>390525</xdr:colOff>
      <xdr:row>2</xdr:row>
      <xdr:rowOff>19050</xdr:rowOff>
    </xdr:from>
    <xdr:ext cx="38100" cy="1685925"/>
    <xdr:grpSp>
      <xdr:nvGrpSpPr>
        <xdr:cNvPr id="30" name="Shape 2">
          <a:extLst>
            <a:ext uri="{FF2B5EF4-FFF2-40B4-BE49-F238E27FC236}">
              <a16:creationId xmlns:a16="http://schemas.microsoft.com/office/drawing/2014/main" id="{00000000-0008-0000-0300-00001E000000}"/>
            </a:ext>
          </a:extLst>
        </xdr:cNvPr>
        <xdr:cNvGrpSpPr/>
      </xdr:nvGrpSpPr>
      <xdr:grpSpPr>
        <a:xfrm>
          <a:off x="1330325" y="400050"/>
          <a:ext cx="38100" cy="1685925"/>
          <a:chOff x="5346000" y="2937038"/>
          <a:chExt cx="0" cy="1685925"/>
        </a:xfrm>
      </xdr:grpSpPr>
      <xdr:cxnSp macro="">
        <xdr:nvCxnSpPr>
          <xdr:cNvPr id="31" name="Shape 6">
            <a:extLst>
              <a:ext uri="{FF2B5EF4-FFF2-40B4-BE49-F238E27FC236}">
                <a16:creationId xmlns:a16="http://schemas.microsoft.com/office/drawing/2014/main" id="{00000000-0008-0000-0300-00001F000000}"/>
              </a:ext>
            </a:extLst>
          </xdr:cNvPr>
          <xdr:cNvCxnSpPr/>
        </xdr:nvCxnSpPr>
        <xdr:spPr>
          <a:xfrm rot="10800000">
            <a:off x="5346000" y="2937038"/>
            <a:ext cx="0" cy="1685925"/>
          </a:xfrm>
          <a:prstGeom prst="straightConnector1">
            <a:avLst/>
          </a:prstGeom>
          <a:noFill/>
          <a:ln w="25400" cap="flat" cmpd="sng">
            <a:solidFill>
              <a:schemeClr val="accent1"/>
            </a:solidFill>
            <a:prstDash val="solid"/>
            <a:miter lim="800000"/>
            <a:headEnd type="none" w="sm" len="sm"/>
            <a:tailEnd type="triangle" w="lg" len="lg"/>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000"/>
  <sheetViews>
    <sheetView topLeftCell="XEM1" workbookViewId="0">
      <selection activeCell="XFD10" sqref="XFD10"/>
    </sheetView>
  </sheetViews>
  <sheetFormatPr baseColWidth="10" defaultColWidth="11.28515625" defaultRowHeight="15" customHeight="1" x14ac:dyDescent="0.2"/>
  <cols>
    <col min="1" max="4" width="32.140625" customWidth="1"/>
    <col min="5" max="26" width="10.5703125" customWidth="1"/>
  </cols>
  <sheetData>
    <row r="1" spans="1:4" ht="26" x14ac:dyDescent="0.3">
      <c r="A1" s="2" t="s">
        <v>1</v>
      </c>
      <c r="B1" s="2" t="s">
        <v>6</v>
      </c>
      <c r="C1" s="2" t="s">
        <v>7</v>
      </c>
      <c r="D1" s="2" t="s">
        <v>4757</v>
      </c>
    </row>
    <row r="2" spans="1:4" ht="15.75" customHeight="1" x14ac:dyDescent="0.2">
      <c r="A2" s="4" t="s">
        <v>4739</v>
      </c>
      <c r="B2" s="6" t="s">
        <v>12</v>
      </c>
      <c r="C2" s="8" t="s">
        <v>13</v>
      </c>
      <c r="D2" s="10" t="s">
        <v>13</v>
      </c>
    </row>
    <row r="3" spans="1:4" ht="15.75" customHeight="1" x14ac:dyDescent="0.2">
      <c r="A3" s="4" t="s">
        <v>4740</v>
      </c>
      <c r="B3" s="6" t="s">
        <v>22</v>
      </c>
      <c r="C3" s="8" t="s">
        <v>23</v>
      </c>
      <c r="D3" s="10" t="s">
        <v>23</v>
      </c>
    </row>
    <row r="4" spans="1:4" ht="15.75" customHeight="1" x14ac:dyDescent="0.2">
      <c r="A4" s="4" t="s">
        <v>4741</v>
      </c>
      <c r="B4" s="6" t="s">
        <v>25</v>
      </c>
      <c r="C4" s="8" t="s">
        <v>4754</v>
      </c>
      <c r="D4" s="10" t="s">
        <v>4755</v>
      </c>
    </row>
    <row r="5" spans="1:4" ht="15.75" customHeight="1" x14ac:dyDescent="0.2">
      <c r="A5" s="4" t="s">
        <v>4742</v>
      </c>
      <c r="B5" s="6" t="s">
        <v>27</v>
      </c>
      <c r="C5" s="49" t="s">
        <v>29</v>
      </c>
      <c r="D5" s="10" t="s">
        <v>41</v>
      </c>
    </row>
    <row r="6" spans="1:4" ht="15.75" customHeight="1" x14ac:dyDescent="0.2">
      <c r="A6" s="4" t="s">
        <v>4743</v>
      </c>
      <c r="B6" s="6" t="s">
        <v>28</v>
      </c>
      <c r="D6" s="10" t="s">
        <v>45</v>
      </c>
    </row>
    <row r="7" spans="1:4" ht="15.75" customHeight="1" x14ac:dyDescent="0.2">
      <c r="A7" s="4" t="s">
        <v>4744</v>
      </c>
      <c r="B7" s="6" t="s">
        <v>35</v>
      </c>
      <c r="D7" s="10" t="s">
        <v>4756</v>
      </c>
    </row>
    <row r="8" spans="1:4" ht="15.75" customHeight="1" x14ac:dyDescent="0.2">
      <c r="A8" s="4" t="s">
        <v>4745</v>
      </c>
      <c r="B8" s="6" t="s">
        <v>37</v>
      </c>
      <c r="D8" s="10"/>
    </row>
    <row r="9" spans="1:4" ht="15.75" customHeight="1" x14ac:dyDescent="0.2">
      <c r="A9" s="4" t="s">
        <v>4746</v>
      </c>
      <c r="B9" s="6" t="s">
        <v>38</v>
      </c>
    </row>
    <row r="10" spans="1:4" ht="15.75" customHeight="1" x14ac:dyDescent="0.2">
      <c r="A10" s="4" t="s">
        <v>4747</v>
      </c>
    </row>
    <row r="11" spans="1:4" ht="15.75" customHeight="1" x14ac:dyDescent="0.2">
      <c r="A11" s="4" t="s">
        <v>4748</v>
      </c>
    </row>
    <row r="12" spans="1:4" ht="15.75" customHeight="1" x14ac:dyDescent="0.2">
      <c r="A12" s="4" t="s">
        <v>4749</v>
      </c>
    </row>
    <row r="13" spans="1:4" ht="15.75" customHeight="1" x14ac:dyDescent="0.2">
      <c r="A13" s="4" t="s">
        <v>4750</v>
      </c>
    </row>
    <row r="14" spans="1:4" ht="15.75" customHeight="1" x14ac:dyDescent="0.2">
      <c r="A14" s="4" t="s">
        <v>4751</v>
      </c>
    </row>
    <row r="15" spans="1:4" ht="15.75" customHeight="1" x14ac:dyDescent="0.2">
      <c r="A15" s="4" t="s">
        <v>4752</v>
      </c>
    </row>
    <row r="16" spans="1:4" ht="15.75" customHeight="1" x14ac:dyDescent="0.2">
      <c r="A16" s="4" t="s">
        <v>4753</v>
      </c>
    </row>
    <row r="17" spans="1:1" ht="15.75" customHeight="1" x14ac:dyDescent="0.2">
      <c r="A17" s="50" t="s">
        <v>4760</v>
      </c>
    </row>
    <row r="18" spans="1:1" ht="15.75" customHeight="1" x14ac:dyDescent="0.2">
      <c r="A18" s="50" t="s">
        <v>4758</v>
      </c>
    </row>
    <row r="19" spans="1:1" ht="15.75" customHeight="1" x14ac:dyDescent="0.2">
      <c r="A19" s="50" t="s">
        <v>4759</v>
      </c>
    </row>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03CA-C8C8-3142-BBE6-311EC85CB73F}">
  <sheetPr codeName="Sheet6"/>
  <dimension ref="A1:O108"/>
  <sheetViews>
    <sheetView workbookViewId="0">
      <selection activeCell="E25" sqref="E25"/>
    </sheetView>
  </sheetViews>
  <sheetFormatPr baseColWidth="10" defaultRowHeight="16" x14ac:dyDescent="0.2"/>
  <cols>
    <col min="1" max="1" width="6" bestFit="1" customWidth="1"/>
    <col min="2" max="2" width="6.28515625" bestFit="1" customWidth="1"/>
    <col min="3" max="3" width="8.140625"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4045</v>
      </c>
      <c r="B2" s="44"/>
      <c r="C2" s="44" t="s">
        <v>4206</v>
      </c>
      <c r="D2" s="44" t="s">
        <v>4206</v>
      </c>
      <c r="E2" s="44" t="s">
        <v>4207</v>
      </c>
      <c r="F2" s="44" t="s">
        <v>4057</v>
      </c>
      <c r="G2" t="s">
        <v>4205</v>
      </c>
      <c r="H2" t="s">
        <v>4203</v>
      </c>
      <c r="I2" t="s">
        <v>4204</v>
      </c>
      <c r="J2" s="31" t="s">
        <v>95</v>
      </c>
      <c r="K2" t="s">
        <v>4208</v>
      </c>
      <c r="N2" t="s">
        <v>93</v>
      </c>
      <c r="O2" t="s">
        <v>2059</v>
      </c>
    </row>
    <row r="3" spans="1:15" x14ac:dyDescent="0.2">
      <c r="A3" s="44" t="s">
        <v>4045</v>
      </c>
      <c r="B3" s="44"/>
      <c r="C3" s="44" t="s">
        <v>4206</v>
      </c>
      <c r="D3" s="44" t="s">
        <v>4206</v>
      </c>
      <c r="E3" s="44" t="s">
        <v>4209</v>
      </c>
      <c r="F3" s="44" t="s">
        <v>4057</v>
      </c>
      <c r="G3" t="s">
        <v>4210</v>
      </c>
      <c r="H3" t="s">
        <v>4211</v>
      </c>
      <c r="I3" t="s">
        <v>4212</v>
      </c>
      <c r="J3" s="31" t="s">
        <v>95</v>
      </c>
      <c r="K3" t="s">
        <v>4213</v>
      </c>
      <c r="N3" t="s">
        <v>93</v>
      </c>
      <c r="O3" t="s">
        <v>2059</v>
      </c>
    </row>
    <row r="4" spans="1:15" x14ac:dyDescent="0.2">
      <c r="A4" s="44" t="s">
        <v>4045</v>
      </c>
      <c r="B4" s="44"/>
      <c r="C4" s="44" t="s">
        <v>4206</v>
      </c>
      <c r="D4" s="44" t="s">
        <v>4206</v>
      </c>
      <c r="E4" s="44" t="s">
        <v>4214</v>
      </c>
      <c r="F4" s="44" t="s">
        <v>4057</v>
      </c>
      <c r="G4" t="s">
        <v>4215</v>
      </c>
      <c r="H4" t="s">
        <v>4216</v>
      </c>
      <c r="I4" t="s">
        <v>4217</v>
      </c>
      <c r="J4" s="31" t="s">
        <v>95</v>
      </c>
      <c r="K4" t="s">
        <v>4218</v>
      </c>
      <c r="N4" t="s">
        <v>93</v>
      </c>
      <c r="O4" t="s">
        <v>2059</v>
      </c>
    </row>
    <row r="5" spans="1:15" x14ac:dyDescent="0.2">
      <c r="A5" s="44" t="s">
        <v>4045</v>
      </c>
      <c r="B5" s="44"/>
      <c r="C5" s="44" t="s">
        <v>4206</v>
      </c>
      <c r="D5" s="44" t="s">
        <v>4206</v>
      </c>
      <c r="E5" s="44" t="s">
        <v>4219</v>
      </c>
      <c r="F5" s="44" t="s">
        <v>4057</v>
      </c>
      <c r="G5" t="s">
        <v>4221</v>
      </c>
      <c r="H5" t="s">
        <v>4223</v>
      </c>
      <c r="I5" t="s">
        <v>4224</v>
      </c>
      <c r="J5" s="31" t="s">
        <v>95</v>
      </c>
      <c r="K5" t="s">
        <v>4225</v>
      </c>
      <c r="N5" t="s">
        <v>93</v>
      </c>
      <c r="O5" t="s">
        <v>2059</v>
      </c>
    </row>
    <row r="6" spans="1:15" x14ac:dyDescent="0.2">
      <c r="A6" s="44" t="s">
        <v>4045</v>
      </c>
      <c r="B6" s="44"/>
      <c r="C6" s="44" t="s">
        <v>4206</v>
      </c>
      <c r="D6" s="44" t="s">
        <v>4206</v>
      </c>
      <c r="E6" s="44" t="s">
        <v>4220</v>
      </c>
      <c r="F6" s="44" t="s">
        <v>4057</v>
      </c>
      <c r="G6" t="s">
        <v>4222</v>
      </c>
      <c r="H6" t="s">
        <v>4226</v>
      </c>
      <c r="I6" t="s">
        <v>4224</v>
      </c>
      <c r="J6" s="31" t="s">
        <v>95</v>
      </c>
      <c r="K6" t="s">
        <v>4225</v>
      </c>
      <c r="N6" t="s">
        <v>93</v>
      </c>
      <c r="O6" t="s">
        <v>2059</v>
      </c>
    </row>
    <row r="7" spans="1:15" x14ac:dyDescent="0.2">
      <c r="A7" s="44" t="s">
        <v>4045</v>
      </c>
      <c r="B7" s="44"/>
      <c r="C7" s="44" t="s">
        <v>4206</v>
      </c>
      <c r="D7" s="44" t="s">
        <v>4206</v>
      </c>
      <c r="E7" s="44" t="s">
        <v>4235</v>
      </c>
      <c r="F7" s="44" t="s">
        <v>4057</v>
      </c>
      <c r="G7" s="31" t="s">
        <v>4227</v>
      </c>
      <c r="H7" s="31" t="s">
        <v>4228</v>
      </c>
      <c r="I7" s="31" t="s">
        <v>4229</v>
      </c>
      <c r="J7" s="31" t="s">
        <v>95</v>
      </c>
      <c r="K7" s="31" t="s">
        <v>4230</v>
      </c>
      <c r="N7" t="s">
        <v>93</v>
      </c>
      <c r="O7" t="s">
        <v>2059</v>
      </c>
    </row>
    <row r="8" spans="1:15" x14ac:dyDescent="0.2">
      <c r="A8" s="44" t="s">
        <v>4045</v>
      </c>
      <c r="B8" s="44"/>
      <c r="C8" s="44" t="s">
        <v>4206</v>
      </c>
      <c r="D8" s="44" t="s">
        <v>4206</v>
      </c>
      <c r="E8" s="44" t="s">
        <v>4236</v>
      </c>
      <c r="F8" s="44" t="s">
        <v>4057</v>
      </c>
      <c r="G8" s="31" t="s">
        <v>4231</v>
      </c>
      <c r="H8" s="31" t="s">
        <v>4232</v>
      </c>
      <c r="I8" s="31" t="s">
        <v>4233</v>
      </c>
      <c r="J8" s="31" t="s">
        <v>95</v>
      </c>
      <c r="K8" s="31" t="s">
        <v>4234</v>
      </c>
      <c r="N8" t="s">
        <v>93</v>
      </c>
      <c r="O8" t="s">
        <v>2059</v>
      </c>
    </row>
    <row r="9" spans="1:15" x14ac:dyDescent="0.2">
      <c r="A9" s="44" t="s">
        <v>4045</v>
      </c>
      <c r="B9" s="44"/>
      <c r="C9" s="44" t="s">
        <v>4206</v>
      </c>
      <c r="D9" s="44" t="s">
        <v>4206</v>
      </c>
      <c r="E9" s="44" t="s">
        <v>4238</v>
      </c>
      <c r="F9" s="44" t="s">
        <v>4057</v>
      </c>
      <c r="G9" s="31" t="s">
        <v>4241</v>
      </c>
      <c r="H9" s="31" t="s">
        <v>4244</v>
      </c>
      <c r="I9" s="31" t="s">
        <v>4247</v>
      </c>
      <c r="J9" s="31" t="s">
        <v>95</v>
      </c>
      <c r="K9" s="31" t="s">
        <v>4065</v>
      </c>
      <c r="N9" t="s">
        <v>93</v>
      </c>
      <c r="O9" t="s">
        <v>2059</v>
      </c>
    </row>
    <row r="10" spans="1:15" x14ac:dyDescent="0.2">
      <c r="A10" s="44" t="s">
        <v>4045</v>
      </c>
      <c r="B10" s="44"/>
      <c r="C10" s="44" t="s">
        <v>4206</v>
      </c>
      <c r="D10" s="44" t="s">
        <v>4206</v>
      </c>
      <c r="E10" s="44" t="s">
        <v>4239</v>
      </c>
      <c r="F10" s="44" t="s">
        <v>4057</v>
      </c>
      <c r="G10" s="31" t="s">
        <v>4242</v>
      </c>
      <c r="H10" s="31" t="s">
        <v>4245</v>
      </c>
      <c r="I10" s="31" t="s">
        <v>4247</v>
      </c>
      <c r="J10" s="31" t="s">
        <v>95</v>
      </c>
      <c r="K10" s="31" t="s">
        <v>4065</v>
      </c>
      <c r="N10" t="s">
        <v>93</v>
      </c>
      <c r="O10" t="s">
        <v>2059</v>
      </c>
    </row>
    <row r="11" spans="1:15" x14ac:dyDescent="0.2">
      <c r="A11" s="44" t="s">
        <v>4045</v>
      </c>
      <c r="B11" s="44"/>
      <c r="C11" s="44" t="s">
        <v>4206</v>
      </c>
      <c r="D11" s="44" t="s">
        <v>4206</v>
      </c>
      <c r="E11" s="44" t="s">
        <v>4240</v>
      </c>
      <c r="F11" s="44" t="s">
        <v>4057</v>
      </c>
      <c r="G11" s="31" t="s">
        <v>4243</v>
      </c>
      <c r="H11" s="31" t="s">
        <v>4246</v>
      </c>
      <c r="I11" s="31" t="s">
        <v>4247</v>
      </c>
      <c r="J11" s="31" t="s">
        <v>95</v>
      </c>
      <c r="K11" s="31" t="s">
        <v>4065</v>
      </c>
      <c r="N11" t="s">
        <v>93</v>
      </c>
      <c r="O11" t="s">
        <v>2059</v>
      </c>
    </row>
    <row r="12" spans="1:15" x14ac:dyDescent="0.2">
      <c r="A12" s="44" t="s">
        <v>4045</v>
      </c>
      <c r="B12" s="44"/>
      <c r="C12" s="44" t="s">
        <v>4206</v>
      </c>
      <c r="D12" s="44" t="s">
        <v>4206</v>
      </c>
      <c r="E12" s="44" t="s">
        <v>4248</v>
      </c>
      <c r="F12" s="44" t="s">
        <v>4057</v>
      </c>
      <c r="G12" s="31" t="s">
        <v>4251</v>
      </c>
      <c r="H12" s="31" t="s">
        <v>4254</v>
      </c>
      <c r="I12" s="31" t="s">
        <v>4247</v>
      </c>
      <c r="J12" s="31" t="s">
        <v>95</v>
      </c>
      <c r="K12" s="31" t="s">
        <v>4065</v>
      </c>
      <c r="N12" t="s">
        <v>93</v>
      </c>
      <c r="O12" t="s">
        <v>2059</v>
      </c>
    </row>
    <row r="13" spans="1:15" x14ac:dyDescent="0.2">
      <c r="A13" s="44" t="s">
        <v>4045</v>
      </c>
      <c r="B13" s="44"/>
      <c r="C13" s="44" t="s">
        <v>4206</v>
      </c>
      <c r="D13" s="44" t="s">
        <v>4206</v>
      </c>
      <c r="E13" s="44" t="s">
        <v>4249</v>
      </c>
      <c r="F13" s="44" t="s">
        <v>4057</v>
      </c>
      <c r="G13" s="31" t="s">
        <v>4252</v>
      </c>
      <c r="H13" s="31" t="s">
        <v>4255</v>
      </c>
      <c r="I13" s="31" t="s">
        <v>4247</v>
      </c>
      <c r="J13" s="31" t="s">
        <v>95</v>
      </c>
      <c r="K13" s="31" t="s">
        <v>4065</v>
      </c>
      <c r="N13" t="s">
        <v>93</v>
      </c>
      <c r="O13" t="s">
        <v>2059</v>
      </c>
    </row>
    <row r="14" spans="1:15" x14ac:dyDescent="0.2">
      <c r="A14" s="44" t="s">
        <v>4045</v>
      </c>
      <c r="B14" s="44"/>
      <c r="C14" s="44" t="s">
        <v>4206</v>
      </c>
      <c r="D14" s="44" t="s">
        <v>4206</v>
      </c>
      <c r="E14" s="44" t="s">
        <v>4250</v>
      </c>
      <c r="F14" s="44" t="s">
        <v>4057</v>
      </c>
      <c r="G14" s="31" t="s">
        <v>4253</v>
      </c>
      <c r="H14" s="31" t="s">
        <v>4256</v>
      </c>
      <c r="I14" s="31" t="s">
        <v>4247</v>
      </c>
      <c r="J14" s="31" t="s">
        <v>95</v>
      </c>
      <c r="K14" s="31" t="s">
        <v>4065</v>
      </c>
      <c r="N14" t="s">
        <v>93</v>
      </c>
      <c r="O14" t="s">
        <v>2059</v>
      </c>
    </row>
    <row r="15" spans="1:15" x14ac:dyDescent="0.2">
      <c r="A15" s="44" t="s">
        <v>4045</v>
      </c>
      <c r="B15" s="44"/>
      <c r="C15" s="44" t="s">
        <v>4206</v>
      </c>
      <c r="D15" s="44" t="s">
        <v>4206</v>
      </c>
      <c r="E15" s="44" t="s">
        <v>4257</v>
      </c>
      <c r="F15" s="44" t="s">
        <v>4057</v>
      </c>
      <c r="G15" s="31" t="s">
        <v>4258</v>
      </c>
      <c r="H15" s="31" t="s">
        <v>4259</v>
      </c>
      <c r="I15" s="31" t="s">
        <v>4260</v>
      </c>
      <c r="J15" s="31" t="s">
        <v>95</v>
      </c>
      <c r="K15" s="31" t="s">
        <v>4261</v>
      </c>
      <c r="N15" t="s">
        <v>93</v>
      </c>
      <c r="O15" t="s">
        <v>2059</v>
      </c>
    </row>
    <row r="16" spans="1:15" x14ac:dyDescent="0.2">
      <c r="A16" s="46" t="s">
        <v>4045</v>
      </c>
      <c r="B16" s="46"/>
      <c r="C16" s="46" t="s">
        <v>1245</v>
      </c>
      <c r="D16" s="46" t="s">
        <v>732</v>
      </c>
      <c r="E16" s="46" t="s">
        <v>732</v>
      </c>
      <c r="F16" s="46" t="s">
        <v>4056</v>
      </c>
      <c r="G16" t="s">
        <v>5000</v>
      </c>
      <c r="H16" s="31" t="s">
        <v>4998</v>
      </c>
      <c r="I16" s="31" t="s">
        <v>4999</v>
      </c>
      <c r="J16" s="31" t="s">
        <v>95</v>
      </c>
      <c r="K16" s="31" t="s">
        <v>5196</v>
      </c>
      <c r="N16" s="31" t="s">
        <v>78</v>
      </c>
      <c r="O16" s="31" t="s">
        <v>78</v>
      </c>
    </row>
    <row r="17" spans="1:15" x14ac:dyDescent="0.2">
      <c r="A17" s="46" t="s">
        <v>4045</v>
      </c>
      <c r="B17" s="46"/>
      <c r="C17" s="46" t="s">
        <v>1245</v>
      </c>
      <c r="D17" s="46" t="s">
        <v>4173</v>
      </c>
      <c r="E17" s="46" t="s">
        <v>4173</v>
      </c>
      <c r="F17" s="46" t="s">
        <v>2035</v>
      </c>
      <c r="G17" s="31" t="s">
        <v>4969</v>
      </c>
      <c r="H17" s="31" t="s">
        <v>4170</v>
      </c>
      <c r="I17" s="31" t="s">
        <v>4172</v>
      </c>
      <c r="J17" s="31" t="s">
        <v>95</v>
      </c>
      <c r="K17" s="31" t="s">
        <v>4157</v>
      </c>
      <c r="N17" s="31" t="s">
        <v>78</v>
      </c>
      <c r="O17" s="31" t="s">
        <v>78</v>
      </c>
    </row>
    <row r="18" spans="1:15" x14ac:dyDescent="0.2">
      <c r="A18" s="46" t="s">
        <v>4045</v>
      </c>
      <c r="B18" s="46"/>
      <c r="C18" s="46" t="s">
        <v>1245</v>
      </c>
      <c r="D18" s="46" t="s">
        <v>4177</v>
      </c>
      <c r="E18" s="46" t="s">
        <v>4177</v>
      </c>
      <c r="F18" s="46" t="s">
        <v>2035</v>
      </c>
      <c r="G18" s="31" t="s">
        <v>4971</v>
      </c>
      <c r="H18" s="31" t="s">
        <v>4174</v>
      </c>
      <c r="I18" s="31" t="s">
        <v>4176</v>
      </c>
      <c r="J18" s="31" t="s">
        <v>95</v>
      </c>
      <c r="K18" s="31" t="s">
        <v>4157</v>
      </c>
      <c r="N18" s="31" t="s">
        <v>78</v>
      </c>
      <c r="O18" s="31" t="s">
        <v>78</v>
      </c>
    </row>
    <row r="19" spans="1:15" x14ac:dyDescent="0.2">
      <c r="A19" s="46" t="s">
        <v>4045</v>
      </c>
      <c r="B19" s="46"/>
      <c r="C19" s="46" t="s">
        <v>1245</v>
      </c>
      <c r="D19" s="46" t="s">
        <v>4166</v>
      </c>
      <c r="E19" s="46" t="s">
        <v>4166</v>
      </c>
      <c r="F19" s="46" t="s">
        <v>2035</v>
      </c>
      <c r="G19" s="31" t="s">
        <v>4989</v>
      </c>
      <c r="H19" s="31" t="s">
        <v>4168</v>
      </c>
      <c r="I19" s="31" t="s">
        <v>4169</v>
      </c>
      <c r="J19" s="31" t="s">
        <v>95</v>
      </c>
      <c r="K19" s="31" t="s">
        <v>4157</v>
      </c>
      <c r="N19" s="31" t="s">
        <v>78</v>
      </c>
      <c r="O19" s="31" t="s">
        <v>78</v>
      </c>
    </row>
    <row r="20" spans="1:15" x14ac:dyDescent="0.2">
      <c r="A20" s="46" t="s">
        <v>4045</v>
      </c>
      <c r="B20" s="46"/>
      <c r="C20" s="46" t="s">
        <v>1245</v>
      </c>
      <c r="D20" s="46" t="s">
        <v>4147</v>
      </c>
      <c r="E20" s="46" t="s">
        <v>4147</v>
      </c>
      <c r="F20" s="46" t="s">
        <v>2035</v>
      </c>
      <c r="G20" s="31" t="s">
        <v>4966</v>
      </c>
      <c r="H20" s="31" t="s">
        <v>4145</v>
      </c>
      <c r="I20" s="31" t="s">
        <v>4148</v>
      </c>
      <c r="J20" s="31" t="s">
        <v>95</v>
      </c>
      <c r="K20" s="31" t="s">
        <v>4094</v>
      </c>
      <c r="N20" s="31" t="s">
        <v>78</v>
      </c>
      <c r="O20" s="31" t="s">
        <v>78</v>
      </c>
    </row>
    <row r="21" spans="1:15" x14ac:dyDescent="0.2">
      <c r="A21" s="46" t="s">
        <v>4045</v>
      </c>
      <c r="B21" s="46"/>
      <c r="C21" s="46" t="s">
        <v>1245</v>
      </c>
      <c r="D21" s="46" t="s">
        <v>4151</v>
      </c>
      <c r="E21" s="46" t="s">
        <v>4151</v>
      </c>
      <c r="F21" s="46" t="s">
        <v>2035</v>
      </c>
      <c r="G21" s="31" t="s">
        <v>4967</v>
      </c>
      <c r="H21" s="31" t="s">
        <v>4149</v>
      </c>
      <c r="I21" s="31" t="s">
        <v>4152</v>
      </c>
      <c r="J21" s="31" t="s">
        <v>95</v>
      </c>
      <c r="K21" s="31" t="s">
        <v>3166</v>
      </c>
      <c r="N21" s="31" t="s">
        <v>78</v>
      </c>
      <c r="O21" s="31" t="s">
        <v>78</v>
      </c>
    </row>
    <row r="22" spans="1:15" x14ac:dyDescent="0.2">
      <c r="A22" s="46" t="s">
        <v>4045</v>
      </c>
      <c r="B22" s="46"/>
      <c r="C22" s="46" t="s">
        <v>1245</v>
      </c>
      <c r="D22" s="46" t="s">
        <v>4181</v>
      </c>
      <c r="E22" s="46" t="s">
        <v>4181</v>
      </c>
      <c r="F22" s="46" t="s">
        <v>2035</v>
      </c>
      <c r="G22" s="31" t="s">
        <v>4973</v>
      </c>
      <c r="H22" s="31" t="s">
        <v>4178</v>
      </c>
      <c r="I22" s="31" t="s">
        <v>4180</v>
      </c>
      <c r="J22" s="31" t="s">
        <v>95</v>
      </c>
      <c r="K22" s="31" t="s">
        <v>5001</v>
      </c>
      <c r="N22" s="31" t="s">
        <v>78</v>
      </c>
      <c r="O22" s="31" t="s">
        <v>78</v>
      </c>
    </row>
    <row r="23" spans="1:15" x14ac:dyDescent="0.2">
      <c r="A23" s="46" t="s">
        <v>4045</v>
      </c>
      <c r="B23" s="46"/>
      <c r="C23" s="46" t="s">
        <v>1245</v>
      </c>
      <c r="D23" s="46" t="s">
        <v>4153</v>
      </c>
      <c r="E23" s="46" t="s">
        <v>4153</v>
      </c>
      <c r="F23" s="46" t="s">
        <v>2035</v>
      </c>
      <c r="G23" s="31" t="s">
        <v>4972</v>
      </c>
      <c r="H23" s="31" t="s">
        <v>4155</v>
      </c>
      <c r="I23" s="31" t="s">
        <v>4156</v>
      </c>
      <c r="J23" s="31" t="s">
        <v>95</v>
      </c>
      <c r="K23" s="31" t="s">
        <v>5187</v>
      </c>
      <c r="N23" s="31" t="s">
        <v>78</v>
      </c>
      <c r="O23" s="31" t="s">
        <v>78</v>
      </c>
    </row>
    <row r="24" spans="1:15" x14ac:dyDescent="0.2">
      <c r="A24" s="46" t="s">
        <v>4045</v>
      </c>
      <c r="B24" s="46"/>
      <c r="C24" s="46" t="s">
        <v>1245</v>
      </c>
      <c r="D24" s="46" t="s">
        <v>4161</v>
      </c>
      <c r="E24" s="46" t="s">
        <v>4161</v>
      </c>
      <c r="F24" s="46" t="s">
        <v>2035</v>
      </c>
      <c r="G24" s="31" t="s">
        <v>4968</v>
      </c>
      <c r="H24" s="31" t="s">
        <v>4158</v>
      </c>
      <c r="I24" s="31" t="s">
        <v>4160</v>
      </c>
      <c r="J24" s="31" t="s">
        <v>95</v>
      </c>
      <c r="K24" s="31" t="s">
        <v>77</v>
      </c>
      <c r="N24" s="31" t="s">
        <v>78</v>
      </c>
      <c r="O24" s="31" t="s">
        <v>78</v>
      </c>
    </row>
    <row r="25" spans="1:15" x14ac:dyDescent="0.2">
      <c r="A25" s="46" t="s">
        <v>4045</v>
      </c>
      <c r="B25" s="46"/>
      <c r="C25" s="46" t="s">
        <v>1245</v>
      </c>
      <c r="D25" s="46" t="s">
        <v>4162</v>
      </c>
      <c r="E25" s="46" t="s">
        <v>4162</v>
      </c>
      <c r="F25" s="46" t="s">
        <v>2035</v>
      </c>
      <c r="G25" s="31" t="s">
        <v>4970</v>
      </c>
      <c r="H25" s="31" t="s">
        <v>4164</v>
      </c>
      <c r="I25" s="31" t="s">
        <v>4165</v>
      </c>
      <c r="J25" s="31" t="s">
        <v>95</v>
      </c>
      <c r="K25" s="31" t="s">
        <v>77</v>
      </c>
      <c r="N25" s="31" t="s">
        <v>78</v>
      </c>
      <c r="O25" s="31" t="s">
        <v>78</v>
      </c>
    </row>
    <row r="26" spans="1:15" x14ac:dyDescent="0.2">
      <c r="A26" s="46" t="s">
        <v>4045</v>
      </c>
      <c r="B26" s="46"/>
      <c r="C26" s="46" t="s">
        <v>1245</v>
      </c>
      <c r="D26" s="46" t="s">
        <v>4821</v>
      </c>
      <c r="E26" s="46" t="s">
        <v>4974</v>
      </c>
      <c r="F26" s="46" t="s">
        <v>2035</v>
      </c>
      <c r="G26" s="31" t="s">
        <v>4984</v>
      </c>
      <c r="H26" s="31" t="s">
        <v>4979</v>
      </c>
      <c r="I26" s="31" t="s">
        <v>4824</v>
      </c>
      <c r="J26" s="31" t="s">
        <v>95</v>
      </c>
      <c r="K26" s="31" t="s">
        <v>5189</v>
      </c>
      <c r="N26" s="31" t="s">
        <v>78</v>
      </c>
      <c r="O26" s="31" t="s">
        <v>78</v>
      </c>
    </row>
    <row r="27" spans="1:15" x14ac:dyDescent="0.2">
      <c r="A27" s="46" t="s">
        <v>4045</v>
      </c>
      <c r="B27" s="46"/>
      <c r="C27" s="46" t="s">
        <v>1245</v>
      </c>
      <c r="D27" s="46" t="s">
        <v>4821</v>
      </c>
      <c r="E27" s="46" t="s">
        <v>4975</v>
      </c>
      <c r="F27" s="46" t="s">
        <v>2035</v>
      </c>
      <c r="G27" s="31" t="s">
        <v>4985</v>
      </c>
      <c r="H27" s="31" t="s">
        <v>4980</v>
      </c>
      <c r="I27" s="31" t="s">
        <v>4824</v>
      </c>
      <c r="J27" s="31" t="s">
        <v>95</v>
      </c>
      <c r="K27" s="31" t="s">
        <v>5189</v>
      </c>
      <c r="N27" s="31" t="s">
        <v>78</v>
      </c>
      <c r="O27" s="31" t="s">
        <v>78</v>
      </c>
    </row>
    <row r="28" spans="1:15" x14ac:dyDescent="0.2">
      <c r="A28" s="46" t="s">
        <v>4045</v>
      </c>
      <c r="B28" s="46"/>
      <c r="C28" s="46" t="s">
        <v>1245</v>
      </c>
      <c r="D28" s="46" t="s">
        <v>4821</v>
      </c>
      <c r="E28" s="46" t="s">
        <v>4976</v>
      </c>
      <c r="F28" s="46" t="s">
        <v>2035</v>
      </c>
      <c r="G28" s="31" t="s">
        <v>4986</v>
      </c>
      <c r="H28" s="31" t="s">
        <v>4981</v>
      </c>
      <c r="I28" s="31" t="s">
        <v>4824</v>
      </c>
      <c r="J28" s="31" t="s">
        <v>95</v>
      </c>
      <c r="K28" s="31" t="s">
        <v>5189</v>
      </c>
      <c r="N28" s="31" t="s">
        <v>78</v>
      </c>
      <c r="O28" s="31" t="s">
        <v>78</v>
      </c>
    </row>
    <row r="29" spans="1:15" x14ac:dyDescent="0.2">
      <c r="A29" s="46" t="s">
        <v>4045</v>
      </c>
      <c r="B29" s="46"/>
      <c r="C29" s="46" t="s">
        <v>1245</v>
      </c>
      <c r="D29" s="46" t="s">
        <v>4821</v>
      </c>
      <c r="E29" s="46" t="s">
        <v>4977</v>
      </c>
      <c r="F29" s="46" t="s">
        <v>2035</v>
      </c>
      <c r="G29" s="31" t="s">
        <v>4987</v>
      </c>
      <c r="H29" s="31" t="s">
        <v>4982</v>
      </c>
      <c r="I29" s="31" t="s">
        <v>4824</v>
      </c>
      <c r="J29" s="31" t="s">
        <v>95</v>
      </c>
      <c r="K29" s="31" t="s">
        <v>5189</v>
      </c>
      <c r="N29" s="31" t="s">
        <v>78</v>
      </c>
      <c r="O29" s="31" t="s">
        <v>78</v>
      </c>
    </row>
    <row r="30" spans="1:15" x14ac:dyDescent="0.2">
      <c r="A30" s="46" t="s">
        <v>4045</v>
      </c>
      <c r="B30" s="46"/>
      <c r="C30" s="46" t="s">
        <v>1245</v>
      </c>
      <c r="D30" s="46" t="s">
        <v>4821</v>
      </c>
      <c r="E30" s="46" t="s">
        <v>4978</v>
      </c>
      <c r="F30" s="46" t="s">
        <v>2035</v>
      </c>
      <c r="G30" s="31" t="s">
        <v>4988</v>
      </c>
      <c r="H30" s="31" t="s">
        <v>4983</v>
      </c>
      <c r="I30" s="31" t="s">
        <v>4824</v>
      </c>
      <c r="J30" s="31" t="s">
        <v>95</v>
      </c>
      <c r="K30" s="31" t="s">
        <v>5189</v>
      </c>
      <c r="N30" s="31" t="s">
        <v>78</v>
      </c>
      <c r="O30" s="31" t="s">
        <v>78</v>
      </c>
    </row>
    <row r="31" spans="1:15" x14ac:dyDescent="0.2">
      <c r="A31" s="47" t="s">
        <v>4045</v>
      </c>
      <c r="B31" s="47"/>
      <c r="C31" s="47" t="s">
        <v>14</v>
      </c>
      <c r="D31" s="47" t="s">
        <v>39</v>
      </c>
      <c r="E31" s="47" t="str">
        <f>D31&amp;1</f>
        <v>N1</v>
      </c>
      <c r="F31" s="47" t="s">
        <v>4057</v>
      </c>
      <c r="G31" t="s">
        <v>4854</v>
      </c>
      <c r="H31" s="31" t="s">
        <v>4809</v>
      </c>
      <c r="I31" s="31" t="s">
        <v>4292</v>
      </c>
      <c r="J31" s="31" t="s">
        <v>97</v>
      </c>
      <c r="K31" s="31" t="s">
        <v>4055</v>
      </c>
      <c r="L31">
        <v>1</v>
      </c>
      <c r="M31">
        <v>5</v>
      </c>
      <c r="N31" s="31" t="s">
        <v>96</v>
      </c>
      <c r="O31" s="31" t="s">
        <v>2059</v>
      </c>
    </row>
    <row r="32" spans="1:15" x14ac:dyDescent="0.2">
      <c r="A32" s="47" t="s">
        <v>4045</v>
      </c>
      <c r="B32" s="47"/>
      <c r="C32" s="47" t="s">
        <v>14</v>
      </c>
      <c r="D32" s="47" t="s">
        <v>24</v>
      </c>
      <c r="E32" s="47" t="str">
        <f>D32&amp;1</f>
        <v>E1</v>
      </c>
      <c r="F32" s="47" t="s">
        <v>4057</v>
      </c>
      <c r="G32" t="s">
        <v>4855</v>
      </c>
      <c r="H32" s="31" t="s">
        <v>4809</v>
      </c>
      <c r="I32" s="31" t="s">
        <v>4292</v>
      </c>
      <c r="J32" s="31" t="s">
        <v>95</v>
      </c>
      <c r="K32" s="31" t="s">
        <v>4055</v>
      </c>
      <c r="L32">
        <v>1</v>
      </c>
      <c r="M32">
        <v>5</v>
      </c>
      <c r="N32" s="31" t="s">
        <v>96</v>
      </c>
      <c r="O32" s="31" t="s">
        <v>2059</v>
      </c>
    </row>
    <row r="33" spans="1:15" x14ac:dyDescent="0.2">
      <c r="A33" s="47" t="s">
        <v>4045</v>
      </c>
      <c r="B33" s="47"/>
      <c r="C33" s="47" t="s">
        <v>14</v>
      </c>
      <c r="D33" s="47" t="s">
        <v>40</v>
      </c>
      <c r="E33" s="47" t="str">
        <f>D33&amp;1</f>
        <v>O1</v>
      </c>
      <c r="F33" s="47" t="s">
        <v>4057</v>
      </c>
      <c r="G33" t="s">
        <v>4856</v>
      </c>
      <c r="H33" s="31" t="s">
        <v>4809</v>
      </c>
      <c r="I33" s="31" t="s">
        <v>4292</v>
      </c>
      <c r="J33" s="31" t="s">
        <v>97</v>
      </c>
      <c r="K33" s="31" t="s">
        <v>4055</v>
      </c>
      <c r="L33">
        <v>1</v>
      </c>
      <c r="M33">
        <v>5</v>
      </c>
      <c r="N33" s="31" t="s">
        <v>96</v>
      </c>
      <c r="O33" s="31" t="s">
        <v>2059</v>
      </c>
    </row>
    <row r="34" spans="1:15" x14ac:dyDescent="0.2">
      <c r="A34" s="47" t="s">
        <v>4045</v>
      </c>
      <c r="B34" s="47"/>
      <c r="C34" s="47" t="s">
        <v>14</v>
      </c>
      <c r="D34" s="47" t="s">
        <v>34</v>
      </c>
      <c r="E34" s="47" t="str">
        <f>D34&amp;1</f>
        <v>A1</v>
      </c>
      <c r="F34" s="47" t="s">
        <v>4057</v>
      </c>
      <c r="G34" t="s">
        <v>4857</v>
      </c>
      <c r="H34" s="31" t="s">
        <v>4809</v>
      </c>
      <c r="I34" s="31" t="s">
        <v>4292</v>
      </c>
      <c r="J34" s="31" t="s">
        <v>95</v>
      </c>
      <c r="K34" s="31" t="s">
        <v>4055</v>
      </c>
      <c r="L34">
        <v>1</v>
      </c>
      <c r="M34">
        <v>5</v>
      </c>
      <c r="N34" s="31" t="s">
        <v>96</v>
      </c>
      <c r="O34" s="31" t="s">
        <v>2059</v>
      </c>
    </row>
    <row r="35" spans="1:15" x14ac:dyDescent="0.2">
      <c r="A35" s="47" t="s">
        <v>4045</v>
      </c>
      <c r="B35" s="47"/>
      <c r="C35" s="47" t="s">
        <v>14</v>
      </c>
      <c r="D35" s="47" t="s">
        <v>36</v>
      </c>
      <c r="E35" s="47" t="str">
        <f>D35&amp;1</f>
        <v>C1</v>
      </c>
      <c r="F35" s="47" t="s">
        <v>4057</v>
      </c>
      <c r="G35" t="s">
        <v>4858</v>
      </c>
      <c r="H35" s="31" t="s">
        <v>4809</v>
      </c>
      <c r="I35" s="31" t="s">
        <v>4292</v>
      </c>
      <c r="J35" s="31" t="s">
        <v>95</v>
      </c>
      <c r="K35" s="31" t="s">
        <v>4055</v>
      </c>
      <c r="L35">
        <v>1</v>
      </c>
      <c r="M35">
        <v>5</v>
      </c>
      <c r="N35" s="31" t="s">
        <v>96</v>
      </c>
      <c r="O35" s="31" t="s">
        <v>2059</v>
      </c>
    </row>
    <row r="36" spans="1:15" x14ac:dyDescent="0.2">
      <c r="A36" s="47" t="s">
        <v>4045</v>
      </c>
      <c r="B36" s="47"/>
      <c r="C36" s="47" t="s">
        <v>14</v>
      </c>
      <c r="D36" s="47" t="s">
        <v>39</v>
      </c>
      <c r="E36" s="47" t="str">
        <f>D36&amp;2</f>
        <v>N2</v>
      </c>
      <c r="F36" s="47" t="s">
        <v>4057</v>
      </c>
      <c r="G36" t="s">
        <v>4859</v>
      </c>
      <c r="H36" s="31" t="s">
        <v>4809</v>
      </c>
      <c r="I36" s="31" t="s">
        <v>4292</v>
      </c>
      <c r="J36" s="31" t="s">
        <v>95</v>
      </c>
      <c r="K36" s="31" t="s">
        <v>4055</v>
      </c>
      <c r="L36">
        <v>1</v>
      </c>
      <c r="M36">
        <v>5</v>
      </c>
      <c r="N36" s="31" t="s">
        <v>96</v>
      </c>
      <c r="O36" s="31" t="s">
        <v>2059</v>
      </c>
    </row>
    <row r="37" spans="1:15" x14ac:dyDescent="0.2">
      <c r="A37" s="47" t="s">
        <v>4045</v>
      </c>
      <c r="B37" s="47"/>
      <c r="C37" s="47" t="s">
        <v>14</v>
      </c>
      <c r="D37" s="47" t="s">
        <v>24</v>
      </c>
      <c r="E37" s="47" t="str">
        <f>D37&amp;2</f>
        <v>E2</v>
      </c>
      <c r="F37" s="47" t="s">
        <v>4057</v>
      </c>
      <c r="G37" t="s">
        <v>4860</v>
      </c>
      <c r="H37" s="31" t="s">
        <v>4809</v>
      </c>
      <c r="I37" s="31" t="s">
        <v>4292</v>
      </c>
      <c r="J37" s="31" t="s">
        <v>95</v>
      </c>
      <c r="K37" s="31" t="s">
        <v>4055</v>
      </c>
      <c r="L37">
        <v>1</v>
      </c>
      <c r="M37">
        <v>5</v>
      </c>
      <c r="N37" s="31" t="s">
        <v>96</v>
      </c>
      <c r="O37" s="31" t="s">
        <v>2059</v>
      </c>
    </row>
    <row r="38" spans="1:15" x14ac:dyDescent="0.2">
      <c r="A38" s="47" t="s">
        <v>4045</v>
      </c>
      <c r="B38" s="47"/>
      <c r="C38" s="47" t="s">
        <v>14</v>
      </c>
      <c r="D38" s="47" t="s">
        <v>40</v>
      </c>
      <c r="E38" s="47" t="str">
        <f>D38&amp;2</f>
        <v>O2</v>
      </c>
      <c r="F38" s="47" t="s">
        <v>4057</v>
      </c>
      <c r="G38" t="s">
        <v>4861</v>
      </c>
      <c r="H38" s="31" t="s">
        <v>4809</v>
      </c>
      <c r="I38" s="31" t="s">
        <v>4292</v>
      </c>
      <c r="J38" s="31" t="s">
        <v>97</v>
      </c>
      <c r="K38" s="31" t="s">
        <v>4055</v>
      </c>
      <c r="L38">
        <v>1</v>
      </c>
      <c r="M38">
        <v>5</v>
      </c>
      <c r="N38" s="31" t="s">
        <v>96</v>
      </c>
      <c r="O38" s="31" t="s">
        <v>2059</v>
      </c>
    </row>
    <row r="39" spans="1:15" x14ac:dyDescent="0.2">
      <c r="A39" s="47" t="s">
        <v>4045</v>
      </c>
      <c r="B39" s="47"/>
      <c r="C39" s="47" t="s">
        <v>14</v>
      </c>
      <c r="D39" s="47" t="s">
        <v>34</v>
      </c>
      <c r="E39" s="47" t="str">
        <f>D39&amp;2</f>
        <v>A2</v>
      </c>
      <c r="F39" s="47" t="s">
        <v>4057</v>
      </c>
      <c r="G39" t="s">
        <v>4862</v>
      </c>
      <c r="H39" s="31" t="s">
        <v>4809</v>
      </c>
      <c r="I39" s="31" t="s">
        <v>4292</v>
      </c>
      <c r="J39" s="31" t="s">
        <v>97</v>
      </c>
      <c r="K39" s="31" t="s">
        <v>4055</v>
      </c>
      <c r="L39">
        <v>1</v>
      </c>
      <c r="M39">
        <v>5</v>
      </c>
      <c r="N39" s="31" t="s">
        <v>96</v>
      </c>
      <c r="O39" s="31" t="s">
        <v>2059</v>
      </c>
    </row>
    <row r="40" spans="1:15" x14ac:dyDescent="0.2">
      <c r="A40" s="47" t="s">
        <v>4045</v>
      </c>
      <c r="B40" s="47"/>
      <c r="C40" s="47" t="s">
        <v>14</v>
      </c>
      <c r="D40" s="47" t="s">
        <v>36</v>
      </c>
      <c r="E40" s="47" t="str">
        <f>D40&amp;2</f>
        <v>C2</v>
      </c>
      <c r="F40" s="47" t="s">
        <v>4057</v>
      </c>
      <c r="G40" t="s">
        <v>4863</v>
      </c>
      <c r="H40" s="31" t="s">
        <v>4809</v>
      </c>
      <c r="I40" s="31" t="s">
        <v>4292</v>
      </c>
      <c r="J40" s="31" t="s">
        <v>95</v>
      </c>
      <c r="K40" s="31" t="s">
        <v>4055</v>
      </c>
      <c r="L40">
        <v>1</v>
      </c>
      <c r="M40">
        <v>5</v>
      </c>
      <c r="N40" s="31" t="s">
        <v>96</v>
      </c>
      <c r="O40" s="31" t="s">
        <v>2059</v>
      </c>
    </row>
    <row r="41" spans="1:15" x14ac:dyDescent="0.2">
      <c r="A41" s="47" t="s">
        <v>4045</v>
      </c>
      <c r="B41" s="47"/>
      <c r="C41" s="47" t="s">
        <v>14</v>
      </c>
      <c r="D41" s="47" t="s">
        <v>39</v>
      </c>
      <c r="E41" s="47" t="str">
        <f>D41&amp;3</f>
        <v>N3</v>
      </c>
      <c r="F41" s="47" t="s">
        <v>4057</v>
      </c>
      <c r="G41" t="s">
        <v>4864</v>
      </c>
      <c r="H41" s="31" t="s">
        <v>4809</v>
      </c>
      <c r="I41" s="31" t="s">
        <v>4292</v>
      </c>
      <c r="J41" s="31" t="s">
        <v>95</v>
      </c>
      <c r="K41" s="31" t="s">
        <v>4055</v>
      </c>
      <c r="L41">
        <v>1</v>
      </c>
      <c r="M41">
        <v>5</v>
      </c>
      <c r="N41" s="31" t="s">
        <v>96</v>
      </c>
      <c r="O41" s="31" t="s">
        <v>2059</v>
      </c>
    </row>
    <row r="42" spans="1:15" x14ac:dyDescent="0.2">
      <c r="A42" s="47" t="s">
        <v>4045</v>
      </c>
      <c r="B42" s="47"/>
      <c r="C42" s="47" t="s">
        <v>14</v>
      </c>
      <c r="D42" s="47" t="s">
        <v>24</v>
      </c>
      <c r="E42" s="47" t="str">
        <f>D42&amp;3</f>
        <v>E3</v>
      </c>
      <c r="F42" s="47" t="s">
        <v>4057</v>
      </c>
      <c r="G42" t="s">
        <v>4865</v>
      </c>
      <c r="H42" s="31" t="s">
        <v>4809</v>
      </c>
      <c r="I42" s="31" t="s">
        <v>4292</v>
      </c>
      <c r="J42" s="31" t="s">
        <v>97</v>
      </c>
      <c r="K42" s="31" t="s">
        <v>4055</v>
      </c>
      <c r="L42">
        <v>1</v>
      </c>
      <c r="M42">
        <v>5</v>
      </c>
      <c r="N42" s="31" t="s">
        <v>96</v>
      </c>
      <c r="O42" s="31" t="s">
        <v>2059</v>
      </c>
    </row>
    <row r="43" spans="1:15" x14ac:dyDescent="0.2">
      <c r="A43" s="47" t="s">
        <v>4045</v>
      </c>
      <c r="B43" s="47"/>
      <c r="C43" s="47" t="s">
        <v>14</v>
      </c>
      <c r="D43" s="47" t="s">
        <v>40</v>
      </c>
      <c r="E43" s="47" t="str">
        <f>D43&amp;3</f>
        <v>O3</v>
      </c>
      <c r="F43" s="47" t="s">
        <v>4057</v>
      </c>
      <c r="G43" t="s">
        <v>4866</v>
      </c>
      <c r="H43" s="31" t="s">
        <v>4809</v>
      </c>
      <c r="I43" s="31" t="s">
        <v>4292</v>
      </c>
      <c r="J43" s="31" t="s">
        <v>95</v>
      </c>
      <c r="K43" s="31" t="s">
        <v>4055</v>
      </c>
      <c r="L43">
        <v>1</v>
      </c>
      <c r="M43">
        <v>5</v>
      </c>
      <c r="N43" s="31" t="s">
        <v>96</v>
      </c>
      <c r="O43" s="31" t="s">
        <v>2059</v>
      </c>
    </row>
    <row r="44" spans="1:15" x14ac:dyDescent="0.2">
      <c r="A44" s="47" t="s">
        <v>4045</v>
      </c>
      <c r="B44" s="47"/>
      <c r="C44" s="47" t="s">
        <v>14</v>
      </c>
      <c r="D44" s="47" t="s">
        <v>34</v>
      </c>
      <c r="E44" s="47" t="str">
        <f>D44&amp;3</f>
        <v>A3</v>
      </c>
      <c r="F44" s="47" t="s">
        <v>4057</v>
      </c>
      <c r="G44" t="s">
        <v>4867</v>
      </c>
      <c r="H44" s="31" t="s">
        <v>4809</v>
      </c>
      <c r="I44" s="31" t="s">
        <v>4292</v>
      </c>
      <c r="J44" s="31" t="s">
        <v>97</v>
      </c>
      <c r="K44" s="31" t="s">
        <v>4055</v>
      </c>
      <c r="L44">
        <v>1</v>
      </c>
      <c r="M44">
        <v>5</v>
      </c>
      <c r="N44" s="31" t="s">
        <v>96</v>
      </c>
      <c r="O44" s="31" t="s">
        <v>2059</v>
      </c>
    </row>
    <row r="45" spans="1:15" x14ac:dyDescent="0.2">
      <c r="A45" s="47" t="s">
        <v>4045</v>
      </c>
      <c r="B45" s="47"/>
      <c r="C45" s="47" t="s">
        <v>14</v>
      </c>
      <c r="D45" s="47" t="s">
        <v>36</v>
      </c>
      <c r="E45" s="47" t="str">
        <f>D45&amp;3</f>
        <v>C3</v>
      </c>
      <c r="F45" s="47" t="s">
        <v>4057</v>
      </c>
      <c r="G45" t="s">
        <v>4868</v>
      </c>
      <c r="H45" s="31" t="s">
        <v>4809</v>
      </c>
      <c r="I45" s="31" t="s">
        <v>4292</v>
      </c>
      <c r="J45" s="31" t="s">
        <v>97</v>
      </c>
      <c r="K45" s="31" t="s">
        <v>4055</v>
      </c>
      <c r="L45">
        <v>1</v>
      </c>
      <c r="M45">
        <v>5</v>
      </c>
      <c r="N45" s="31" t="s">
        <v>96</v>
      </c>
      <c r="O45" s="31" t="s">
        <v>2059</v>
      </c>
    </row>
    <row r="46" spans="1:15" x14ac:dyDescent="0.2">
      <c r="A46" s="47" t="s">
        <v>4045</v>
      </c>
      <c r="B46" s="47"/>
      <c r="C46" s="47" t="s">
        <v>14</v>
      </c>
      <c r="D46" s="47" t="s">
        <v>39</v>
      </c>
      <c r="E46" s="47" t="str">
        <f>D46&amp;4</f>
        <v>N4</v>
      </c>
      <c r="F46" s="47" t="s">
        <v>4057</v>
      </c>
      <c r="G46" t="s">
        <v>4869</v>
      </c>
      <c r="H46" s="31" t="s">
        <v>4809</v>
      </c>
      <c r="I46" s="31" t="s">
        <v>4292</v>
      </c>
      <c r="J46" s="31" t="s">
        <v>97</v>
      </c>
      <c r="K46" s="31" t="s">
        <v>4055</v>
      </c>
      <c r="L46">
        <v>1</v>
      </c>
      <c r="M46">
        <v>5</v>
      </c>
      <c r="N46" s="31" t="s">
        <v>96</v>
      </c>
      <c r="O46" s="31" t="s">
        <v>2059</v>
      </c>
    </row>
    <row r="47" spans="1:15" x14ac:dyDescent="0.2">
      <c r="A47" s="47" t="s">
        <v>4045</v>
      </c>
      <c r="B47" s="47"/>
      <c r="C47" s="47" t="s">
        <v>14</v>
      </c>
      <c r="D47" s="47" t="s">
        <v>24</v>
      </c>
      <c r="E47" s="47" t="str">
        <f>D47&amp;4</f>
        <v>E4</v>
      </c>
      <c r="F47" s="47" t="s">
        <v>4057</v>
      </c>
      <c r="G47" t="s">
        <v>4870</v>
      </c>
      <c r="H47" s="31" t="s">
        <v>4809</v>
      </c>
      <c r="I47" s="31" t="s">
        <v>4292</v>
      </c>
      <c r="J47" s="31" t="s">
        <v>95</v>
      </c>
      <c r="K47" s="31" t="s">
        <v>4055</v>
      </c>
      <c r="L47">
        <v>1</v>
      </c>
      <c r="M47">
        <v>5</v>
      </c>
      <c r="N47" s="31" t="s">
        <v>96</v>
      </c>
      <c r="O47" s="31" t="s">
        <v>2059</v>
      </c>
    </row>
    <row r="48" spans="1:15" x14ac:dyDescent="0.2">
      <c r="A48" s="47" t="s">
        <v>4045</v>
      </c>
      <c r="B48" s="47"/>
      <c r="C48" s="47" t="s">
        <v>14</v>
      </c>
      <c r="D48" s="47" t="s">
        <v>40</v>
      </c>
      <c r="E48" s="47" t="str">
        <f>D48&amp;4</f>
        <v>O4</v>
      </c>
      <c r="F48" s="47" t="s">
        <v>4057</v>
      </c>
      <c r="G48" t="s">
        <v>4871</v>
      </c>
      <c r="H48" s="31" t="s">
        <v>4809</v>
      </c>
      <c r="I48" s="31" t="s">
        <v>4292</v>
      </c>
      <c r="J48" s="31" t="s">
        <v>97</v>
      </c>
      <c r="K48" s="31" t="s">
        <v>4055</v>
      </c>
      <c r="L48">
        <v>1</v>
      </c>
      <c r="M48">
        <v>5</v>
      </c>
      <c r="N48" s="31" t="s">
        <v>96</v>
      </c>
      <c r="O48" s="31" t="s">
        <v>2059</v>
      </c>
    </row>
    <row r="49" spans="1:15" x14ac:dyDescent="0.2">
      <c r="A49" s="47" t="s">
        <v>4045</v>
      </c>
      <c r="B49" s="47"/>
      <c r="C49" s="47" t="s">
        <v>14</v>
      </c>
      <c r="D49" s="47" t="s">
        <v>34</v>
      </c>
      <c r="E49" s="47" t="str">
        <f>D49&amp;4</f>
        <v>A4</v>
      </c>
      <c r="F49" s="47" t="s">
        <v>4057</v>
      </c>
      <c r="G49" t="s">
        <v>4872</v>
      </c>
      <c r="H49" s="31" t="s">
        <v>4809</v>
      </c>
      <c r="I49" s="31" t="s">
        <v>4292</v>
      </c>
      <c r="J49" s="31" t="s">
        <v>95</v>
      </c>
      <c r="K49" s="31" t="s">
        <v>4055</v>
      </c>
      <c r="L49">
        <v>1</v>
      </c>
      <c r="M49">
        <v>5</v>
      </c>
      <c r="N49" s="31" t="s">
        <v>96</v>
      </c>
      <c r="O49" s="31" t="s">
        <v>2059</v>
      </c>
    </row>
    <row r="50" spans="1:15" x14ac:dyDescent="0.2">
      <c r="A50" s="47" t="s">
        <v>4045</v>
      </c>
      <c r="B50" s="47"/>
      <c r="C50" s="47" t="s">
        <v>14</v>
      </c>
      <c r="D50" s="47" t="s">
        <v>36</v>
      </c>
      <c r="E50" s="47" t="str">
        <f>D50&amp;4</f>
        <v>C4</v>
      </c>
      <c r="F50" s="47" t="s">
        <v>4057</v>
      </c>
      <c r="G50" t="s">
        <v>4873</v>
      </c>
      <c r="H50" s="31" t="s">
        <v>4809</v>
      </c>
      <c r="I50" s="31" t="s">
        <v>4292</v>
      </c>
      <c r="J50" s="31" t="s">
        <v>95</v>
      </c>
      <c r="K50" s="31" t="s">
        <v>4055</v>
      </c>
      <c r="L50">
        <v>1</v>
      </c>
      <c r="M50">
        <v>5</v>
      </c>
      <c r="N50" s="31" t="s">
        <v>96</v>
      </c>
      <c r="O50" s="31" t="s">
        <v>2059</v>
      </c>
    </row>
    <row r="51" spans="1:15" x14ac:dyDescent="0.2">
      <c r="A51" s="47" t="s">
        <v>4045</v>
      </c>
      <c r="B51" s="47"/>
      <c r="C51" s="47" t="s">
        <v>14</v>
      </c>
      <c r="D51" s="47" t="s">
        <v>39</v>
      </c>
      <c r="E51" s="47" t="str">
        <f>D51&amp;5</f>
        <v>N5</v>
      </c>
      <c r="F51" s="47" t="s">
        <v>4057</v>
      </c>
      <c r="G51" t="s">
        <v>4874</v>
      </c>
      <c r="H51" s="31" t="s">
        <v>4809</v>
      </c>
      <c r="I51" s="31" t="s">
        <v>4292</v>
      </c>
      <c r="J51" s="31" t="s">
        <v>95</v>
      </c>
      <c r="K51" s="31" t="s">
        <v>4055</v>
      </c>
      <c r="L51">
        <v>1</v>
      </c>
      <c r="M51">
        <v>5</v>
      </c>
      <c r="N51" s="31" t="s">
        <v>96</v>
      </c>
      <c r="O51" s="31" t="s">
        <v>2059</v>
      </c>
    </row>
    <row r="52" spans="1:15" x14ac:dyDescent="0.2">
      <c r="A52" s="47" t="s">
        <v>4045</v>
      </c>
      <c r="B52" s="47"/>
      <c r="C52" s="47" t="s">
        <v>14</v>
      </c>
      <c r="D52" s="47" t="s">
        <v>24</v>
      </c>
      <c r="E52" s="47" t="str">
        <f>D52&amp;5</f>
        <v>E5</v>
      </c>
      <c r="F52" s="47" t="s">
        <v>4057</v>
      </c>
      <c r="G52" t="s">
        <v>4875</v>
      </c>
      <c r="H52" s="31" t="s">
        <v>4809</v>
      </c>
      <c r="I52" s="31" t="s">
        <v>4292</v>
      </c>
      <c r="J52" s="31" t="s">
        <v>95</v>
      </c>
      <c r="K52" s="31" t="s">
        <v>4055</v>
      </c>
      <c r="L52">
        <v>1</v>
      </c>
      <c r="M52">
        <v>5</v>
      </c>
      <c r="N52" s="31" t="s">
        <v>96</v>
      </c>
      <c r="O52" s="31" t="s">
        <v>2059</v>
      </c>
    </row>
    <row r="53" spans="1:15" x14ac:dyDescent="0.2">
      <c r="A53" s="47" t="s">
        <v>4045</v>
      </c>
      <c r="B53" s="47"/>
      <c r="C53" s="47" t="s">
        <v>14</v>
      </c>
      <c r="D53" s="47" t="s">
        <v>40</v>
      </c>
      <c r="E53" s="47" t="str">
        <f>D53&amp;5</f>
        <v>O5</v>
      </c>
      <c r="F53" s="47" t="s">
        <v>4057</v>
      </c>
      <c r="G53" t="s">
        <v>4876</v>
      </c>
      <c r="H53" s="31" t="s">
        <v>4809</v>
      </c>
      <c r="I53" s="31" t="s">
        <v>4292</v>
      </c>
      <c r="J53" s="31" t="s">
        <v>97</v>
      </c>
      <c r="K53" s="31" t="s">
        <v>4055</v>
      </c>
      <c r="L53">
        <v>1</v>
      </c>
      <c r="M53">
        <v>5</v>
      </c>
      <c r="N53" s="31" t="s">
        <v>96</v>
      </c>
      <c r="O53" s="31" t="s">
        <v>2059</v>
      </c>
    </row>
    <row r="54" spans="1:15" x14ac:dyDescent="0.2">
      <c r="A54" s="47" t="s">
        <v>4045</v>
      </c>
      <c r="B54" s="47"/>
      <c r="C54" s="47" t="s">
        <v>14</v>
      </c>
      <c r="D54" s="47" t="s">
        <v>34</v>
      </c>
      <c r="E54" s="47" t="str">
        <f>D54&amp;5</f>
        <v>A5</v>
      </c>
      <c r="F54" s="47" t="s">
        <v>4057</v>
      </c>
      <c r="G54" t="s">
        <v>4877</v>
      </c>
      <c r="H54" s="31" t="s">
        <v>4809</v>
      </c>
      <c r="I54" s="31" t="s">
        <v>4292</v>
      </c>
      <c r="J54" s="31" t="s">
        <v>97</v>
      </c>
      <c r="K54" s="31" t="s">
        <v>4055</v>
      </c>
      <c r="L54">
        <v>1</v>
      </c>
      <c r="M54">
        <v>5</v>
      </c>
      <c r="N54" s="31" t="s">
        <v>96</v>
      </c>
      <c r="O54" s="31" t="s">
        <v>2059</v>
      </c>
    </row>
    <row r="55" spans="1:15" x14ac:dyDescent="0.2">
      <c r="A55" s="47" t="s">
        <v>4045</v>
      </c>
      <c r="B55" s="47"/>
      <c r="C55" s="47" t="s">
        <v>14</v>
      </c>
      <c r="D55" s="47" t="s">
        <v>36</v>
      </c>
      <c r="E55" s="47" t="str">
        <f>D55&amp;5</f>
        <v>C5</v>
      </c>
      <c r="F55" s="47" t="s">
        <v>4057</v>
      </c>
      <c r="G55" t="s">
        <v>4878</v>
      </c>
      <c r="H55" s="31" t="s">
        <v>4809</v>
      </c>
      <c r="I55" s="31" t="s">
        <v>4292</v>
      </c>
      <c r="J55" s="31" t="s">
        <v>95</v>
      </c>
      <c r="K55" s="31" t="s">
        <v>4055</v>
      </c>
      <c r="L55">
        <v>1</v>
      </c>
      <c r="M55">
        <v>5</v>
      </c>
      <c r="N55" s="31" t="s">
        <v>96</v>
      </c>
      <c r="O55" s="31" t="s">
        <v>2059</v>
      </c>
    </row>
    <row r="56" spans="1:15" x14ac:dyDescent="0.2">
      <c r="A56" s="47" t="s">
        <v>4045</v>
      </c>
      <c r="B56" s="47"/>
      <c r="C56" s="47" t="s">
        <v>14</v>
      </c>
      <c r="D56" s="47" t="s">
        <v>39</v>
      </c>
      <c r="E56" s="47" t="str">
        <f>D56&amp;6</f>
        <v>N6</v>
      </c>
      <c r="F56" s="47" t="s">
        <v>4057</v>
      </c>
      <c r="G56" t="s">
        <v>4879</v>
      </c>
      <c r="H56" s="31" t="s">
        <v>4809</v>
      </c>
      <c r="I56" s="31" t="s">
        <v>4292</v>
      </c>
      <c r="J56" s="31" t="s">
        <v>95</v>
      </c>
      <c r="K56" s="31" t="s">
        <v>4055</v>
      </c>
      <c r="L56">
        <v>1</v>
      </c>
      <c r="M56">
        <v>5</v>
      </c>
      <c r="N56" s="31" t="s">
        <v>96</v>
      </c>
      <c r="O56" s="31" t="s">
        <v>2059</v>
      </c>
    </row>
    <row r="57" spans="1:15" x14ac:dyDescent="0.2">
      <c r="A57" s="47" t="s">
        <v>4045</v>
      </c>
      <c r="B57" s="47"/>
      <c r="C57" s="47" t="s">
        <v>14</v>
      </c>
      <c r="D57" s="47" t="s">
        <v>24</v>
      </c>
      <c r="E57" s="47" t="str">
        <f>D57&amp;6</f>
        <v>E6</v>
      </c>
      <c r="F57" s="47" t="s">
        <v>4057</v>
      </c>
      <c r="G57" t="s">
        <v>4880</v>
      </c>
      <c r="H57" s="31" t="s">
        <v>4809</v>
      </c>
      <c r="I57" s="31" t="s">
        <v>4292</v>
      </c>
      <c r="J57" s="31" t="s">
        <v>97</v>
      </c>
      <c r="K57" s="31" t="s">
        <v>4055</v>
      </c>
      <c r="L57">
        <v>1</v>
      </c>
      <c r="M57">
        <v>5</v>
      </c>
      <c r="N57" s="31" t="s">
        <v>96</v>
      </c>
      <c r="O57" s="31" t="s">
        <v>2059</v>
      </c>
    </row>
    <row r="58" spans="1:15" x14ac:dyDescent="0.2">
      <c r="A58" s="47" t="s">
        <v>4045</v>
      </c>
      <c r="B58" s="47"/>
      <c r="C58" s="47" t="s">
        <v>14</v>
      </c>
      <c r="D58" s="47" t="s">
        <v>40</v>
      </c>
      <c r="E58" s="47" t="str">
        <f>D58&amp;6</f>
        <v>O6</v>
      </c>
      <c r="F58" s="47" t="s">
        <v>4057</v>
      </c>
      <c r="G58" t="s">
        <v>4881</v>
      </c>
      <c r="H58" s="31" t="s">
        <v>4809</v>
      </c>
      <c r="I58" s="31" t="s">
        <v>4292</v>
      </c>
      <c r="J58" s="31" t="s">
        <v>95</v>
      </c>
      <c r="K58" s="31" t="s">
        <v>4055</v>
      </c>
      <c r="L58">
        <v>1</v>
      </c>
      <c r="M58">
        <v>5</v>
      </c>
      <c r="N58" s="31" t="s">
        <v>96</v>
      </c>
      <c r="O58" s="31" t="s">
        <v>2059</v>
      </c>
    </row>
    <row r="59" spans="1:15" x14ac:dyDescent="0.2">
      <c r="A59" s="47" t="s">
        <v>4045</v>
      </c>
      <c r="B59" s="47"/>
      <c r="C59" s="47" t="s">
        <v>14</v>
      </c>
      <c r="D59" s="47" t="s">
        <v>34</v>
      </c>
      <c r="E59" s="47" t="str">
        <f>D59&amp;6</f>
        <v>A6</v>
      </c>
      <c r="F59" s="47" t="s">
        <v>4057</v>
      </c>
      <c r="G59" t="s">
        <v>4882</v>
      </c>
      <c r="H59" s="31" t="s">
        <v>4809</v>
      </c>
      <c r="I59" s="31" t="s">
        <v>4292</v>
      </c>
      <c r="J59" s="31" t="s">
        <v>97</v>
      </c>
      <c r="K59" s="31" t="s">
        <v>4055</v>
      </c>
      <c r="L59">
        <v>1</v>
      </c>
      <c r="M59">
        <v>5</v>
      </c>
      <c r="N59" s="31" t="s">
        <v>96</v>
      </c>
      <c r="O59" s="31" t="s">
        <v>2059</v>
      </c>
    </row>
    <row r="60" spans="1:15" x14ac:dyDescent="0.2">
      <c r="A60" s="47" t="s">
        <v>4045</v>
      </c>
      <c r="B60" s="47"/>
      <c r="C60" s="47" t="s">
        <v>14</v>
      </c>
      <c r="D60" s="47" t="s">
        <v>36</v>
      </c>
      <c r="E60" s="47" t="str">
        <f>D60&amp;6</f>
        <v>C6</v>
      </c>
      <c r="F60" s="47" t="s">
        <v>4057</v>
      </c>
      <c r="G60" t="s">
        <v>4883</v>
      </c>
      <c r="H60" s="31" t="s">
        <v>4809</v>
      </c>
      <c r="I60" s="31" t="s">
        <v>4292</v>
      </c>
      <c r="J60" s="31" t="s">
        <v>97</v>
      </c>
      <c r="K60" s="31" t="s">
        <v>4055</v>
      </c>
      <c r="L60">
        <v>1</v>
      </c>
      <c r="M60">
        <v>5</v>
      </c>
      <c r="N60" s="31" t="s">
        <v>96</v>
      </c>
      <c r="O60" s="31" t="s">
        <v>2059</v>
      </c>
    </row>
    <row r="61" spans="1:15" x14ac:dyDescent="0.2">
      <c r="A61" s="47" t="s">
        <v>4045</v>
      </c>
      <c r="B61" s="47"/>
      <c r="C61" s="47" t="s">
        <v>14</v>
      </c>
      <c r="D61" s="47" t="s">
        <v>39</v>
      </c>
      <c r="E61" s="47" t="str">
        <f>D61&amp;7</f>
        <v>N7</v>
      </c>
      <c r="F61" s="47" t="s">
        <v>4057</v>
      </c>
      <c r="G61" t="s">
        <v>4884</v>
      </c>
      <c r="H61" s="31" t="s">
        <v>4809</v>
      </c>
      <c r="I61" s="31" t="s">
        <v>4292</v>
      </c>
      <c r="J61" s="31" t="s">
        <v>97</v>
      </c>
      <c r="K61" s="31" t="s">
        <v>4055</v>
      </c>
      <c r="L61">
        <v>1</v>
      </c>
      <c r="M61">
        <v>5</v>
      </c>
      <c r="N61" s="31" t="s">
        <v>96</v>
      </c>
      <c r="O61" s="31" t="s">
        <v>2059</v>
      </c>
    </row>
    <row r="62" spans="1:15" x14ac:dyDescent="0.2">
      <c r="A62" s="47" t="s">
        <v>4045</v>
      </c>
      <c r="B62" s="47"/>
      <c r="C62" s="47" t="s">
        <v>14</v>
      </c>
      <c r="D62" s="47" t="s">
        <v>24</v>
      </c>
      <c r="E62" s="47" t="str">
        <f>D62&amp;7</f>
        <v>E7</v>
      </c>
      <c r="F62" s="47" t="s">
        <v>4057</v>
      </c>
      <c r="G62" t="s">
        <v>4885</v>
      </c>
      <c r="H62" s="31" t="s">
        <v>4809</v>
      </c>
      <c r="I62" s="31" t="s">
        <v>4292</v>
      </c>
      <c r="J62" s="31" t="s">
        <v>95</v>
      </c>
      <c r="K62" s="31" t="s">
        <v>4055</v>
      </c>
      <c r="L62">
        <v>1</v>
      </c>
      <c r="M62">
        <v>5</v>
      </c>
      <c r="N62" s="31" t="s">
        <v>96</v>
      </c>
      <c r="O62" s="31" t="s">
        <v>2059</v>
      </c>
    </row>
    <row r="63" spans="1:15" x14ac:dyDescent="0.2">
      <c r="A63" s="47" t="s">
        <v>4045</v>
      </c>
      <c r="B63" s="47"/>
      <c r="C63" s="47" t="s">
        <v>14</v>
      </c>
      <c r="D63" s="47" t="s">
        <v>40</v>
      </c>
      <c r="E63" s="47" t="str">
        <f>D63&amp;7</f>
        <v>O7</v>
      </c>
      <c r="F63" s="47" t="s">
        <v>4057</v>
      </c>
      <c r="G63" t="s">
        <v>4886</v>
      </c>
      <c r="H63" s="31" t="s">
        <v>4809</v>
      </c>
      <c r="I63" s="31" t="s">
        <v>4292</v>
      </c>
      <c r="J63" s="31" t="s">
        <v>97</v>
      </c>
      <c r="K63" s="31" t="s">
        <v>4055</v>
      </c>
      <c r="L63">
        <v>1</v>
      </c>
      <c r="M63">
        <v>5</v>
      </c>
      <c r="N63" s="31" t="s">
        <v>96</v>
      </c>
      <c r="O63" s="31" t="s">
        <v>2059</v>
      </c>
    </row>
    <row r="64" spans="1:15" x14ac:dyDescent="0.2">
      <c r="A64" s="47" t="s">
        <v>4045</v>
      </c>
      <c r="B64" s="47"/>
      <c r="C64" s="47" t="s">
        <v>14</v>
      </c>
      <c r="D64" s="47" t="s">
        <v>34</v>
      </c>
      <c r="E64" s="47" t="str">
        <f>D64&amp;7</f>
        <v>A7</v>
      </c>
      <c r="F64" s="47" t="s">
        <v>4057</v>
      </c>
      <c r="G64" t="s">
        <v>4887</v>
      </c>
      <c r="H64" s="31" t="s">
        <v>4809</v>
      </c>
      <c r="I64" s="31" t="s">
        <v>4292</v>
      </c>
      <c r="J64" s="31" t="s">
        <v>95</v>
      </c>
      <c r="K64" s="31" t="s">
        <v>4055</v>
      </c>
      <c r="L64">
        <v>1</v>
      </c>
      <c r="M64">
        <v>5</v>
      </c>
      <c r="N64" s="31" t="s">
        <v>96</v>
      </c>
      <c r="O64" s="31" t="s">
        <v>2059</v>
      </c>
    </row>
    <row r="65" spans="1:15" x14ac:dyDescent="0.2">
      <c r="A65" s="47" t="s">
        <v>4045</v>
      </c>
      <c r="B65" s="47"/>
      <c r="C65" s="47" t="s">
        <v>14</v>
      </c>
      <c r="D65" s="47" t="s">
        <v>36</v>
      </c>
      <c r="E65" s="47" t="str">
        <f>D65&amp;7</f>
        <v>C7</v>
      </c>
      <c r="F65" s="47" t="s">
        <v>4057</v>
      </c>
      <c r="G65" t="s">
        <v>4888</v>
      </c>
      <c r="H65" s="31" t="s">
        <v>4809</v>
      </c>
      <c r="I65" s="31" t="s">
        <v>4292</v>
      </c>
      <c r="J65" s="31" t="s">
        <v>95</v>
      </c>
      <c r="K65" s="31" t="s">
        <v>4055</v>
      </c>
      <c r="L65">
        <v>1</v>
      </c>
      <c r="M65">
        <v>5</v>
      </c>
      <c r="N65" s="31" t="s">
        <v>96</v>
      </c>
      <c r="O65" s="31" t="s">
        <v>2059</v>
      </c>
    </row>
    <row r="66" spans="1:15" x14ac:dyDescent="0.2">
      <c r="A66" s="47" t="s">
        <v>4045</v>
      </c>
      <c r="B66" s="47"/>
      <c r="C66" s="47" t="s">
        <v>14</v>
      </c>
      <c r="D66" s="47" t="s">
        <v>39</v>
      </c>
      <c r="E66" s="47" t="str">
        <f>D66&amp;8</f>
        <v>N8</v>
      </c>
      <c r="F66" s="47" t="s">
        <v>4057</v>
      </c>
      <c r="G66" t="s">
        <v>4889</v>
      </c>
      <c r="H66" s="31" t="s">
        <v>4809</v>
      </c>
      <c r="I66" s="31" t="s">
        <v>4292</v>
      </c>
      <c r="J66" s="31" t="s">
        <v>95</v>
      </c>
      <c r="K66" s="31" t="s">
        <v>4055</v>
      </c>
      <c r="L66">
        <v>1</v>
      </c>
      <c r="M66">
        <v>5</v>
      </c>
      <c r="N66" s="31" t="s">
        <v>96</v>
      </c>
      <c r="O66" s="31" t="s">
        <v>2059</v>
      </c>
    </row>
    <row r="67" spans="1:15" x14ac:dyDescent="0.2">
      <c r="A67" s="47" t="s">
        <v>4045</v>
      </c>
      <c r="B67" s="47"/>
      <c r="C67" s="47" t="s">
        <v>14</v>
      </c>
      <c r="D67" s="47" t="s">
        <v>24</v>
      </c>
      <c r="E67" s="47" t="str">
        <f>D67&amp;8</f>
        <v>E8</v>
      </c>
      <c r="F67" s="47" t="s">
        <v>4057</v>
      </c>
      <c r="G67" t="s">
        <v>4890</v>
      </c>
      <c r="H67" s="31" t="s">
        <v>4809</v>
      </c>
      <c r="I67" s="31" t="s">
        <v>4292</v>
      </c>
      <c r="J67" s="31" t="s">
        <v>95</v>
      </c>
      <c r="K67" s="31" t="s">
        <v>4055</v>
      </c>
      <c r="L67">
        <v>1</v>
      </c>
      <c r="M67">
        <v>5</v>
      </c>
      <c r="N67" s="31" t="s">
        <v>96</v>
      </c>
      <c r="O67" s="31" t="s">
        <v>2059</v>
      </c>
    </row>
    <row r="68" spans="1:15" x14ac:dyDescent="0.2">
      <c r="A68" s="47" t="s">
        <v>4045</v>
      </c>
      <c r="B68" s="47"/>
      <c r="C68" s="47" t="s">
        <v>14</v>
      </c>
      <c r="D68" s="47" t="s">
        <v>40</v>
      </c>
      <c r="E68" s="47" t="str">
        <f>D68&amp;8</f>
        <v>O8</v>
      </c>
      <c r="F68" s="47" t="s">
        <v>4057</v>
      </c>
      <c r="G68" t="s">
        <v>4891</v>
      </c>
      <c r="H68" s="31" t="s">
        <v>4809</v>
      </c>
      <c r="I68" s="31" t="s">
        <v>4292</v>
      </c>
      <c r="J68" s="31" t="s">
        <v>97</v>
      </c>
      <c r="K68" s="31" t="s">
        <v>4055</v>
      </c>
      <c r="L68">
        <v>1</v>
      </c>
      <c r="M68">
        <v>5</v>
      </c>
      <c r="N68" s="31" t="s">
        <v>96</v>
      </c>
      <c r="O68" s="31" t="s">
        <v>2059</v>
      </c>
    </row>
    <row r="69" spans="1:15" x14ac:dyDescent="0.2">
      <c r="A69" s="47" t="s">
        <v>4045</v>
      </c>
      <c r="B69" s="47"/>
      <c r="C69" s="47" t="s">
        <v>14</v>
      </c>
      <c r="D69" s="47" t="s">
        <v>34</v>
      </c>
      <c r="E69" s="47" t="str">
        <f>D69&amp;8</f>
        <v>A8</v>
      </c>
      <c r="F69" s="47" t="s">
        <v>4057</v>
      </c>
      <c r="G69" t="s">
        <v>4892</v>
      </c>
      <c r="H69" s="31" t="s">
        <v>4809</v>
      </c>
      <c r="I69" s="31" t="s">
        <v>4292</v>
      </c>
      <c r="J69" s="31" t="s">
        <v>97</v>
      </c>
      <c r="K69" s="31" t="s">
        <v>4055</v>
      </c>
      <c r="L69">
        <v>1</v>
      </c>
      <c r="M69">
        <v>5</v>
      </c>
      <c r="N69" s="31" t="s">
        <v>96</v>
      </c>
      <c r="O69" s="31" t="s">
        <v>2059</v>
      </c>
    </row>
    <row r="70" spans="1:15" x14ac:dyDescent="0.2">
      <c r="A70" s="47" t="s">
        <v>4045</v>
      </c>
      <c r="B70" s="47"/>
      <c r="C70" s="47" t="s">
        <v>14</v>
      </c>
      <c r="D70" s="47" t="s">
        <v>36</v>
      </c>
      <c r="E70" s="47" t="str">
        <f>D70&amp;8</f>
        <v>C8</v>
      </c>
      <c r="F70" s="47" t="s">
        <v>4057</v>
      </c>
      <c r="G70" t="s">
        <v>4893</v>
      </c>
      <c r="H70" s="31" t="s">
        <v>4809</v>
      </c>
      <c r="I70" s="31" t="s">
        <v>4292</v>
      </c>
      <c r="J70" s="31" t="s">
        <v>95</v>
      </c>
      <c r="K70" s="31" t="s">
        <v>4055</v>
      </c>
      <c r="L70">
        <v>1</v>
      </c>
      <c r="M70">
        <v>5</v>
      </c>
      <c r="N70" s="31" t="s">
        <v>96</v>
      </c>
      <c r="O70" s="31" t="s">
        <v>2059</v>
      </c>
    </row>
    <row r="71" spans="1:15" x14ac:dyDescent="0.2">
      <c r="A71" s="47" t="s">
        <v>4045</v>
      </c>
      <c r="B71" s="47"/>
      <c r="C71" s="47" t="s">
        <v>14</v>
      </c>
      <c r="D71" s="47" t="s">
        <v>39</v>
      </c>
      <c r="E71" s="47" t="str">
        <f>D71&amp;9</f>
        <v>N9</v>
      </c>
      <c r="F71" s="47" t="s">
        <v>4057</v>
      </c>
      <c r="G71" t="s">
        <v>4894</v>
      </c>
      <c r="H71" s="31" t="s">
        <v>4809</v>
      </c>
      <c r="I71" s="31" t="s">
        <v>4292</v>
      </c>
      <c r="J71" s="31" t="s">
        <v>95</v>
      </c>
      <c r="K71" s="31" t="s">
        <v>4055</v>
      </c>
      <c r="L71">
        <v>1</v>
      </c>
      <c r="M71">
        <v>5</v>
      </c>
      <c r="N71" s="31" t="s">
        <v>96</v>
      </c>
      <c r="O71" s="31" t="s">
        <v>2059</v>
      </c>
    </row>
    <row r="72" spans="1:15" x14ac:dyDescent="0.2">
      <c r="A72" s="47" t="s">
        <v>4045</v>
      </c>
      <c r="B72" s="47"/>
      <c r="C72" s="47" t="s">
        <v>14</v>
      </c>
      <c r="D72" s="47" t="s">
        <v>24</v>
      </c>
      <c r="E72" s="47" t="str">
        <f>D72&amp;9</f>
        <v>E9</v>
      </c>
      <c r="F72" s="47" t="s">
        <v>4057</v>
      </c>
      <c r="G72" t="s">
        <v>4895</v>
      </c>
      <c r="H72" s="31" t="s">
        <v>4809</v>
      </c>
      <c r="I72" s="31" t="s">
        <v>4292</v>
      </c>
      <c r="J72" s="31" t="s">
        <v>97</v>
      </c>
      <c r="K72" s="31" t="s">
        <v>4055</v>
      </c>
      <c r="L72">
        <v>1</v>
      </c>
      <c r="M72">
        <v>5</v>
      </c>
      <c r="N72" s="31" t="s">
        <v>96</v>
      </c>
      <c r="O72" s="31" t="s">
        <v>2059</v>
      </c>
    </row>
    <row r="73" spans="1:15" x14ac:dyDescent="0.2">
      <c r="A73" s="47" t="s">
        <v>4045</v>
      </c>
      <c r="B73" s="47"/>
      <c r="C73" s="47" t="s">
        <v>14</v>
      </c>
      <c r="D73" s="47" t="s">
        <v>40</v>
      </c>
      <c r="E73" s="47" t="str">
        <f>D73&amp;9</f>
        <v>O9</v>
      </c>
      <c r="F73" s="47" t="s">
        <v>4057</v>
      </c>
      <c r="G73" t="s">
        <v>4896</v>
      </c>
      <c r="H73" s="31" t="s">
        <v>4809</v>
      </c>
      <c r="I73" s="31" t="s">
        <v>4292</v>
      </c>
      <c r="J73" s="31" t="s">
        <v>95</v>
      </c>
      <c r="K73" s="31" t="s">
        <v>4055</v>
      </c>
      <c r="L73">
        <v>1</v>
      </c>
      <c r="M73">
        <v>5</v>
      </c>
      <c r="N73" s="31" t="s">
        <v>96</v>
      </c>
      <c r="O73" s="31" t="s">
        <v>2059</v>
      </c>
    </row>
    <row r="74" spans="1:15" x14ac:dyDescent="0.2">
      <c r="A74" s="47" t="s">
        <v>4045</v>
      </c>
      <c r="B74" s="47"/>
      <c r="C74" s="47" t="s">
        <v>14</v>
      </c>
      <c r="D74" s="47" t="s">
        <v>34</v>
      </c>
      <c r="E74" s="47" t="str">
        <f>D74&amp;9</f>
        <v>A9</v>
      </c>
      <c r="F74" s="47" t="s">
        <v>4057</v>
      </c>
      <c r="G74" t="s">
        <v>4897</v>
      </c>
      <c r="H74" s="31" t="s">
        <v>4809</v>
      </c>
      <c r="I74" s="31" t="s">
        <v>4292</v>
      </c>
      <c r="J74" s="31" t="s">
        <v>97</v>
      </c>
      <c r="K74" s="31" t="s">
        <v>4055</v>
      </c>
      <c r="L74">
        <v>1</v>
      </c>
      <c r="M74">
        <v>5</v>
      </c>
      <c r="N74" s="31" t="s">
        <v>96</v>
      </c>
      <c r="O74" s="31" t="s">
        <v>2059</v>
      </c>
    </row>
    <row r="75" spans="1:15" x14ac:dyDescent="0.2">
      <c r="A75" s="47" t="s">
        <v>4045</v>
      </c>
      <c r="B75" s="47"/>
      <c r="C75" s="47" t="s">
        <v>14</v>
      </c>
      <c r="D75" s="47" t="s">
        <v>36</v>
      </c>
      <c r="E75" s="47" t="str">
        <f>D75&amp;9</f>
        <v>C9</v>
      </c>
      <c r="F75" s="47" t="s">
        <v>4057</v>
      </c>
      <c r="G75" t="s">
        <v>4898</v>
      </c>
      <c r="H75" s="31" t="s">
        <v>4809</v>
      </c>
      <c r="I75" s="31" t="s">
        <v>4292</v>
      </c>
      <c r="J75" s="31" t="s">
        <v>97</v>
      </c>
      <c r="K75" s="31" t="s">
        <v>4055</v>
      </c>
      <c r="L75">
        <v>1</v>
      </c>
      <c r="M75">
        <v>5</v>
      </c>
      <c r="N75" s="31" t="s">
        <v>96</v>
      </c>
      <c r="O75" s="31" t="s">
        <v>2059</v>
      </c>
    </row>
    <row r="76" spans="1:15" x14ac:dyDescent="0.2">
      <c r="A76" s="47" t="s">
        <v>4045</v>
      </c>
      <c r="B76" s="47"/>
      <c r="C76" s="47" t="s">
        <v>14</v>
      </c>
      <c r="D76" s="47" t="s">
        <v>39</v>
      </c>
      <c r="E76" s="47" t="str">
        <f>D76&amp;10</f>
        <v>N10</v>
      </c>
      <c r="F76" s="47" t="s">
        <v>4057</v>
      </c>
      <c r="G76" t="s">
        <v>4899</v>
      </c>
      <c r="H76" s="31" t="s">
        <v>4809</v>
      </c>
      <c r="I76" s="31" t="s">
        <v>4292</v>
      </c>
      <c r="J76" s="31" t="s">
        <v>97</v>
      </c>
      <c r="K76" s="31" t="s">
        <v>4055</v>
      </c>
      <c r="L76">
        <v>1</v>
      </c>
      <c r="M76">
        <v>5</v>
      </c>
      <c r="N76" s="31" t="s">
        <v>96</v>
      </c>
      <c r="O76" s="31" t="s">
        <v>2059</v>
      </c>
    </row>
    <row r="77" spans="1:15" x14ac:dyDescent="0.2">
      <c r="A77" s="47" t="s">
        <v>4045</v>
      </c>
      <c r="B77" s="47"/>
      <c r="C77" s="47" t="s">
        <v>14</v>
      </c>
      <c r="D77" s="47" t="s">
        <v>24</v>
      </c>
      <c r="E77" s="47" t="str">
        <f>D77&amp;10</f>
        <v>E10</v>
      </c>
      <c r="F77" s="47" t="s">
        <v>4057</v>
      </c>
      <c r="G77" t="s">
        <v>4900</v>
      </c>
      <c r="H77" s="31" t="s">
        <v>4809</v>
      </c>
      <c r="I77" s="31" t="s">
        <v>4292</v>
      </c>
      <c r="J77" s="31" t="s">
        <v>95</v>
      </c>
      <c r="K77" s="31" t="s">
        <v>4055</v>
      </c>
      <c r="L77">
        <v>1</v>
      </c>
      <c r="M77">
        <v>5</v>
      </c>
      <c r="N77" s="31" t="s">
        <v>96</v>
      </c>
      <c r="O77" s="31" t="s">
        <v>2059</v>
      </c>
    </row>
    <row r="78" spans="1:15" x14ac:dyDescent="0.2">
      <c r="A78" s="47" t="s">
        <v>4045</v>
      </c>
      <c r="B78" s="47"/>
      <c r="C78" s="47" t="s">
        <v>14</v>
      </c>
      <c r="D78" s="47" t="s">
        <v>40</v>
      </c>
      <c r="E78" s="47" t="str">
        <f>D78&amp;10</f>
        <v>O10</v>
      </c>
      <c r="F78" s="47" t="s">
        <v>4057</v>
      </c>
      <c r="G78" t="s">
        <v>4901</v>
      </c>
      <c r="H78" s="31" t="s">
        <v>4809</v>
      </c>
      <c r="I78" s="31" t="s">
        <v>4292</v>
      </c>
      <c r="J78" s="31" t="s">
        <v>97</v>
      </c>
      <c r="K78" s="31" t="s">
        <v>4055</v>
      </c>
      <c r="L78">
        <v>1</v>
      </c>
      <c r="M78">
        <v>5</v>
      </c>
      <c r="N78" s="31" t="s">
        <v>96</v>
      </c>
      <c r="O78" s="31" t="s">
        <v>2059</v>
      </c>
    </row>
    <row r="79" spans="1:15" x14ac:dyDescent="0.2">
      <c r="A79" s="47" t="s">
        <v>4045</v>
      </c>
      <c r="B79" s="47"/>
      <c r="C79" s="47" t="s">
        <v>14</v>
      </c>
      <c r="D79" s="47" t="s">
        <v>34</v>
      </c>
      <c r="E79" s="47" t="str">
        <f>D79&amp;10</f>
        <v>A10</v>
      </c>
      <c r="F79" s="47" t="s">
        <v>4057</v>
      </c>
      <c r="G79" t="s">
        <v>4902</v>
      </c>
      <c r="H79" s="31" t="s">
        <v>4809</v>
      </c>
      <c r="I79" s="31" t="s">
        <v>4292</v>
      </c>
      <c r="J79" s="31" t="s">
        <v>95</v>
      </c>
      <c r="K79" s="31" t="s">
        <v>4055</v>
      </c>
      <c r="L79">
        <v>1</v>
      </c>
      <c r="M79">
        <v>5</v>
      </c>
      <c r="N79" s="31" t="s">
        <v>96</v>
      </c>
      <c r="O79" s="31" t="s">
        <v>2059</v>
      </c>
    </row>
    <row r="80" spans="1:15" x14ac:dyDescent="0.2">
      <c r="A80" s="47" t="s">
        <v>4045</v>
      </c>
      <c r="B80" s="47"/>
      <c r="C80" s="47" t="s">
        <v>14</v>
      </c>
      <c r="D80" s="47" t="s">
        <v>36</v>
      </c>
      <c r="E80" s="47" t="str">
        <f>D80&amp;10</f>
        <v>C10</v>
      </c>
      <c r="F80" s="47" t="s">
        <v>4057</v>
      </c>
      <c r="G80" t="s">
        <v>4903</v>
      </c>
      <c r="H80" s="31" t="s">
        <v>4809</v>
      </c>
      <c r="I80" s="31" t="s">
        <v>4292</v>
      </c>
      <c r="J80" s="31" t="s">
        <v>95</v>
      </c>
      <c r="K80" s="31" t="s">
        <v>4055</v>
      </c>
      <c r="L80">
        <v>1</v>
      </c>
      <c r="M80">
        <v>5</v>
      </c>
      <c r="N80" s="31" t="s">
        <v>96</v>
      </c>
      <c r="O80" s="31" t="s">
        <v>2059</v>
      </c>
    </row>
    <row r="81" spans="1:15" x14ac:dyDescent="0.2">
      <c r="A81" s="47" t="s">
        <v>4045</v>
      </c>
      <c r="B81" s="47"/>
      <c r="C81" s="47" t="s">
        <v>14</v>
      </c>
      <c r="D81" s="47" t="s">
        <v>39</v>
      </c>
      <c r="E81" s="47" t="str">
        <f>D81&amp;11</f>
        <v>N11</v>
      </c>
      <c r="F81" s="47" t="s">
        <v>4057</v>
      </c>
      <c r="G81" t="s">
        <v>4904</v>
      </c>
      <c r="H81" s="31" t="s">
        <v>4809</v>
      </c>
      <c r="I81" s="31" t="s">
        <v>4292</v>
      </c>
      <c r="J81" s="31" t="s">
        <v>95</v>
      </c>
      <c r="K81" s="31" t="s">
        <v>4055</v>
      </c>
      <c r="L81">
        <v>1</v>
      </c>
      <c r="M81">
        <v>5</v>
      </c>
      <c r="N81" s="31" t="s">
        <v>96</v>
      </c>
      <c r="O81" s="31" t="s">
        <v>2059</v>
      </c>
    </row>
    <row r="82" spans="1:15" x14ac:dyDescent="0.2">
      <c r="A82" s="47" t="s">
        <v>4045</v>
      </c>
      <c r="B82" s="47"/>
      <c r="C82" s="47" t="s">
        <v>14</v>
      </c>
      <c r="D82" s="47" t="s">
        <v>24</v>
      </c>
      <c r="E82" s="47" t="str">
        <f>D82&amp;11</f>
        <v>E11</v>
      </c>
      <c r="F82" s="47" t="s">
        <v>4057</v>
      </c>
      <c r="G82" t="s">
        <v>4905</v>
      </c>
      <c r="H82" s="31" t="s">
        <v>4809</v>
      </c>
      <c r="I82" s="31" t="s">
        <v>4292</v>
      </c>
      <c r="J82" s="31" t="s">
        <v>95</v>
      </c>
      <c r="K82" s="31" t="s">
        <v>4055</v>
      </c>
      <c r="L82">
        <v>1</v>
      </c>
      <c r="M82">
        <v>5</v>
      </c>
      <c r="N82" s="31" t="s">
        <v>96</v>
      </c>
      <c r="O82" s="31" t="s">
        <v>2059</v>
      </c>
    </row>
    <row r="83" spans="1:15" x14ac:dyDescent="0.2">
      <c r="A83" s="47" t="s">
        <v>4045</v>
      </c>
      <c r="B83" s="47"/>
      <c r="C83" s="47" t="s">
        <v>14</v>
      </c>
      <c r="D83" s="47" t="s">
        <v>40</v>
      </c>
      <c r="E83" s="47" t="str">
        <f>D83&amp;11</f>
        <v>O11</v>
      </c>
      <c r="F83" s="47" t="s">
        <v>4057</v>
      </c>
      <c r="G83" t="s">
        <v>4906</v>
      </c>
      <c r="H83" s="31" t="s">
        <v>4809</v>
      </c>
      <c r="I83" s="31" t="s">
        <v>4292</v>
      </c>
      <c r="J83" s="31" t="s">
        <v>95</v>
      </c>
      <c r="K83" s="31" t="s">
        <v>4055</v>
      </c>
      <c r="L83">
        <v>1</v>
      </c>
      <c r="M83">
        <v>5</v>
      </c>
      <c r="N83" s="31" t="s">
        <v>96</v>
      </c>
      <c r="O83" s="31" t="s">
        <v>2059</v>
      </c>
    </row>
    <row r="84" spans="1:15" x14ac:dyDescent="0.2">
      <c r="A84" s="47" t="s">
        <v>4045</v>
      </c>
      <c r="B84" s="47"/>
      <c r="C84" s="47" t="s">
        <v>14</v>
      </c>
      <c r="D84" s="47" t="s">
        <v>34</v>
      </c>
      <c r="E84" s="47" t="str">
        <f>D84&amp;11</f>
        <v>A11</v>
      </c>
      <c r="F84" s="47" t="s">
        <v>4057</v>
      </c>
      <c r="G84" t="s">
        <v>4907</v>
      </c>
      <c r="H84" s="31" t="s">
        <v>4809</v>
      </c>
      <c r="I84" s="31" t="s">
        <v>4292</v>
      </c>
      <c r="J84" s="31" t="s">
        <v>97</v>
      </c>
      <c r="K84" s="31" t="s">
        <v>4055</v>
      </c>
      <c r="L84">
        <v>1</v>
      </c>
      <c r="M84">
        <v>5</v>
      </c>
      <c r="N84" s="31" t="s">
        <v>96</v>
      </c>
      <c r="O84" s="31" t="s">
        <v>2059</v>
      </c>
    </row>
    <row r="85" spans="1:15" x14ac:dyDescent="0.2">
      <c r="A85" s="47" t="s">
        <v>4045</v>
      </c>
      <c r="B85" s="47"/>
      <c r="C85" s="47" t="s">
        <v>14</v>
      </c>
      <c r="D85" s="47" t="s">
        <v>36</v>
      </c>
      <c r="E85" s="47" t="str">
        <f>D85&amp;11</f>
        <v>C11</v>
      </c>
      <c r="F85" s="47" t="s">
        <v>4057</v>
      </c>
      <c r="G85" t="s">
        <v>4908</v>
      </c>
      <c r="H85" s="31" t="s">
        <v>4809</v>
      </c>
      <c r="I85" s="31" t="s">
        <v>4292</v>
      </c>
      <c r="J85" s="31" t="s">
        <v>97</v>
      </c>
      <c r="K85" s="31" t="s">
        <v>4055</v>
      </c>
      <c r="L85">
        <v>1</v>
      </c>
      <c r="M85">
        <v>5</v>
      </c>
      <c r="N85" s="31" t="s">
        <v>96</v>
      </c>
      <c r="O85" s="31" t="s">
        <v>2059</v>
      </c>
    </row>
    <row r="86" spans="1:15" x14ac:dyDescent="0.2">
      <c r="A86" s="47" t="s">
        <v>4045</v>
      </c>
      <c r="B86" s="47"/>
      <c r="C86" s="47" t="s">
        <v>14</v>
      </c>
      <c r="D86" s="47" t="s">
        <v>39</v>
      </c>
      <c r="E86" s="47" t="str">
        <f>D86&amp;12</f>
        <v>N12</v>
      </c>
      <c r="F86" s="47" t="s">
        <v>4057</v>
      </c>
      <c r="G86" t="s">
        <v>4909</v>
      </c>
      <c r="H86" s="31" t="s">
        <v>4809</v>
      </c>
      <c r="I86" s="31" t="s">
        <v>4292</v>
      </c>
      <c r="J86" s="31" t="s">
        <v>95</v>
      </c>
      <c r="K86" s="31" t="s">
        <v>4055</v>
      </c>
      <c r="L86">
        <v>1</v>
      </c>
      <c r="M86">
        <v>5</v>
      </c>
      <c r="N86" s="31" t="s">
        <v>96</v>
      </c>
      <c r="O86" s="31" t="s">
        <v>2059</v>
      </c>
    </row>
    <row r="87" spans="1:15" x14ac:dyDescent="0.2">
      <c r="A87" s="47" t="s">
        <v>4045</v>
      </c>
      <c r="B87" s="47"/>
      <c r="C87" s="47" t="s">
        <v>14</v>
      </c>
      <c r="D87" s="47" t="s">
        <v>24</v>
      </c>
      <c r="E87" s="47" t="str">
        <f>D87&amp;12</f>
        <v>E12</v>
      </c>
      <c r="F87" s="47" t="s">
        <v>4057</v>
      </c>
      <c r="G87" t="s">
        <v>4910</v>
      </c>
      <c r="H87" s="31" t="s">
        <v>4809</v>
      </c>
      <c r="I87" s="31" t="s">
        <v>4292</v>
      </c>
      <c r="J87" s="31" t="s">
        <v>97</v>
      </c>
      <c r="K87" s="31" t="s">
        <v>4055</v>
      </c>
      <c r="L87">
        <v>1</v>
      </c>
      <c r="M87">
        <v>5</v>
      </c>
      <c r="N87" s="31" t="s">
        <v>96</v>
      </c>
      <c r="O87" s="31" t="s">
        <v>2059</v>
      </c>
    </row>
    <row r="88" spans="1:15" x14ac:dyDescent="0.2">
      <c r="A88" s="47" t="s">
        <v>4045</v>
      </c>
      <c r="B88" s="47"/>
      <c r="C88" s="47" t="s">
        <v>14</v>
      </c>
      <c r="D88" s="47" t="s">
        <v>40</v>
      </c>
      <c r="E88" s="47" t="str">
        <f>D88&amp;12</f>
        <v>O12</v>
      </c>
      <c r="F88" s="47" t="s">
        <v>4057</v>
      </c>
      <c r="G88" t="s">
        <v>4911</v>
      </c>
      <c r="H88" s="31" t="s">
        <v>4809</v>
      </c>
      <c r="I88" s="31" t="s">
        <v>4292</v>
      </c>
      <c r="J88" s="31" t="s">
        <v>95</v>
      </c>
      <c r="K88" s="31" t="s">
        <v>4055</v>
      </c>
      <c r="L88">
        <v>1</v>
      </c>
      <c r="M88">
        <v>5</v>
      </c>
      <c r="N88" s="31" t="s">
        <v>96</v>
      </c>
      <c r="O88" s="31" t="s">
        <v>2059</v>
      </c>
    </row>
    <row r="89" spans="1:15" x14ac:dyDescent="0.2">
      <c r="A89" s="47" t="s">
        <v>4045</v>
      </c>
      <c r="B89" s="47"/>
      <c r="C89" s="47" t="s">
        <v>14</v>
      </c>
      <c r="D89" s="47" t="s">
        <v>34</v>
      </c>
      <c r="E89" s="47" t="str">
        <f>D89&amp;12</f>
        <v>A12</v>
      </c>
      <c r="F89" s="47" t="s">
        <v>4057</v>
      </c>
      <c r="G89" t="s">
        <v>4912</v>
      </c>
      <c r="H89" s="31" t="s">
        <v>4809</v>
      </c>
      <c r="I89" s="31" t="s">
        <v>4292</v>
      </c>
      <c r="J89" s="31" t="s">
        <v>97</v>
      </c>
      <c r="K89" s="31" t="s">
        <v>4055</v>
      </c>
      <c r="L89">
        <v>1</v>
      </c>
      <c r="M89">
        <v>5</v>
      </c>
      <c r="N89" s="31" t="s">
        <v>96</v>
      </c>
      <c r="O89" s="31" t="s">
        <v>2059</v>
      </c>
    </row>
    <row r="90" spans="1:15" x14ac:dyDescent="0.2">
      <c r="A90" s="47" t="s">
        <v>4045</v>
      </c>
      <c r="B90" s="47"/>
      <c r="C90" s="47" t="s">
        <v>14</v>
      </c>
      <c r="D90" s="47" t="s">
        <v>36</v>
      </c>
      <c r="E90" s="47" t="str">
        <f>D90&amp;12</f>
        <v>C12</v>
      </c>
      <c r="F90" s="47" t="s">
        <v>4057</v>
      </c>
      <c r="G90" t="s">
        <v>4913</v>
      </c>
      <c r="H90" s="31" t="s">
        <v>4809</v>
      </c>
      <c r="I90" s="31" t="s">
        <v>4292</v>
      </c>
      <c r="J90" s="31" t="s">
        <v>95</v>
      </c>
      <c r="K90" s="31" t="s">
        <v>4055</v>
      </c>
      <c r="L90">
        <v>1</v>
      </c>
      <c r="M90">
        <v>5</v>
      </c>
      <c r="N90" s="31" t="s">
        <v>96</v>
      </c>
      <c r="O90" s="31" t="s">
        <v>2059</v>
      </c>
    </row>
    <row r="91" spans="1:15" x14ac:dyDescent="0.2">
      <c r="A91" s="31" t="s">
        <v>4045</v>
      </c>
      <c r="B91" s="31"/>
      <c r="C91" s="31" t="s">
        <v>1737</v>
      </c>
      <c r="D91" s="31" t="s">
        <v>2025</v>
      </c>
      <c r="E91" s="31" t="s">
        <v>2025</v>
      </c>
      <c r="F91" s="31"/>
      <c r="G91" s="31" t="s">
        <v>4951</v>
      </c>
      <c r="H91" s="31" t="s">
        <v>4790</v>
      </c>
      <c r="I91" s="31"/>
      <c r="J91" s="31"/>
    </row>
    <row r="92" spans="1:15" x14ac:dyDescent="0.2">
      <c r="A92" s="45" t="s">
        <v>4045</v>
      </c>
      <c r="B92" s="45"/>
      <c r="C92" s="45" t="s">
        <v>5025</v>
      </c>
      <c r="D92" s="45" t="s">
        <v>67</v>
      </c>
      <c r="E92" s="45" t="s">
        <v>67</v>
      </c>
      <c r="F92" s="45"/>
      <c r="G92" t="s">
        <v>4990</v>
      </c>
      <c r="H92" t="s">
        <v>16</v>
      </c>
      <c r="I92" s="31"/>
      <c r="J92" s="31" t="s">
        <v>95</v>
      </c>
      <c r="K92" t="s">
        <v>5002</v>
      </c>
      <c r="N92" t="s">
        <v>102</v>
      </c>
      <c r="O92" t="s">
        <v>2059</v>
      </c>
    </row>
    <row r="93" spans="1:15" x14ac:dyDescent="0.2">
      <c r="A93" s="45" t="s">
        <v>4045</v>
      </c>
      <c r="B93" s="45"/>
      <c r="C93" s="45" t="s">
        <v>5025</v>
      </c>
      <c r="D93" s="45" t="s">
        <v>49</v>
      </c>
      <c r="E93" s="45" t="s">
        <v>49</v>
      </c>
      <c r="F93" s="45"/>
      <c r="G93" t="s">
        <v>4991</v>
      </c>
      <c r="H93" t="s">
        <v>23</v>
      </c>
      <c r="I93" s="31" t="s">
        <v>5009</v>
      </c>
      <c r="J93" s="31" t="s">
        <v>95</v>
      </c>
      <c r="K93" s="31" t="s">
        <v>5003</v>
      </c>
      <c r="N93" s="31" t="s">
        <v>102</v>
      </c>
      <c r="O93" t="s">
        <v>102</v>
      </c>
    </row>
    <row r="94" spans="1:15" x14ac:dyDescent="0.2">
      <c r="A94" s="45" t="s">
        <v>4045</v>
      </c>
      <c r="B94" s="45"/>
      <c r="C94" s="45" t="s">
        <v>5025</v>
      </c>
      <c r="D94" s="45" t="s">
        <v>81</v>
      </c>
      <c r="E94" s="45" t="s">
        <v>81</v>
      </c>
      <c r="F94" s="45"/>
      <c r="G94" t="s">
        <v>4992</v>
      </c>
      <c r="H94" t="s">
        <v>33</v>
      </c>
      <c r="I94" s="31" t="s">
        <v>5008</v>
      </c>
      <c r="J94" s="31" t="s">
        <v>95</v>
      </c>
      <c r="K94" s="31" t="s">
        <v>5004</v>
      </c>
      <c r="N94" s="31" t="s">
        <v>78</v>
      </c>
      <c r="O94" t="s">
        <v>78</v>
      </c>
    </row>
    <row r="95" spans="1:15" x14ac:dyDescent="0.2">
      <c r="A95" s="45" t="s">
        <v>4045</v>
      </c>
      <c r="B95" s="45"/>
      <c r="C95" s="45" t="s">
        <v>5025</v>
      </c>
      <c r="D95" s="45" t="s">
        <v>81</v>
      </c>
      <c r="E95" s="45" t="s">
        <v>50</v>
      </c>
      <c r="F95" s="45"/>
      <c r="G95" t="s">
        <v>4993</v>
      </c>
      <c r="H95" t="s">
        <v>4793</v>
      </c>
      <c r="I95" s="31"/>
      <c r="J95" s="31" t="s">
        <v>95</v>
      </c>
      <c r="K95" s="31" t="s">
        <v>5005</v>
      </c>
      <c r="N95" s="31" t="s">
        <v>78</v>
      </c>
      <c r="O95" t="s">
        <v>78</v>
      </c>
    </row>
    <row r="96" spans="1:15" x14ac:dyDescent="0.2">
      <c r="A96" s="45" t="s">
        <v>4045</v>
      </c>
      <c r="B96" s="45"/>
      <c r="C96" s="45" t="s">
        <v>5025</v>
      </c>
      <c r="D96" s="45" t="s">
        <v>87</v>
      </c>
      <c r="E96" s="45" t="s">
        <v>4820</v>
      </c>
      <c r="F96" s="45"/>
      <c r="G96" t="s">
        <v>3667</v>
      </c>
      <c r="H96" t="s">
        <v>4795</v>
      </c>
      <c r="I96" s="31"/>
      <c r="J96" s="31" t="s">
        <v>95</v>
      </c>
      <c r="K96" t="s">
        <v>5006</v>
      </c>
      <c r="N96" s="31" t="s">
        <v>78</v>
      </c>
      <c r="O96" s="31" t="s">
        <v>78</v>
      </c>
    </row>
    <row r="97" spans="1:15" x14ac:dyDescent="0.2">
      <c r="A97" s="45" t="s">
        <v>4045</v>
      </c>
      <c r="B97" s="45"/>
      <c r="C97" s="45" t="s">
        <v>5025</v>
      </c>
      <c r="D97" s="45" t="s">
        <v>53</v>
      </c>
      <c r="E97" s="45" t="s">
        <v>519</v>
      </c>
      <c r="F97" s="45" t="s">
        <v>4057</v>
      </c>
      <c r="G97" t="s">
        <v>5010</v>
      </c>
      <c r="H97" t="s">
        <v>157</v>
      </c>
      <c r="I97" s="31" t="s">
        <v>5007</v>
      </c>
      <c r="J97" s="31" t="s">
        <v>95</v>
      </c>
      <c r="K97" t="s">
        <v>5011</v>
      </c>
      <c r="N97" s="31" t="s">
        <v>78</v>
      </c>
      <c r="O97" s="31" t="s">
        <v>78</v>
      </c>
    </row>
    <row r="98" spans="1:15" x14ac:dyDescent="0.2">
      <c r="A98" s="45" t="s">
        <v>4045</v>
      </c>
      <c r="B98" s="45"/>
      <c r="C98" s="45" t="s">
        <v>5025</v>
      </c>
      <c r="D98" s="45" t="s">
        <v>82</v>
      </c>
      <c r="E98" s="45" t="s">
        <v>82</v>
      </c>
      <c r="F98" s="45" t="s">
        <v>4057</v>
      </c>
      <c r="H98" t="s">
        <v>4798</v>
      </c>
      <c r="I98" s="31"/>
      <c r="J98" s="31" t="s">
        <v>95</v>
      </c>
      <c r="K98" t="s">
        <v>4789</v>
      </c>
      <c r="N98" s="31" t="s">
        <v>92</v>
      </c>
      <c r="O98" s="31" t="s">
        <v>2059</v>
      </c>
    </row>
    <row r="99" spans="1:15" x14ac:dyDescent="0.2">
      <c r="A99" s="45" t="s">
        <v>4045</v>
      </c>
      <c r="B99" s="45"/>
      <c r="C99" s="45" t="s">
        <v>5025</v>
      </c>
      <c r="D99" s="45" t="s">
        <v>163</v>
      </c>
      <c r="E99" s="45" t="s">
        <v>163</v>
      </c>
      <c r="F99" s="45" t="s">
        <v>4057</v>
      </c>
      <c r="G99" t="s">
        <v>3574</v>
      </c>
      <c r="H99" t="s">
        <v>4799</v>
      </c>
      <c r="I99" s="31" t="s">
        <v>5012</v>
      </c>
      <c r="J99" s="31" t="s">
        <v>95</v>
      </c>
      <c r="K99" t="s">
        <v>5165</v>
      </c>
      <c r="N99" s="31" t="s">
        <v>78</v>
      </c>
      <c r="O99" s="31" t="s">
        <v>78</v>
      </c>
    </row>
    <row r="100" spans="1:15" x14ac:dyDescent="0.2">
      <c r="A100" s="45" t="s">
        <v>4045</v>
      </c>
      <c r="B100" s="45"/>
      <c r="C100" s="45" t="s">
        <v>5025</v>
      </c>
      <c r="D100" s="45" t="s">
        <v>162</v>
      </c>
      <c r="E100" s="45" t="s">
        <v>162</v>
      </c>
      <c r="F100" s="45" t="s">
        <v>4057</v>
      </c>
      <c r="G100" t="s">
        <v>3537</v>
      </c>
      <c r="H100" t="s">
        <v>790</v>
      </c>
      <c r="I100" s="31" t="s">
        <v>5012</v>
      </c>
      <c r="J100" s="31" t="s">
        <v>95</v>
      </c>
      <c r="K100" t="s">
        <v>5165</v>
      </c>
      <c r="N100" s="31" t="s">
        <v>78</v>
      </c>
      <c r="O100" s="31" t="s">
        <v>78</v>
      </c>
    </row>
    <row r="101" spans="1:15" x14ac:dyDescent="0.2">
      <c r="A101" s="45" t="s">
        <v>4045</v>
      </c>
      <c r="B101" s="45"/>
      <c r="C101" s="45" t="s">
        <v>5025</v>
      </c>
      <c r="D101" s="45" t="s">
        <v>743</v>
      </c>
      <c r="E101" s="45" t="s">
        <v>743</v>
      </c>
      <c r="F101" s="45" t="s">
        <v>4057</v>
      </c>
      <c r="G101" t="s">
        <v>4994</v>
      </c>
      <c r="H101" t="s">
        <v>4800</v>
      </c>
      <c r="I101" s="31" t="s">
        <v>5012</v>
      </c>
      <c r="J101" s="31" t="s">
        <v>95</v>
      </c>
      <c r="K101" t="s">
        <v>5165</v>
      </c>
      <c r="N101" s="31" t="s">
        <v>78</v>
      </c>
      <c r="O101" s="31" t="s">
        <v>78</v>
      </c>
    </row>
    <row r="102" spans="1:15" x14ac:dyDescent="0.2">
      <c r="A102" s="45" t="s">
        <v>4045</v>
      </c>
      <c r="B102" s="45"/>
      <c r="C102" s="45" t="s">
        <v>5025</v>
      </c>
      <c r="D102" s="45" t="s">
        <v>161</v>
      </c>
      <c r="E102" s="45" t="s">
        <v>161</v>
      </c>
      <c r="F102" s="45" t="s">
        <v>4057</v>
      </c>
      <c r="G102" t="s">
        <v>4997</v>
      </c>
      <c r="H102" t="s">
        <v>4801</v>
      </c>
      <c r="I102" s="31" t="s">
        <v>5012</v>
      </c>
      <c r="J102" s="31" t="s">
        <v>95</v>
      </c>
      <c r="K102" t="s">
        <v>5165</v>
      </c>
      <c r="N102" s="31" t="s">
        <v>78</v>
      </c>
      <c r="O102" s="31" t="s">
        <v>78</v>
      </c>
    </row>
    <row r="103" spans="1:15" x14ac:dyDescent="0.2">
      <c r="A103" s="45" t="s">
        <v>4045</v>
      </c>
      <c r="B103" s="45"/>
      <c r="C103" s="45" t="s">
        <v>5025</v>
      </c>
      <c r="D103" s="45" t="s">
        <v>161</v>
      </c>
      <c r="E103" s="45" t="s">
        <v>161</v>
      </c>
      <c r="F103" s="45" t="s">
        <v>4057</v>
      </c>
      <c r="G103" t="s">
        <v>161</v>
      </c>
      <c r="H103" t="s">
        <v>4801</v>
      </c>
      <c r="I103" s="31" t="s">
        <v>5012</v>
      </c>
      <c r="J103" s="31" t="s">
        <v>95</v>
      </c>
      <c r="K103" t="s">
        <v>5165</v>
      </c>
      <c r="N103" s="31" t="s">
        <v>78</v>
      </c>
      <c r="O103" s="31" t="s">
        <v>78</v>
      </c>
    </row>
    <row r="104" spans="1:15" x14ac:dyDescent="0.2">
      <c r="A104" s="45" t="s">
        <v>4045</v>
      </c>
      <c r="B104" s="45"/>
      <c r="C104" s="45" t="s">
        <v>5025</v>
      </c>
      <c r="D104" s="45" t="s">
        <v>86</v>
      </c>
      <c r="E104" s="45" t="s">
        <v>86</v>
      </c>
      <c r="F104" s="45" t="s">
        <v>4057</v>
      </c>
      <c r="G104" t="s">
        <v>3862</v>
      </c>
      <c r="H104" t="s">
        <v>5013</v>
      </c>
      <c r="I104" s="31" t="s">
        <v>5012</v>
      </c>
      <c r="K104" t="s">
        <v>5167</v>
      </c>
      <c r="N104" s="31" t="s">
        <v>78</v>
      </c>
      <c r="O104" s="31" t="s">
        <v>78</v>
      </c>
    </row>
    <row r="105" spans="1:15" x14ac:dyDescent="0.2">
      <c r="A105" s="45" t="s">
        <v>4045</v>
      </c>
      <c r="B105" s="45"/>
      <c r="C105" s="45" t="s">
        <v>5025</v>
      </c>
      <c r="D105" s="45" t="s">
        <v>85</v>
      </c>
      <c r="E105" s="45" t="s">
        <v>85</v>
      </c>
      <c r="F105" s="45" t="s">
        <v>4057</v>
      </c>
      <c r="G105" t="s">
        <v>5166</v>
      </c>
      <c r="H105" t="s">
        <v>5014</v>
      </c>
      <c r="I105" s="31" t="s">
        <v>5012</v>
      </c>
      <c r="K105" t="s">
        <v>5167</v>
      </c>
      <c r="N105" s="31" t="s">
        <v>78</v>
      </c>
      <c r="O105" s="31" t="s">
        <v>78</v>
      </c>
    </row>
    <row r="106" spans="1:15" x14ac:dyDescent="0.2">
      <c r="A106" s="45" t="s">
        <v>4045</v>
      </c>
      <c r="B106" s="45"/>
      <c r="C106" s="45" t="s">
        <v>5025</v>
      </c>
      <c r="D106" s="45" t="s">
        <v>89</v>
      </c>
      <c r="E106" s="45" t="s">
        <v>89</v>
      </c>
      <c r="F106" s="45" t="s">
        <v>4057</v>
      </c>
      <c r="G106" t="s">
        <v>4995</v>
      </c>
      <c r="H106" t="s">
        <v>5013</v>
      </c>
      <c r="I106" s="31" t="s">
        <v>5012</v>
      </c>
      <c r="K106" t="s">
        <v>5165</v>
      </c>
      <c r="N106" s="31" t="s">
        <v>78</v>
      </c>
      <c r="O106" s="31" t="s">
        <v>78</v>
      </c>
    </row>
    <row r="107" spans="1:15" x14ac:dyDescent="0.2">
      <c r="A107" s="45" t="s">
        <v>4045</v>
      </c>
      <c r="B107" s="45"/>
      <c r="C107" s="45" t="s">
        <v>5025</v>
      </c>
      <c r="D107" s="45" t="s">
        <v>91</v>
      </c>
      <c r="E107" s="45" t="s">
        <v>91</v>
      </c>
      <c r="F107" s="45" t="s">
        <v>4057</v>
      </c>
      <c r="G107" t="s">
        <v>4996</v>
      </c>
      <c r="H107" t="s">
        <v>5014</v>
      </c>
      <c r="I107" s="31" t="s">
        <v>5012</v>
      </c>
      <c r="K107" t="s">
        <v>5165</v>
      </c>
      <c r="N107" s="31" t="s">
        <v>78</v>
      </c>
      <c r="O107" s="31" t="s">
        <v>78</v>
      </c>
    </row>
    <row r="108" spans="1:15" x14ac:dyDescent="0.2">
      <c r="N108" s="31"/>
      <c r="O108" s="3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4406-438D-C547-AE6B-B9317D8C0D6C}">
  <sheetPr codeName="Sheet10"/>
  <dimension ref="A1:Q841"/>
  <sheetViews>
    <sheetView workbookViewId="0">
      <pane xSplit="5" ySplit="1" topLeftCell="F2" activePane="bottomRight" state="frozen"/>
      <selection pane="topRight" activeCell="F1" sqref="F1"/>
      <selection pane="bottomLeft" activeCell="A2" sqref="A2"/>
      <selection pane="bottomRight" activeCell="P317" sqref="P317:Q346"/>
    </sheetView>
  </sheetViews>
  <sheetFormatPr baseColWidth="10" defaultRowHeight="16" x14ac:dyDescent="0.2"/>
  <cols>
    <col min="1" max="1" width="5.140625" bestFit="1" customWidth="1"/>
    <col min="2" max="2" width="11.140625" bestFit="1" customWidth="1"/>
    <col min="3" max="3" width="8" bestFit="1" customWidth="1"/>
    <col min="4" max="4" width="9.5703125" bestFit="1" customWidth="1"/>
    <col min="5" max="5" width="12.85546875" bestFit="1" customWidth="1"/>
    <col min="6" max="6" width="9.42578125" bestFit="1" customWidth="1"/>
    <col min="7" max="7" width="5" bestFit="1" customWidth="1"/>
    <col min="8" max="8" width="8.7109375" bestFit="1" customWidth="1"/>
    <col min="9" max="9" width="12.5703125" bestFit="1" customWidth="1"/>
    <col min="12" max="12" width="10.28515625" bestFit="1"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19" t="s">
        <v>56</v>
      </c>
      <c r="B1" s="19" t="s">
        <v>51</v>
      </c>
      <c r="C1" s="19" t="s">
        <v>4</v>
      </c>
      <c r="D1" s="19" t="s">
        <v>5</v>
      </c>
      <c r="E1" s="19" t="s">
        <v>57</v>
      </c>
      <c r="F1" s="14" t="s">
        <v>98</v>
      </c>
      <c r="G1" s="14" t="s">
        <v>58</v>
      </c>
      <c r="H1" s="14" t="s">
        <v>3232</v>
      </c>
      <c r="I1" s="19" t="s">
        <v>60</v>
      </c>
      <c r="J1" s="19" t="s">
        <v>61</v>
      </c>
      <c r="K1" s="19" t="s">
        <v>62</v>
      </c>
      <c r="L1" s="19" t="s">
        <v>69</v>
      </c>
      <c r="M1" s="19" t="s">
        <v>63</v>
      </c>
      <c r="N1" s="19" t="s">
        <v>64</v>
      </c>
      <c r="O1" s="19" t="s">
        <v>65</v>
      </c>
      <c r="P1" s="19" t="s">
        <v>66</v>
      </c>
      <c r="Q1" s="14" t="s">
        <v>4807</v>
      </c>
    </row>
    <row r="2" spans="1:17" x14ac:dyDescent="0.2">
      <c r="A2" s="44" t="s">
        <v>3204</v>
      </c>
      <c r="B2" s="44" t="s">
        <v>3393</v>
      </c>
      <c r="C2" s="44" t="s">
        <v>4206</v>
      </c>
      <c r="D2" s="44" t="s">
        <v>4206</v>
      </c>
      <c r="E2" s="44" t="s">
        <v>4043</v>
      </c>
      <c r="G2">
        <f t="shared" ref="G2:G65" si="0">IF(B2="SATSA_Q1",1984,IF(B2="SATSA_IPT1",1985,IF(B2="SATSA_Q2",1987,IF(B2="SATSA_IPT2",1989,IF(B2="SATSA_Q3",1990,IF(B2="SATSA_IPT3",1992,IF(B2="SATSA_Q4",1993,IF(B2="SATSA_IPT4",1995,IF(B2="SATSA_IPT5",1999,IF(B2="SATSA_IPT6",2002,IF(B2="SATSA_Q5",2004,IF(B2="SATSA_IPT7",2005,IF(B2="SATSA_Q6",2007,IF(B2="SATSA_IPT8",2008,IF(B2="SATSA_Q7",2010,IF(B2="SATSA_IPT9",2010,IF(B2="SATSA_Q8",2012,IF(B2="SATSA_IPT10",2012,IF(B2="SATSA_Q9",2014,"HELP")))))))))))))))))))</f>
        <v>1985</v>
      </c>
      <c r="I2" t="s">
        <v>4035</v>
      </c>
      <c r="J2" t="s">
        <v>4036</v>
      </c>
      <c r="K2" s="31" t="s">
        <v>417</v>
      </c>
      <c r="L2" s="31" t="s">
        <v>95</v>
      </c>
      <c r="M2" s="31" t="s">
        <v>4044</v>
      </c>
      <c r="P2" t="s">
        <v>93</v>
      </c>
      <c r="Q2" t="s">
        <v>2059</v>
      </c>
    </row>
    <row r="3" spans="1:17" x14ac:dyDescent="0.2">
      <c r="A3" s="44" t="s">
        <v>3204</v>
      </c>
      <c r="B3" s="44" t="s">
        <v>3244</v>
      </c>
      <c r="C3" s="44" t="s">
        <v>4206</v>
      </c>
      <c r="D3" s="44" t="s">
        <v>4206</v>
      </c>
      <c r="E3" s="44" t="s">
        <v>4043</v>
      </c>
      <c r="G3">
        <f t="shared" si="0"/>
        <v>1989</v>
      </c>
      <c r="I3" t="s">
        <v>4037</v>
      </c>
      <c r="J3" t="s">
        <v>4036</v>
      </c>
      <c r="K3" s="31" t="s">
        <v>417</v>
      </c>
      <c r="L3" s="31" t="s">
        <v>95</v>
      </c>
      <c r="M3" s="31" t="s">
        <v>4044</v>
      </c>
      <c r="P3" t="s">
        <v>93</v>
      </c>
      <c r="Q3" t="s">
        <v>2059</v>
      </c>
    </row>
    <row r="4" spans="1:17" x14ac:dyDescent="0.2">
      <c r="A4" s="44" t="s">
        <v>3204</v>
      </c>
      <c r="B4" s="44" t="s">
        <v>3245</v>
      </c>
      <c r="C4" s="44" t="s">
        <v>4206</v>
      </c>
      <c r="D4" s="44" t="s">
        <v>4206</v>
      </c>
      <c r="E4" s="44" t="s">
        <v>4043</v>
      </c>
      <c r="G4">
        <f t="shared" si="0"/>
        <v>1992</v>
      </c>
      <c r="I4" t="s">
        <v>4038</v>
      </c>
      <c r="J4" t="s">
        <v>4036</v>
      </c>
      <c r="K4" s="31" t="s">
        <v>417</v>
      </c>
      <c r="L4" s="31" t="s">
        <v>95</v>
      </c>
      <c r="M4" s="31" t="s">
        <v>4044</v>
      </c>
      <c r="P4" t="s">
        <v>93</v>
      </c>
      <c r="Q4" t="s">
        <v>2059</v>
      </c>
    </row>
    <row r="5" spans="1:17" x14ac:dyDescent="0.2">
      <c r="A5" s="44" t="s">
        <v>3204</v>
      </c>
      <c r="B5" s="44" t="s">
        <v>3394</v>
      </c>
      <c r="C5" s="44" t="s">
        <v>4206</v>
      </c>
      <c r="D5" s="44" t="s">
        <v>4206</v>
      </c>
      <c r="E5" s="44" t="s">
        <v>4043</v>
      </c>
      <c r="G5">
        <f t="shared" si="0"/>
        <v>1995</v>
      </c>
      <c r="I5" t="s">
        <v>4039</v>
      </c>
      <c r="J5" t="s">
        <v>4036</v>
      </c>
      <c r="K5" s="31" t="s">
        <v>417</v>
      </c>
      <c r="L5" s="31" t="s">
        <v>95</v>
      </c>
      <c r="M5" s="31" t="s">
        <v>4044</v>
      </c>
      <c r="P5" t="s">
        <v>93</v>
      </c>
      <c r="Q5" t="s">
        <v>2059</v>
      </c>
    </row>
    <row r="6" spans="1:17" x14ac:dyDescent="0.2">
      <c r="A6" s="44" t="s">
        <v>3204</v>
      </c>
      <c r="B6" s="44" t="s">
        <v>3243</v>
      </c>
      <c r="C6" s="44" t="s">
        <v>4206</v>
      </c>
      <c r="D6" s="44" t="s">
        <v>4206</v>
      </c>
      <c r="E6" s="44" t="s">
        <v>4043</v>
      </c>
      <c r="G6">
        <f t="shared" si="0"/>
        <v>1999</v>
      </c>
      <c r="I6" t="s">
        <v>4040</v>
      </c>
      <c r="J6" t="s">
        <v>4036</v>
      </c>
      <c r="K6" s="31" t="s">
        <v>417</v>
      </c>
      <c r="L6" s="31" t="s">
        <v>95</v>
      </c>
      <c r="M6" s="31" t="s">
        <v>4044</v>
      </c>
      <c r="P6" t="s">
        <v>93</v>
      </c>
      <c r="Q6" t="s">
        <v>2059</v>
      </c>
    </row>
    <row r="7" spans="1:17" x14ac:dyDescent="0.2">
      <c r="A7" s="44" t="s">
        <v>3204</v>
      </c>
      <c r="B7" s="44" t="s">
        <v>3247</v>
      </c>
      <c r="C7" s="44" t="s">
        <v>4206</v>
      </c>
      <c r="D7" s="44" t="s">
        <v>4206</v>
      </c>
      <c r="E7" s="44" t="s">
        <v>4043</v>
      </c>
      <c r="G7">
        <f t="shared" si="0"/>
        <v>2002</v>
      </c>
      <c r="I7" t="s">
        <v>4041</v>
      </c>
      <c r="J7" t="s">
        <v>4036</v>
      </c>
      <c r="K7" s="31" t="s">
        <v>417</v>
      </c>
      <c r="L7" s="31" t="s">
        <v>95</v>
      </c>
      <c r="M7" s="31" t="s">
        <v>4044</v>
      </c>
      <c r="P7" t="s">
        <v>93</v>
      </c>
      <c r="Q7" t="s">
        <v>2059</v>
      </c>
    </row>
    <row r="8" spans="1:17" x14ac:dyDescent="0.2">
      <c r="A8" s="44" t="s">
        <v>3204</v>
      </c>
      <c r="B8" s="44" t="s">
        <v>3249</v>
      </c>
      <c r="C8" s="44" t="s">
        <v>4206</v>
      </c>
      <c r="D8" s="44" t="s">
        <v>4206</v>
      </c>
      <c r="E8" s="44" t="s">
        <v>4043</v>
      </c>
      <c r="G8">
        <f t="shared" si="0"/>
        <v>2005</v>
      </c>
      <c r="I8" t="s">
        <v>4042</v>
      </c>
      <c r="J8" t="s">
        <v>4036</v>
      </c>
      <c r="K8" s="31" t="s">
        <v>417</v>
      </c>
      <c r="L8" s="31" t="s">
        <v>95</v>
      </c>
      <c r="M8" s="31" t="s">
        <v>4044</v>
      </c>
      <c r="P8" t="s">
        <v>93</v>
      </c>
      <c r="Q8" t="s">
        <v>2059</v>
      </c>
    </row>
    <row r="9" spans="1:17" x14ac:dyDescent="0.2">
      <c r="A9" s="51" t="s">
        <v>3204</v>
      </c>
      <c r="B9" s="51" t="s">
        <v>3393</v>
      </c>
      <c r="C9" s="51" t="s">
        <v>4206</v>
      </c>
      <c r="D9" s="51" t="s">
        <v>4206</v>
      </c>
      <c r="E9" s="51" t="s">
        <v>3998</v>
      </c>
      <c r="G9">
        <f t="shared" si="0"/>
        <v>1985</v>
      </c>
      <c r="I9" t="s">
        <v>3990</v>
      </c>
      <c r="J9" t="s">
        <v>3991</v>
      </c>
      <c r="K9" s="31" t="s">
        <v>417</v>
      </c>
      <c r="L9" s="31" t="s">
        <v>95</v>
      </c>
      <c r="M9" s="31" t="s">
        <v>4044</v>
      </c>
      <c r="P9" t="s">
        <v>93</v>
      </c>
      <c r="Q9" t="s">
        <v>2059</v>
      </c>
    </row>
    <row r="10" spans="1:17" x14ac:dyDescent="0.2">
      <c r="A10" s="51" t="s">
        <v>3204</v>
      </c>
      <c r="B10" s="51" t="s">
        <v>3244</v>
      </c>
      <c r="C10" s="51" t="s">
        <v>4206</v>
      </c>
      <c r="D10" s="51" t="s">
        <v>4206</v>
      </c>
      <c r="E10" s="51" t="s">
        <v>3998</v>
      </c>
      <c r="G10">
        <f t="shared" si="0"/>
        <v>1989</v>
      </c>
      <c r="I10" t="s">
        <v>3992</v>
      </c>
      <c r="J10" t="s">
        <v>3991</v>
      </c>
      <c r="K10" s="31" t="s">
        <v>417</v>
      </c>
      <c r="L10" s="31" t="s">
        <v>95</v>
      </c>
      <c r="M10" s="31" t="s">
        <v>4044</v>
      </c>
      <c r="P10" t="s">
        <v>93</v>
      </c>
      <c r="Q10" t="s">
        <v>2059</v>
      </c>
    </row>
    <row r="11" spans="1:17" x14ac:dyDescent="0.2">
      <c r="A11" s="51" t="s">
        <v>3204</v>
      </c>
      <c r="B11" s="51" t="s">
        <v>3245</v>
      </c>
      <c r="C11" s="51" t="s">
        <v>4206</v>
      </c>
      <c r="D11" s="51" t="s">
        <v>4206</v>
      </c>
      <c r="E11" s="51" t="s">
        <v>3998</v>
      </c>
      <c r="G11">
        <f t="shared" si="0"/>
        <v>1992</v>
      </c>
      <c r="I11" t="s">
        <v>3993</v>
      </c>
      <c r="J11" t="s">
        <v>3991</v>
      </c>
      <c r="K11" s="31" t="s">
        <v>417</v>
      </c>
      <c r="L11" s="31" t="s">
        <v>95</v>
      </c>
      <c r="M11" s="31" t="s">
        <v>4044</v>
      </c>
      <c r="P11" t="s">
        <v>93</v>
      </c>
      <c r="Q11" t="s">
        <v>2059</v>
      </c>
    </row>
    <row r="12" spans="1:17" x14ac:dyDescent="0.2">
      <c r="A12" s="51" t="s">
        <v>3204</v>
      </c>
      <c r="B12" s="51" t="s">
        <v>3394</v>
      </c>
      <c r="C12" s="51" t="s">
        <v>4206</v>
      </c>
      <c r="D12" s="51" t="s">
        <v>4206</v>
      </c>
      <c r="E12" s="51" t="s">
        <v>3998</v>
      </c>
      <c r="G12">
        <f t="shared" si="0"/>
        <v>1995</v>
      </c>
      <c r="I12" t="s">
        <v>3994</v>
      </c>
      <c r="J12" t="s">
        <v>3991</v>
      </c>
      <c r="K12" s="31" t="s">
        <v>417</v>
      </c>
      <c r="L12" s="31" t="s">
        <v>95</v>
      </c>
      <c r="M12" s="31" t="s">
        <v>4044</v>
      </c>
      <c r="P12" t="s">
        <v>93</v>
      </c>
      <c r="Q12" t="s">
        <v>2059</v>
      </c>
    </row>
    <row r="13" spans="1:17" x14ac:dyDescent="0.2">
      <c r="A13" s="51" t="s">
        <v>3204</v>
      </c>
      <c r="B13" s="51" t="s">
        <v>3243</v>
      </c>
      <c r="C13" s="51" t="s">
        <v>4206</v>
      </c>
      <c r="D13" s="51" t="s">
        <v>4206</v>
      </c>
      <c r="E13" s="51" t="s">
        <v>3998</v>
      </c>
      <c r="G13">
        <f t="shared" si="0"/>
        <v>1999</v>
      </c>
      <c r="I13" t="s">
        <v>3995</v>
      </c>
      <c r="J13" t="s">
        <v>3991</v>
      </c>
      <c r="K13" s="31" t="s">
        <v>417</v>
      </c>
      <c r="L13" s="31" t="s">
        <v>95</v>
      </c>
      <c r="M13" s="31" t="s">
        <v>4044</v>
      </c>
      <c r="P13" t="s">
        <v>93</v>
      </c>
      <c r="Q13" t="s">
        <v>2059</v>
      </c>
    </row>
    <row r="14" spans="1:17" x14ac:dyDescent="0.2">
      <c r="A14" s="51" t="s">
        <v>3204</v>
      </c>
      <c r="B14" s="51" t="s">
        <v>3247</v>
      </c>
      <c r="C14" s="51" t="s">
        <v>4206</v>
      </c>
      <c r="D14" s="51" t="s">
        <v>4206</v>
      </c>
      <c r="E14" s="51" t="s">
        <v>3998</v>
      </c>
      <c r="G14">
        <f t="shared" si="0"/>
        <v>2002</v>
      </c>
      <c r="I14" t="s">
        <v>3996</v>
      </c>
      <c r="J14" t="s">
        <v>3991</v>
      </c>
      <c r="K14" s="31" t="s">
        <v>417</v>
      </c>
      <c r="L14" s="31" t="s">
        <v>95</v>
      </c>
      <c r="M14" s="31" t="s">
        <v>4044</v>
      </c>
      <c r="P14" t="s">
        <v>93</v>
      </c>
      <c r="Q14" t="s">
        <v>2059</v>
      </c>
    </row>
    <row r="15" spans="1:17" x14ac:dyDescent="0.2">
      <c r="A15" s="51" t="s">
        <v>3204</v>
      </c>
      <c r="B15" s="51" t="s">
        <v>3249</v>
      </c>
      <c r="C15" s="51" t="s">
        <v>4206</v>
      </c>
      <c r="D15" s="51" t="s">
        <v>4206</v>
      </c>
      <c r="E15" s="51" t="s">
        <v>3998</v>
      </c>
      <c r="G15">
        <f t="shared" si="0"/>
        <v>2005</v>
      </c>
      <c r="I15" t="s">
        <v>3997</v>
      </c>
      <c r="J15" t="s">
        <v>3991</v>
      </c>
      <c r="K15" s="31" t="s">
        <v>417</v>
      </c>
      <c r="L15" s="31" t="s">
        <v>95</v>
      </c>
      <c r="M15" s="31" t="s">
        <v>4044</v>
      </c>
      <c r="P15" t="s">
        <v>93</v>
      </c>
      <c r="Q15" t="s">
        <v>2059</v>
      </c>
    </row>
    <row r="16" spans="1:17" x14ac:dyDescent="0.2">
      <c r="A16" s="44" t="s">
        <v>3204</v>
      </c>
      <c r="B16" s="44" t="s">
        <v>3393</v>
      </c>
      <c r="C16" s="44" t="s">
        <v>4206</v>
      </c>
      <c r="D16" s="44" t="s">
        <v>4206</v>
      </c>
      <c r="E16" s="44" t="s">
        <v>4007</v>
      </c>
      <c r="G16">
        <f t="shared" si="0"/>
        <v>1985</v>
      </c>
      <c r="I16" t="s">
        <v>3999</v>
      </c>
      <c r="J16" t="s">
        <v>4000</v>
      </c>
      <c r="K16" s="31" t="s">
        <v>417</v>
      </c>
      <c r="L16" s="31" t="s">
        <v>95</v>
      </c>
      <c r="M16" s="31" t="s">
        <v>4044</v>
      </c>
      <c r="P16" t="s">
        <v>93</v>
      </c>
      <c r="Q16" t="s">
        <v>2059</v>
      </c>
    </row>
    <row r="17" spans="1:17" x14ac:dyDescent="0.2">
      <c r="A17" s="44" t="s">
        <v>3204</v>
      </c>
      <c r="B17" s="44" t="s">
        <v>3244</v>
      </c>
      <c r="C17" s="44" t="s">
        <v>4206</v>
      </c>
      <c r="D17" s="44" t="s">
        <v>4206</v>
      </c>
      <c r="E17" s="44" t="s">
        <v>4007</v>
      </c>
      <c r="G17">
        <f t="shared" si="0"/>
        <v>1989</v>
      </c>
      <c r="I17" t="s">
        <v>4001</v>
      </c>
      <c r="J17" t="s">
        <v>4000</v>
      </c>
      <c r="K17" s="31" t="s">
        <v>417</v>
      </c>
      <c r="L17" s="31" t="s">
        <v>95</v>
      </c>
      <c r="M17" s="31" t="s">
        <v>4044</v>
      </c>
      <c r="P17" t="s">
        <v>93</v>
      </c>
      <c r="Q17" t="s">
        <v>2059</v>
      </c>
    </row>
    <row r="18" spans="1:17" x14ac:dyDescent="0.2">
      <c r="A18" s="44" t="s">
        <v>3204</v>
      </c>
      <c r="B18" s="44" t="s">
        <v>3245</v>
      </c>
      <c r="C18" s="44" t="s">
        <v>4206</v>
      </c>
      <c r="D18" s="44" t="s">
        <v>4206</v>
      </c>
      <c r="E18" s="44" t="s">
        <v>4007</v>
      </c>
      <c r="G18">
        <f t="shared" si="0"/>
        <v>1992</v>
      </c>
      <c r="I18" t="s">
        <v>4002</v>
      </c>
      <c r="J18" t="s">
        <v>4000</v>
      </c>
      <c r="K18" s="31" t="s">
        <v>417</v>
      </c>
      <c r="L18" s="31" t="s">
        <v>95</v>
      </c>
      <c r="M18" s="31" t="s">
        <v>4044</v>
      </c>
      <c r="P18" t="s">
        <v>93</v>
      </c>
      <c r="Q18" t="s">
        <v>2059</v>
      </c>
    </row>
    <row r="19" spans="1:17" x14ac:dyDescent="0.2">
      <c r="A19" s="44" t="s">
        <v>3204</v>
      </c>
      <c r="B19" s="44" t="s">
        <v>3394</v>
      </c>
      <c r="C19" s="44" t="s">
        <v>4206</v>
      </c>
      <c r="D19" s="44" t="s">
        <v>4206</v>
      </c>
      <c r="E19" s="44" t="s">
        <v>4007</v>
      </c>
      <c r="G19">
        <f t="shared" si="0"/>
        <v>1995</v>
      </c>
      <c r="I19" t="s">
        <v>4003</v>
      </c>
      <c r="J19" t="s">
        <v>4000</v>
      </c>
      <c r="K19" s="31" t="s">
        <v>417</v>
      </c>
      <c r="L19" s="31" t="s">
        <v>95</v>
      </c>
      <c r="M19" s="31" t="s">
        <v>4044</v>
      </c>
      <c r="P19" t="s">
        <v>93</v>
      </c>
      <c r="Q19" t="s">
        <v>2059</v>
      </c>
    </row>
    <row r="20" spans="1:17" x14ac:dyDescent="0.2">
      <c r="A20" s="44" t="s">
        <v>3204</v>
      </c>
      <c r="B20" s="44" t="s">
        <v>3243</v>
      </c>
      <c r="C20" s="44" t="s">
        <v>4206</v>
      </c>
      <c r="D20" s="44" t="s">
        <v>4206</v>
      </c>
      <c r="E20" s="44" t="s">
        <v>4007</v>
      </c>
      <c r="G20">
        <f t="shared" si="0"/>
        <v>1999</v>
      </c>
      <c r="I20" t="s">
        <v>4004</v>
      </c>
      <c r="J20" t="s">
        <v>4000</v>
      </c>
      <c r="K20" s="31" t="s">
        <v>417</v>
      </c>
      <c r="L20" s="31" t="s">
        <v>95</v>
      </c>
      <c r="M20" s="31" t="s">
        <v>4044</v>
      </c>
      <c r="P20" t="s">
        <v>93</v>
      </c>
      <c r="Q20" t="s">
        <v>2059</v>
      </c>
    </row>
    <row r="21" spans="1:17" x14ac:dyDescent="0.2">
      <c r="A21" s="44" t="s">
        <v>3204</v>
      </c>
      <c r="B21" s="44" t="s">
        <v>3247</v>
      </c>
      <c r="C21" s="44" t="s">
        <v>4206</v>
      </c>
      <c r="D21" s="44" t="s">
        <v>4206</v>
      </c>
      <c r="E21" s="44" t="s">
        <v>4007</v>
      </c>
      <c r="G21">
        <f t="shared" si="0"/>
        <v>2002</v>
      </c>
      <c r="I21" t="s">
        <v>4005</v>
      </c>
      <c r="J21" t="s">
        <v>4000</v>
      </c>
      <c r="K21" s="31" t="s">
        <v>417</v>
      </c>
      <c r="L21" s="31" t="s">
        <v>95</v>
      </c>
      <c r="M21" s="31" t="s">
        <v>4044</v>
      </c>
      <c r="P21" t="s">
        <v>93</v>
      </c>
      <c r="Q21" t="s">
        <v>2059</v>
      </c>
    </row>
    <row r="22" spans="1:17" x14ac:dyDescent="0.2">
      <c r="A22" s="44" t="s">
        <v>3204</v>
      </c>
      <c r="B22" s="44" t="s">
        <v>3249</v>
      </c>
      <c r="C22" s="44" t="s">
        <v>4206</v>
      </c>
      <c r="D22" s="44" t="s">
        <v>4206</v>
      </c>
      <c r="E22" s="44" t="s">
        <v>4007</v>
      </c>
      <c r="G22">
        <f t="shared" si="0"/>
        <v>2005</v>
      </c>
      <c r="I22" t="s">
        <v>4006</v>
      </c>
      <c r="J22" t="s">
        <v>4000</v>
      </c>
      <c r="K22" s="31" t="s">
        <v>417</v>
      </c>
      <c r="L22" s="31" t="s">
        <v>95</v>
      </c>
      <c r="M22" s="31" t="s">
        <v>4044</v>
      </c>
      <c r="P22" t="s">
        <v>93</v>
      </c>
      <c r="Q22" t="s">
        <v>2059</v>
      </c>
    </row>
    <row r="23" spans="1:17" x14ac:dyDescent="0.2">
      <c r="A23" s="51" t="s">
        <v>3204</v>
      </c>
      <c r="B23" s="51" t="s">
        <v>3393</v>
      </c>
      <c r="C23" s="51" t="s">
        <v>4206</v>
      </c>
      <c r="D23" s="51" t="s">
        <v>4206</v>
      </c>
      <c r="E23" s="51" t="s">
        <v>4034</v>
      </c>
      <c r="G23">
        <f t="shared" si="0"/>
        <v>1985</v>
      </c>
      <c r="I23" t="s">
        <v>4017</v>
      </c>
      <c r="J23" t="s">
        <v>4018</v>
      </c>
      <c r="K23" s="31" t="s">
        <v>417</v>
      </c>
      <c r="L23" s="31" t="s">
        <v>95</v>
      </c>
      <c r="M23" s="31" t="s">
        <v>4044</v>
      </c>
      <c r="P23" t="s">
        <v>93</v>
      </c>
      <c r="Q23" t="s">
        <v>2059</v>
      </c>
    </row>
    <row r="24" spans="1:17" x14ac:dyDescent="0.2">
      <c r="A24" s="51" t="s">
        <v>3204</v>
      </c>
      <c r="B24" s="51" t="s">
        <v>3244</v>
      </c>
      <c r="C24" s="51" t="s">
        <v>4206</v>
      </c>
      <c r="D24" s="51" t="s">
        <v>4206</v>
      </c>
      <c r="E24" s="51" t="s">
        <v>4034</v>
      </c>
      <c r="G24">
        <f t="shared" si="0"/>
        <v>1989</v>
      </c>
      <c r="I24" t="s">
        <v>4019</v>
      </c>
      <c r="J24" t="s">
        <v>4018</v>
      </c>
      <c r="K24" s="31" t="s">
        <v>417</v>
      </c>
      <c r="L24" s="31" t="s">
        <v>95</v>
      </c>
      <c r="M24" s="31" t="s">
        <v>4044</v>
      </c>
      <c r="P24" t="s">
        <v>93</v>
      </c>
      <c r="Q24" t="s">
        <v>2059</v>
      </c>
    </row>
    <row r="25" spans="1:17" x14ac:dyDescent="0.2">
      <c r="A25" s="51" t="s">
        <v>3204</v>
      </c>
      <c r="B25" s="51" t="s">
        <v>3245</v>
      </c>
      <c r="C25" s="51" t="s">
        <v>4206</v>
      </c>
      <c r="D25" s="51" t="s">
        <v>4206</v>
      </c>
      <c r="E25" s="51" t="s">
        <v>4034</v>
      </c>
      <c r="G25">
        <f t="shared" si="0"/>
        <v>1992</v>
      </c>
      <c r="I25" t="s">
        <v>4020</v>
      </c>
      <c r="J25" t="s">
        <v>4018</v>
      </c>
      <c r="K25" s="31" t="s">
        <v>417</v>
      </c>
      <c r="L25" s="31" t="s">
        <v>95</v>
      </c>
      <c r="M25" s="31" t="s">
        <v>4044</v>
      </c>
      <c r="P25" t="s">
        <v>93</v>
      </c>
      <c r="Q25" t="s">
        <v>2059</v>
      </c>
    </row>
    <row r="26" spans="1:17" x14ac:dyDescent="0.2">
      <c r="A26" s="51" t="s">
        <v>3204</v>
      </c>
      <c r="B26" s="51" t="s">
        <v>3394</v>
      </c>
      <c r="C26" s="51" t="s">
        <v>4206</v>
      </c>
      <c r="D26" s="51" t="s">
        <v>4206</v>
      </c>
      <c r="E26" s="51" t="s">
        <v>4034</v>
      </c>
      <c r="G26">
        <f t="shared" si="0"/>
        <v>1995</v>
      </c>
      <c r="I26" t="s">
        <v>4021</v>
      </c>
      <c r="J26" t="s">
        <v>4018</v>
      </c>
      <c r="K26" s="31" t="s">
        <v>417</v>
      </c>
      <c r="L26" s="31" t="s">
        <v>95</v>
      </c>
      <c r="M26" s="31" t="s">
        <v>4044</v>
      </c>
      <c r="P26" t="s">
        <v>93</v>
      </c>
      <c r="Q26" t="s">
        <v>2059</v>
      </c>
    </row>
    <row r="27" spans="1:17" x14ac:dyDescent="0.2">
      <c r="A27" s="51" t="s">
        <v>3204</v>
      </c>
      <c r="B27" s="51" t="s">
        <v>3243</v>
      </c>
      <c r="C27" s="51" t="s">
        <v>4206</v>
      </c>
      <c r="D27" s="51" t="s">
        <v>4206</v>
      </c>
      <c r="E27" s="51" t="s">
        <v>4034</v>
      </c>
      <c r="G27">
        <f t="shared" si="0"/>
        <v>1999</v>
      </c>
      <c r="I27" t="s">
        <v>4022</v>
      </c>
      <c r="J27" t="s">
        <v>4018</v>
      </c>
      <c r="K27" s="31" t="s">
        <v>417</v>
      </c>
      <c r="L27" s="31" t="s">
        <v>95</v>
      </c>
      <c r="M27" s="31" t="s">
        <v>4044</v>
      </c>
      <c r="P27" t="s">
        <v>93</v>
      </c>
      <c r="Q27" t="s">
        <v>2059</v>
      </c>
    </row>
    <row r="28" spans="1:17" x14ac:dyDescent="0.2">
      <c r="A28" s="51" t="s">
        <v>3204</v>
      </c>
      <c r="B28" s="51" t="s">
        <v>3247</v>
      </c>
      <c r="C28" s="51" t="s">
        <v>4206</v>
      </c>
      <c r="D28" s="51" t="s">
        <v>4206</v>
      </c>
      <c r="E28" s="51" t="s">
        <v>4034</v>
      </c>
      <c r="G28">
        <f t="shared" si="0"/>
        <v>2002</v>
      </c>
      <c r="I28" t="s">
        <v>4023</v>
      </c>
      <c r="J28" t="s">
        <v>4018</v>
      </c>
      <c r="K28" s="31" t="s">
        <v>417</v>
      </c>
      <c r="L28" s="31" t="s">
        <v>95</v>
      </c>
      <c r="M28" s="31" t="s">
        <v>4044</v>
      </c>
      <c r="P28" t="s">
        <v>93</v>
      </c>
      <c r="Q28" t="s">
        <v>2059</v>
      </c>
    </row>
    <row r="29" spans="1:17" x14ac:dyDescent="0.2">
      <c r="A29" s="51" t="s">
        <v>3204</v>
      </c>
      <c r="B29" s="51" t="s">
        <v>3249</v>
      </c>
      <c r="C29" s="51" t="s">
        <v>4206</v>
      </c>
      <c r="D29" s="51" t="s">
        <v>4206</v>
      </c>
      <c r="E29" s="51" t="s">
        <v>4034</v>
      </c>
      <c r="G29">
        <f t="shared" si="0"/>
        <v>2005</v>
      </c>
      <c r="I29" t="s">
        <v>4024</v>
      </c>
      <c r="J29" t="s">
        <v>4018</v>
      </c>
      <c r="K29" s="31" t="s">
        <v>417</v>
      </c>
      <c r="L29" s="31" t="s">
        <v>95</v>
      </c>
      <c r="M29" s="31" t="s">
        <v>4044</v>
      </c>
      <c r="P29" t="s">
        <v>93</v>
      </c>
      <c r="Q29" t="s">
        <v>2059</v>
      </c>
    </row>
    <row r="30" spans="1:17" x14ac:dyDescent="0.2">
      <c r="A30" s="44" t="s">
        <v>3204</v>
      </c>
      <c r="B30" s="44" t="s">
        <v>3393</v>
      </c>
      <c r="C30" s="44" t="s">
        <v>4206</v>
      </c>
      <c r="D30" s="44" t="s">
        <v>4206</v>
      </c>
      <c r="E30" s="44" t="s">
        <v>4033</v>
      </c>
      <c r="G30">
        <f t="shared" si="0"/>
        <v>1985</v>
      </c>
      <c r="I30" t="s">
        <v>4025</v>
      </c>
      <c r="J30" t="s">
        <v>4026</v>
      </c>
      <c r="K30" s="31" t="s">
        <v>417</v>
      </c>
      <c r="L30" s="31" t="s">
        <v>95</v>
      </c>
      <c r="M30" s="31" t="s">
        <v>4044</v>
      </c>
      <c r="P30" t="s">
        <v>93</v>
      </c>
      <c r="Q30" t="s">
        <v>2059</v>
      </c>
    </row>
    <row r="31" spans="1:17" x14ac:dyDescent="0.2">
      <c r="A31" s="44" t="s">
        <v>3204</v>
      </c>
      <c r="B31" s="44" t="s">
        <v>3244</v>
      </c>
      <c r="C31" s="44" t="s">
        <v>4206</v>
      </c>
      <c r="D31" s="44" t="s">
        <v>4206</v>
      </c>
      <c r="E31" s="44" t="s">
        <v>4033</v>
      </c>
      <c r="G31">
        <f t="shared" si="0"/>
        <v>1989</v>
      </c>
      <c r="I31" t="s">
        <v>4027</v>
      </c>
      <c r="J31" t="s">
        <v>4026</v>
      </c>
      <c r="K31" s="31" t="s">
        <v>417</v>
      </c>
      <c r="L31" s="31" t="s">
        <v>95</v>
      </c>
      <c r="M31" s="31" t="s">
        <v>4044</v>
      </c>
      <c r="P31" t="s">
        <v>93</v>
      </c>
      <c r="Q31" t="s">
        <v>2059</v>
      </c>
    </row>
    <row r="32" spans="1:17" x14ac:dyDescent="0.2">
      <c r="A32" s="44" t="s">
        <v>3204</v>
      </c>
      <c r="B32" s="44" t="s">
        <v>3245</v>
      </c>
      <c r="C32" s="44" t="s">
        <v>4206</v>
      </c>
      <c r="D32" s="44" t="s">
        <v>4206</v>
      </c>
      <c r="E32" s="44" t="s">
        <v>4033</v>
      </c>
      <c r="G32">
        <f t="shared" si="0"/>
        <v>1992</v>
      </c>
      <c r="I32" t="s">
        <v>4028</v>
      </c>
      <c r="J32" t="s">
        <v>4026</v>
      </c>
      <c r="K32" s="31" t="s">
        <v>417</v>
      </c>
      <c r="L32" s="31" t="s">
        <v>95</v>
      </c>
      <c r="M32" s="31" t="s">
        <v>4044</v>
      </c>
      <c r="P32" t="s">
        <v>93</v>
      </c>
      <c r="Q32" t="s">
        <v>2059</v>
      </c>
    </row>
    <row r="33" spans="1:17" x14ac:dyDescent="0.2">
      <c r="A33" s="44" t="s">
        <v>3204</v>
      </c>
      <c r="B33" s="44" t="s">
        <v>3394</v>
      </c>
      <c r="C33" s="44" t="s">
        <v>4206</v>
      </c>
      <c r="D33" s="44" t="s">
        <v>4206</v>
      </c>
      <c r="E33" s="44" t="s">
        <v>4033</v>
      </c>
      <c r="G33">
        <f t="shared" si="0"/>
        <v>1995</v>
      </c>
      <c r="I33" t="s">
        <v>4029</v>
      </c>
      <c r="J33" t="s">
        <v>4026</v>
      </c>
      <c r="K33" s="31" t="s">
        <v>417</v>
      </c>
      <c r="L33" s="31" t="s">
        <v>95</v>
      </c>
      <c r="M33" s="31" t="s">
        <v>4044</v>
      </c>
      <c r="P33" t="s">
        <v>93</v>
      </c>
      <c r="Q33" t="s">
        <v>2059</v>
      </c>
    </row>
    <row r="34" spans="1:17" x14ac:dyDescent="0.2">
      <c r="A34" s="44" t="s">
        <v>3204</v>
      </c>
      <c r="B34" s="44" t="s">
        <v>3243</v>
      </c>
      <c r="C34" s="44" t="s">
        <v>4206</v>
      </c>
      <c r="D34" s="44" t="s">
        <v>4206</v>
      </c>
      <c r="E34" s="44" t="s">
        <v>4033</v>
      </c>
      <c r="G34">
        <f t="shared" si="0"/>
        <v>1999</v>
      </c>
      <c r="I34" t="s">
        <v>4030</v>
      </c>
      <c r="J34" t="s">
        <v>4026</v>
      </c>
      <c r="K34" s="31" t="s">
        <v>417</v>
      </c>
      <c r="L34" s="31" t="s">
        <v>95</v>
      </c>
      <c r="M34" s="31" t="s">
        <v>4044</v>
      </c>
      <c r="P34" t="s">
        <v>93</v>
      </c>
      <c r="Q34" t="s">
        <v>2059</v>
      </c>
    </row>
    <row r="35" spans="1:17" x14ac:dyDescent="0.2">
      <c r="A35" s="44" t="s">
        <v>3204</v>
      </c>
      <c r="B35" s="44" t="s">
        <v>3247</v>
      </c>
      <c r="C35" s="44" t="s">
        <v>4206</v>
      </c>
      <c r="D35" s="44" t="s">
        <v>4206</v>
      </c>
      <c r="E35" s="44" t="s">
        <v>4033</v>
      </c>
      <c r="G35">
        <f t="shared" si="0"/>
        <v>2002</v>
      </c>
      <c r="I35" t="s">
        <v>4031</v>
      </c>
      <c r="J35" t="s">
        <v>4026</v>
      </c>
      <c r="K35" s="31" t="s">
        <v>417</v>
      </c>
      <c r="L35" s="31" t="s">
        <v>95</v>
      </c>
      <c r="M35" s="31" t="s">
        <v>4044</v>
      </c>
      <c r="P35" t="s">
        <v>93</v>
      </c>
      <c r="Q35" t="s">
        <v>2059</v>
      </c>
    </row>
    <row r="36" spans="1:17" x14ac:dyDescent="0.2">
      <c r="A36" s="44" t="s">
        <v>3204</v>
      </c>
      <c r="B36" s="44" t="s">
        <v>3249</v>
      </c>
      <c r="C36" s="44" t="s">
        <v>4206</v>
      </c>
      <c r="D36" s="44" t="s">
        <v>4206</v>
      </c>
      <c r="E36" s="44" t="s">
        <v>4033</v>
      </c>
      <c r="G36">
        <f t="shared" si="0"/>
        <v>2005</v>
      </c>
      <c r="I36" t="s">
        <v>4032</v>
      </c>
      <c r="J36" t="s">
        <v>4026</v>
      </c>
      <c r="K36" s="31" t="s">
        <v>417</v>
      </c>
      <c r="L36" s="31" t="s">
        <v>95</v>
      </c>
      <c r="M36" s="31" t="s">
        <v>4044</v>
      </c>
      <c r="P36" t="s">
        <v>93</v>
      </c>
      <c r="Q36" t="s">
        <v>2059</v>
      </c>
    </row>
    <row r="37" spans="1:17" x14ac:dyDescent="0.2">
      <c r="A37" s="51" t="s">
        <v>3204</v>
      </c>
      <c r="B37" s="51" t="s">
        <v>3393</v>
      </c>
      <c r="C37" s="51" t="s">
        <v>4206</v>
      </c>
      <c r="D37" s="51" t="s">
        <v>4206</v>
      </c>
      <c r="E37" s="51" t="s">
        <v>4016</v>
      </c>
      <c r="G37">
        <f t="shared" si="0"/>
        <v>1985</v>
      </c>
      <c r="I37" t="s">
        <v>4008</v>
      </c>
      <c r="J37" t="s">
        <v>4009</v>
      </c>
      <c r="K37" s="31" t="s">
        <v>417</v>
      </c>
      <c r="L37" s="31" t="s">
        <v>95</v>
      </c>
      <c r="M37" s="31" t="s">
        <v>4044</v>
      </c>
      <c r="P37" t="s">
        <v>93</v>
      </c>
      <c r="Q37" t="s">
        <v>2059</v>
      </c>
    </row>
    <row r="38" spans="1:17" x14ac:dyDescent="0.2">
      <c r="A38" s="51" t="s">
        <v>3204</v>
      </c>
      <c r="B38" s="51" t="s">
        <v>3244</v>
      </c>
      <c r="C38" s="51" t="s">
        <v>4206</v>
      </c>
      <c r="D38" s="51" t="s">
        <v>4206</v>
      </c>
      <c r="E38" s="51" t="s">
        <v>4016</v>
      </c>
      <c r="G38">
        <f t="shared" si="0"/>
        <v>1989</v>
      </c>
      <c r="I38" t="s">
        <v>4010</v>
      </c>
      <c r="J38" t="s">
        <v>4009</v>
      </c>
      <c r="K38" s="31" t="s">
        <v>417</v>
      </c>
      <c r="L38" s="31" t="s">
        <v>95</v>
      </c>
      <c r="M38" s="31" t="s">
        <v>4044</v>
      </c>
      <c r="P38" t="s">
        <v>93</v>
      </c>
      <c r="Q38" t="s">
        <v>2059</v>
      </c>
    </row>
    <row r="39" spans="1:17" x14ac:dyDescent="0.2">
      <c r="A39" s="51" t="s">
        <v>3204</v>
      </c>
      <c r="B39" s="51" t="s">
        <v>3245</v>
      </c>
      <c r="C39" s="51" t="s">
        <v>4206</v>
      </c>
      <c r="D39" s="51" t="s">
        <v>4206</v>
      </c>
      <c r="E39" s="51" t="s">
        <v>4016</v>
      </c>
      <c r="G39">
        <f t="shared" si="0"/>
        <v>1992</v>
      </c>
      <c r="I39" t="s">
        <v>4011</v>
      </c>
      <c r="J39" t="s">
        <v>4009</v>
      </c>
      <c r="K39" s="31" t="s">
        <v>417</v>
      </c>
      <c r="L39" s="31" t="s">
        <v>95</v>
      </c>
      <c r="M39" s="31" t="s">
        <v>4044</v>
      </c>
      <c r="P39" t="s">
        <v>93</v>
      </c>
      <c r="Q39" t="s">
        <v>2059</v>
      </c>
    </row>
    <row r="40" spans="1:17" x14ac:dyDescent="0.2">
      <c r="A40" s="51" t="s">
        <v>3204</v>
      </c>
      <c r="B40" s="51" t="s">
        <v>3394</v>
      </c>
      <c r="C40" s="51" t="s">
        <v>4206</v>
      </c>
      <c r="D40" s="51" t="s">
        <v>4206</v>
      </c>
      <c r="E40" s="51" t="s">
        <v>4016</v>
      </c>
      <c r="G40">
        <f t="shared" si="0"/>
        <v>1995</v>
      </c>
      <c r="I40" t="s">
        <v>4012</v>
      </c>
      <c r="J40" t="s">
        <v>4009</v>
      </c>
      <c r="K40" s="31" t="s">
        <v>417</v>
      </c>
      <c r="L40" s="31" t="s">
        <v>95</v>
      </c>
      <c r="M40" s="31" t="s">
        <v>4044</v>
      </c>
      <c r="P40" t="s">
        <v>93</v>
      </c>
      <c r="Q40" t="s">
        <v>2059</v>
      </c>
    </row>
    <row r="41" spans="1:17" x14ac:dyDescent="0.2">
      <c r="A41" s="51" t="s">
        <v>3204</v>
      </c>
      <c r="B41" s="51" t="s">
        <v>3243</v>
      </c>
      <c r="C41" s="51" t="s">
        <v>4206</v>
      </c>
      <c r="D41" s="51" t="s">
        <v>4206</v>
      </c>
      <c r="E41" s="51" t="s">
        <v>4016</v>
      </c>
      <c r="G41">
        <f t="shared" si="0"/>
        <v>1999</v>
      </c>
      <c r="I41" t="s">
        <v>4013</v>
      </c>
      <c r="J41" t="s">
        <v>4009</v>
      </c>
      <c r="K41" s="31" t="s">
        <v>417</v>
      </c>
      <c r="L41" s="31" t="s">
        <v>95</v>
      </c>
      <c r="M41" s="31" t="s">
        <v>4044</v>
      </c>
      <c r="P41" t="s">
        <v>93</v>
      </c>
      <c r="Q41" t="s">
        <v>2059</v>
      </c>
    </row>
    <row r="42" spans="1:17" x14ac:dyDescent="0.2">
      <c r="A42" s="51" t="s">
        <v>3204</v>
      </c>
      <c r="B42" s="51" t="s">
        <v>3247</v>
      </c>
      <c r="C42" s="51" t="s">
        <v>4206</v>
      </c>
      <c r="D42" s="51" t="s">
        <v>4206</v>
      </c>
      <c r="E42" s="51" t="s">
        <v>4016</v>
      </c>
      <c r="G42">
        <f t="shared" si="0"/>
        <v>2002</v>
      </c>
      <c r="I42" t="s">
        <v>4014</v>
      </c>
      <c r="J42" t="s">
        <v>4009</v>
      </c>
      <c r="K42" s="31" t="s">
        <v>417</v>
      </c>
      <c r="L42" s="31" t="s">
        <v>95</v>
      </c>
      <c r="M42" s="31" t="s">
        <v>4044</v>
      </c>
      <c r="P42" t="s">
        <v>93</v>
      </c>
      <c r="Q42" t="s">
        <v>2059</v>
      </c>
    </row>
    <row r="43" spans="1:17" x14ac:dyDescent="0.2">
      <c r="A43" s="51" t="s">
        <v>3204</v>
      </c>
      <c r="B43" s="51" t="s">
        <v>3249</v>
      </c>
      <c r="C43" s="51" t="s">
        <v>4206</v>
      </c>
      <c r="D43" s="51" t="s">
        <v>4206</v>
      </c>
      <c r="E43" s="51" t="s">
        <v>4016</v>
      </c>
      <c r="G43">
        <f t="shared" si="0"/>
        <v>2005</v>
      </c>
      <c r="I43" t="s">
        <v>4015</v>
      </c>
      <c r="J43" t="s">
        <v>4009</v>
      </c>
      <c r="K43" s="31" t="s">
        <v>417</v>
      </c>
      <c r="L43" s="31" t="s">
        <v>95</v>
      </c>
      <c r="M43" s="31" t="s">
        <v>4044</v>
      </c>
      <c r="P43" t="s">
        <v>93</v>
      </c>
      <c r="Q43" t="s">
        <v>2059</v>
      </c>
    </row>
    <row r="44" spans="1:17" x14ac:dyDescent="0.2">
      <c r="A44" s="45" t="s">
        <v>3204</v>
      </c>
      <c r="B44" s="45" t="s">
        <v>3229</v>
      </c>
      <c r="C44" s="45" t="s">
        <v>5025</v>
      </c>
      <c r="D44" s="45" t="s">
        <v>89</v>
      </c>
      <c r="E44" s="45" t="s">
        <v>3685</v>
      </c>
      <c r="G44">
        <f t="shared" si="0"/>
        <v>1984</v>
      </c>
      <c r="I44" t="s">
        <v>3680</v>
      </c>
      <c r="J44" t="s">
        <v>3681</v>
      </c>
      <c r="K44" s="31" t="s">
        <v>3814</v>
      </c>
      <c r="M44" s="31" t="s">
        <v>3815</v>
      </c>
      <c r="P44" t="s">
        <v>78</v>
      </c>
      <c r="Q44" t="s">
        <v>78</v>
      </c>
    </row>
    <row r="45" spans="1:17" x14ac:dyDescent="0.2">
      <c r="A45" s="45" t="s">
        <v>3204</v>
      </c>
      <c r="B45" s="45" t="s">
        <v>3231</v>
      </c>
      <c r="C45" s="45" t="s">
        <v>5025</v>
      </c>
      <c r="D45" s="45" t="s">
        <v>89</v>
      </c>
      <c r="E45" s="45" t="s">
        <v>3685</v>
      </c>
      <c r="G45">
        <f t="shared" si="0"/>
        <v>1987</v>
      </c>
      <c r="I45" t="s">
        <v>3682</v>
      </c>
      <c r="J45" t="s">
        <v>3681</v>
      </c>
      <c r="K45" s="31" t="s">
        <v>3814</v>
      </c>
      <c r="M45" s="31" t="s">
        <v>3815</v>
      </c>
      <c r="P45" t="s">
        <v>78</v>
      </c>
      <c r="Q45" t="s">
        <v>78</v>
      </c>
    </row>
    <row r="46" spans="1:17" x14ac:dyDescent="0.2">
      <c r="A46" s="45" t="s">
        <v>3204</v>
      </c>
      <c r="B46" s="45" t="s">
        <v>3244</v>
      </c>
      <c r="C46" s="45" t="s">
        <v>5025</v>
      </c>
      <c r="D46" s="45" t="s">
        <v>89</v>
      </c>
      <c r="E46" s="45" t="s">
        <v>3685</v>
      </c>
      <c r="G46">
        <f t="shared" si="0"/>
        <v>1989</v>
      </c>
      <c r="I46" t="s">
        <v>3683</v>
      </c>
      <c r="J46" t="s">
        <v>3681</v>
      </c>
      <c r="K46" s="31" t="s">
        <v>3814</v>
      </c>
      <c r="M46" s="31" t="s">
        <v>3815</v>
      </c>
      <c r="P46" t="s">
        <v>78</v>
      </c>
      <c r="Q46" t="s">
        <v>78</v>
      </c>
    </row>
    <row r="47" spans="1:17" x14ac:dyDescent="0.2">
      <c r="A47" s="45" t="s">
        <v>3204</v>
      </c>
      <c r="B47" s="45" t="s">
        <v>3234</v>
      </c>
      <c r="C47" s="45" t="s">
        <v>5025</v>
      </c>
      <c r="D47" s="45" t="s">
        <v>89</v>
      </c>
      <c r="E47" s="45" t="s">
        <v>3685</v>
      </c>
      <c r="G47">
        <f t="shared" si="0"/>
        <v>1990</v>
      </c>
      <c r="I47" t="s">
        <v>3684</v>
      </c>
      <c r="J47" t="s">
        <v>3681</v>
      </c>
      <c r="K47" s="31" t="s">
        <v>3814</v>
      </c>
      <c r="M47" s="31" t="s">
        <v>3815</v>
      </c>
      <c r="P47" t="s">
        <v>78</v>
      </c>
      <c r="Q47" t="s">
        <v>78</v>
      </c>
    </row>
    <row r="48" spans="1:17" x14ac:dyDescent="0.2">
      <c r="A48" s="45" t="s">
        <v>3204</v>
      </c>
      <c r="B48" s="45" t="s">
        <v>3229</v>
      </c>
      <c r="C48" s="45" t="s">
        <v>5025</v>
      </c>
      <c r="D48" s="45" t="s">
        <v>89</v>
      </c>
      <c r="E48" s="45" t="s">
        <v>3710</v>
      </c>
      <c r="G48">
        <f t="shared" si="0"/>
        <v>1984</v>
      </c>
      <c r="I48" t="s">
        <v>3686</v>
      </c>
      <c r="J48" s="31" t="s">
        <v>3687</v>
      </c>
      <c r="K48" s="31" t="s">
        <v>3818</v>
      </c>
      <c r="M48" s="31" t="s">
        <v>3819</v>
      </c>
      <c r="P48" t="s">
        <v>78</v>
      </c>
      <c r="Q48" t="s">
        <v>78</v>
      </c>
    </row>
    <row r="49" spans="1:17" x14ac:dyDescent="0.2">
      <c r="A49" s="45" t="s">
        <v>3204</v>
      </c>
      <c r="B49" s="45" t="s">
        <v>3231</v>
      </c>
      <c r="C49" s="45" t="s">
        <v>5025</v>
      </c>
      <c r="D49" s="45" t="s">
        <v>89</v>
      </c>
      <c r="E49" s="45" t="s">
        <v>3710</v>
      </c>
      <c r="G49">
        <f t="shared" si="0"/>
        <v>1987</v>
      </c>
      <c r="I49" t="s">
        <v>3689</v>
      </c>
      <c r="J49" t="s">
        <v>3687</v>
      </c>
      <c r="K49" s="31" t="s">
        <v>3818</v>
      </c>
      <c r="M49" s="31" t="s">
        <v>3819</v>
      </c>
      <c r="P49" t="s">
        <v>78</v>
      </c>
      <c r="Q49" t="s">
        <v>78</v>
      </c>
    </row>
    <row r="50" spans="1:17" x14ac:dyDescent="0.2">
      <c r="A50" s="45" t="s">
        <v>3204</v>
      </c>
      <c r="B50" s="45" t="s">
        <v>3244</v>
      </c>
      <c r="C50" s="45" t="s">
        <v>5025</v>
      </c>
      <c r="D50" s="45" t="s">
        <v>89</v>
      </c>
      <c r="E50" s="45" t="s">
        <v>3710</v>
      </c>
      <c r="G50">
        <f t="shared" si="0"/>
        <v>1989</v>
      </c>
      <c r="I50" t="s">
        <v>3691</v>
      </c>
      <c r="J50" t="s">
        <v>3687</v>
      </c>
      <c r="K50" s="31" t="s">
        <v>3818</v>
      </c>
      <c r="M50" s="31" t="s">
        <v>3819</v>
      </c>
      <c r="P50" t="s">
        <v>78</v>
      </c>
      <c r="Q50" t="s">
        <v>78</v>
      </c>
    </row>
    <row r="51" spans="1:17" x14ac:dyDescent="0.2">
      <c r="A51" s="45" t="s">
        <v>3204</v>
      </c>
      <c r="B51" s="45" t="s">
        <v>3234</v>
      </c>
      <c r="C51" s="45" t="s">
        <v>5025</v>
      </c>
      <c r="D51" s="45" t="s">
        <v>89</v>
      </c>
      <c r="E51" s="45" t="s">
        <v>3710</v>
      </c>
      <c r="G51">
        <f t="shared" si="0"/>
        <v>1990</v>
      </c>
      <c r="I51" t="s">
        <v>3693</v>
      </c>
      <c r="J51" t="s">
        <v>3687</v>
      </c>
      <c r="K51" s="31" t="s">
        <v>3818</v>
      </c>
      <c r="M51" s="31" t="s">
        <v>3819</v>
      </c>
      <c r="P51" t="s">
        <v>78</v>
      </c>
      <c r="Q51" t="s">
        <v>78</v>
      </c>
    </row>
    <row r="52" spans="1:17" x14ac:dyDescent="0.2">
      <c r="A52" s="45" t="s">
        <v>3204</v>
      </c>
      <c r="B52" s="45" t="s">
        <v>3229</v>
      </c>
      <c r="C52" s="45" t="s">
        <v>5025</v>
      </c>
      <c r="D52" s="45" t="s">
        <v>89</v>
      </c>
      <c r="E52" s="45" t="s">
        <v>3711</v>
      </c>
      <c r="G52">
        <f t="shared" si="0"/>
        <v>1984</v>
      </c>
      <c r="I52" t="s">
        <v>3688</v>
      </c>
      <c r="J52" t="s">
        <v>3687</v>
      </c>
      <c r="K52" s="31" t="s">
        <v>3814</v>
      </c>
      <c r="M52" s="31" t="s">
        <v>3815</v>
      </c>
      <c r="P52" t="s">
        <v>78</v>
      </c>
      <c r="Q52" t="s">
        <v>78</v>
      </c>
    </row>
    <row r="53" spans="1:17" x14ac:dyDescent="0.2">
      <c r="A53" s="45" t="s">
        <v>3204</v>
      </c>
      <c r="B53" s="45" t="s">
        <v>3231</v>
      </c>
      <c r="C53" s="45" t="s">
        <v>5025</v>
      </c>
      <c r="D53" s="45" t="s">
        <v>89</v>
      </c>
      <c r="E53" s="45" t="s">
        <v>3711</v>
      </c>
      <c r="G53">
        <f t="shared" si="0"/>
        <v>1987</v>
      </c>
      <c r="I53" t="s">
        <v>3690</v>
      </c>
      <c r="J53" t="s">
        <v>3687</v>
      </c>
      <c r="K53" s="31" t="s">
        <v>3814</v>
      </c>
      <c r="M53" s="31" t="s">
        <v>3815</v>
      </c>
      <c r="P53" t="s">
        <v>78</v>
      </c>
      <c r="Q53" t="s">
        <v>78</v>
      </c>
    </row>
    <row r="54" spans="1:17" x14ac:dyDescent="0.2">
      <c r="A54" s="45" t="s">
        <v>3204</v>
      </c>
      <c r="B54" s="45" t="s">
        <v>3244</v>
      </c>
      <c r="C54" s="45" t="s">
        <v>5025</v>
      </c>
      <c r="D54" s="45" t="s">
        <v>89</v>
      </c>
      <c r="E54" s="45" t="s">
        <v>3711</v>
      </c>
      <c r="G54">
        <f t="shared" si="0"/>
        <v>1989</v>
      </c>
      <c r="I54" t="s">
        <v>3692</v>
      </c>
      <c r="J54" t="s">
        <v>3687</v>
      </c>
      <c r="K54" s="31" t="s">
        <v>3814</v>
      </c>
      <c r="M54" s="31" t="s">
        <v>3815</v>
      </c>
      <c r="P54" t="s">
        <v>78</v>
      </c>
      <c r="Q54" t="s">
        <v>78</v>
      </c>
    </row>
    <row r="55" spans="1:17" x14ac:dyDescent="0.2">
      <c r="A55" s="45" t="s">
        <v>3204</v>
      </c>
      <c r="B55" s="45" t="s">
        <v>3234</v>
      </c>
      <c r="C55" s="45" t="s">
        <v>5025</v>
      </c>
      <c r="D55" s="45" t="s">
        <v>89</v>
      </c>
      <c r="E55" s="45" t="s">
        <v>3711</v>
      </c>
      <c r="G55">
        <f t="shared" si="0"/>
        <v>1990</v>
      </c>
      <c r="I55" t="s">
        <v>3694</v>
      </c>
      <c r="J55" t="s">
        <v>3687</v>
      </c>
      <c r="K55" s="31" t="s">
        <v>3814</v>
      </c>
      <c r="M55" s="31" t="s">
        <v>3815</v>
      </c>
      <c r="P55" t="s">
        <v>78</v>
      </c>
      <c r="Q55" t="s">
        <v>78</v>
      </c>
    </row>
    <row r="56" spans="1:17" x14ac:dyDescent="0.2">
      <c r="A56" s="45" t="s">
        <v>3204</v>
      </c>
      <c r="B56" s="45" t="s">
        <v>3229</v>
      </c>
      <c r="C56" s="45" t="s">
        <v>5025</v>
      </c>
      <c r="D56" s="45" t="s">
        <v>89</v>
      </c>
      <c r="E56" s="45" t="s">
        <v>3714</v>
      </c>
      <c r="G56">
        <f t="shared" si="0"/>
        <v>1984</v>
      </c>
      <c r="I56" t="s">
        <v>3705</v>
      </c>
      <c r="J56" t="s">
        <v>3706</v>
      </c>
      <c r="K56" s="31" t="s">
        <v>3678</v>
      </c>
      <c r="M56" s="31" t="s">
        <v>3679</v>
      </c>
      <c r="P56" t="s">
        <v>78</v>
      </c>
      <c r="Q56" t="s">
        <v>78</v>
      </c>
    </row>
    <row r="57" spans="1:17" x14ac:dyDescent="0.2">
      <c r="A57" s="45" t="s">
        <v>3204</v>
      </c>
      <c r="B57" s="45" t="s">
        <v>3231</v>
      </c>
      <c r="C57" s="45" t="s">
        <v>5025</v>
      </c>
      <c r="D57" s="45" t="s">
        <v>89</v>
      </c>
      <c r="E57" s="45" t="s">
        <v>3714</v>
      </c>
      <c r="G57">
        <f t="shared" si="0"/>
        <v>1987</v>
      </c>
      <c r="I57" t="s">
        <v>3707</v>
      </c>
      <c r="J57" t="s">
        <v>3706</v>
      </c>
      <c r="K57" s="31" t="s">
        <v>3678</v>
      </c>
      <c r="M57" s="31" t="s">
        <v>3679</v>
      </c>
      <c r="P57" t="s">
        <v>78</v>
      </c>
      <c r="Q57" t="s">
        <v>78</v>
      </c>
    </row>
    <row r="58" spans="1:17" x14ac:dyDescent="0.2">
      <c r="A58" s="45" t="s">
        <v>3204</v>
      </c>
      <c r="B58" s="45" t="s">
        <v>3244</v>
      </c>
      <c r="C58" s="45" t="s">
        <v>5025</v>
      </c>
      <c r="D58" s="45" t="s">
        <v>89</v>
      </c>
      <c r="E58" s="45" t="s">
        <v>3714</v>
      </c>
      <c r="G58">
        <f t="shared" si="0"/>
        <v>1989</v>
      </c>
      <c r="I58" t="s">
        <v>3708</v>
      </c>
      <c r="J58" t="s">
        <v>3706</v>
      </c>
      <c r="K58" s="31" t="s">
        <v>3678</v>
      </c>
      <c r="M58" s="31" t="s">
        <v>3679</v>
      </c>
      <c r="P58" t="s">
        <v>78</v>
      </c>
      <c r="Q58" t="s">
        <v>78</v>
      </c>
    </row>
    <row r="59" spans="1:17" x14ac:dyDescent="0.2">
      <c r="A59" s="45" t="s">
        <v>3204</v>
      </c>
      <c r="B59" s="45" t="s">
        <v>3234</v>
      </c>
      <c r="C59" s="45" t="s">
        <v>5025</v>
      </c>
      <c r="D59" s="45" t="s">
        <v>89</v>
      </c>
      <c r="E59" s="45" t="s">
        <v>3714</v>
      </c>
      <c r="G59">
        <f t="shared" si="0"/>
        <v>1990</v>
      </c>
      <c r="I59" t="s">
        <v>3709</v>
      </c>
      <c r="J59" t="s">
        <v>3706</v>
      </c>
      <c r="K59" s="31" t="s">
        <v>3678</v>
      </c>
      <c r="M59" s="31" t="s">
        <v>3679</v>
      </c>
      <c r="P59" t="s">
        <v>78</v>
      </c>
      <c r="Q59" t="s">
        <v>78</v>
      </c>
    </row>
    <row r="60" spans="1:17" x14ac:dyDescent="0.2">
      <c r="A60" s="45" t="s">
        <v>3204</v>
      </c>
      <c r="B60" s="45" t="s">
        <v>3229</v>
      </c>
      <c r="C60" s="45" t="s">
        <v>5025</v>
      </c>
      <c r="D60" s="45" t="s">
        <v>89</v>
      </c>
      <c r="E60" s="45" t="s">
        <v>3713</v>
      </c>
      <c r="G60">
        <f t="shared" si="0"/>
        <v>1984</v>
      </c>
      <c r="I60" t="s">
        <v>3700</v>
      </c>
      <c r="J60" t="s">
        <v>3701</v>
      </c>
      <c r="K60" s="31" t="s">
        <v>3678</v>
      </c>
      <c r="M60" s="31" t="s">
        <v>3679</v>
      </c>
      <c r="P60" t="s">
        <v>78</v>
      </c>
      <c r="Q60" t="s">
        <v>78</v>
      </c>
    </row>
    <row r="61" spans="1:17" x14ac:dyDescent="0.2">
      <c r="A61" s="45" t="s">
        <v>3204</v>
      </c>
      <c r="B61" s="45" t="s">
        <v>3231</v>
      </c>
      <c r="C61" s="45" t="s">
        <v>5025</v>
      </c>
      <c r="D61" s="45" t="s">
        <v>89</v>
      </c>
      <c r="E61" s="45" t="s">
        <v>3713</v>
      </c>
      <c r="G61">
        <f t="shared" si="0"/>
        <v>1987</v>
      </c>
      <c r="I61" t="s">
        <v>3702</v>
      </c>
      <c r="J61" t="s">
        <v>3701</v>
      </c>
      <c r="K61" s="31" t="s">
        <v>3678</v>
      </c>
      <c r="M61" s="31" t="s">
        <v>3679</v>
      </c>
      <c r="P61" t="s">
        <v>78</v>
      </c>
      <c r="Q61" t="s">
        <v>78</v>
      </c>
    </row>
    <row r="62" spans="1:17" x14ac:dyDescent="0.2">
      <c r="A62" s="45" t="s">
        <v>3204</v>
      </c>
      <c r="B62" s="45" t="s">
        <v>3244</v>
      </c>
      <c r="C62" s="45" t="s">
        <v>5025</v>
      </c>
      <c r="D62" s="45" t="s">
        <v>89</v>
      </c>
      <c r="E62" s="45" t="s">
        <v>3713</v>
      </c>
      <c r="G62">
        <f t="shared" si="0"/>
        <v>1989</v>
      </c>
      <c r="I62" t="s">
        <v>3703</v>
      </c>
      <c r="J62" t="s">
        <v>3701</v>
      </c>
      <c r="K62" s="31" t="s">
        <v>3678</v>
      </c>
      <c r="M62" s="31" t="s">
        <v>3679</v>
      </c>
      <c r="P62" t="s">
        <v>78</v>
      </c>
      <c r="Q62" t="s">
        <v>78</v>
      </c>
    </row>
    <row r="63" spans="1:17" x14ac:dyDescent="0.2">
      <c r="A63" s="45" t="s">
        <v>3204</v>
      </c>
      <c r="B63" s="45" t="s">
        <v>3234</v>
      </c>
      <c r="C63" s="45" t="s">
        <v>5025</v>
      </c>
      <c r="D63" s="45" t="s">
        <v>89</v>
      </c>
      <c r="E63" s="45" t="s">
        <v>3713</v>
      </c>
      <c r="G63">
        <f t="shared" si="0"/>
        <v>1990</v>
      </c>
      <c r="I63" t="s">
        <v>3704</v>
      </c>
      <c r="J63" t="s">
        <v>3701</v>
      </c>
      <c r="K63" s="31" t="s">
        <v>3678</v>
      </c>
      <c r="M63" s="31" t="s">
        <v>3679</v>
      </c>
      <c r="P63" t="s">
        <v>78</v>
      </c>
      <c r="Q63" t="s">
        <v>78</v>
      </c>
    </row>
    <row r="64" spans="1:17" x14ac:dyDescent="0.2">
      <c r="A64" s="45" t="s">
        <v>3204</v>
      </c>
      <c r="B64" s="45" t="s">
        <v>3229</v>
      </c>
      <c r="C64" s="45" t="s">
        <v>5025</v>
      </c>
      <c r="D64" s="45" t="s">
        <v>89</v>
      </c>
      <c r="E64" s="45" t="s">
        <v>3712</v>
      </c>
      <c r="G64">
        <f t="shared" si="0"/>
        <v>1984</v>
      </c>
      <c r="I64" t="s">
        <v>3695</v>
      </c>
      <c r="J64" t="s">
        <v>3696</v>
      </c>
      <c r="K64" s="31" t="s">
        <v>3816</v>
      </c>
      <c r="M64" s="31" t="s">
        <v>3817</v>
      </c>
      <c r="P64" t="s">
        <v>78</v>
      </c>
      <c r="Q64" t="s">
        <v>78</v>
      </c>
    </row>
    <row r="65" spans="1:17" x14ac:dyDescent="0.2">
      <c r="A65" s="45" t="s">
        <v>3204</v>
      </c>
      <c r="B65" s="45" t="s">
        <v>3231</v>
      </c>
      <c r="C65" s="45" t="s">
        <v>5025</v>
      </c>
      <c r="D65" s="45" t="s">
        <v>89</v>
      </c>
      <c r="E65" s="45" t="s">
        <v>3712</v>
      </c>
      <c r="G65">
        <f t="shared" si="0"/>
        <v>1987</v>
      </c>
      <c r="I65" t="s">
        <v>3697</v>
      </c>
      <c r="J65" t="s">
        <v>3696</v>
      </c>
      <c r="K65" s="31" t="s">
        <v>3816</v>
      </c>
      <c r="M65" s="31" t="s">
        <v>3817</v>
      </c>
      <c r="P65" t="s">
        <v>78</v>
      </c>
      <c r="Q65" t="s">
        <v>78</v>
      </c>
    </row>
    <row r="66" spans="1:17" x14ac:dyDescent="0.2">
      <c r="A66" s="45" t="s">
        <v>3204</v>
      </c>
      <c r="B66" s="45" t="s">
        <v>3244</v>
      </c>
      <c r="C66" s="45" t="s">
        <v>5025</v>
      </c>
      <c r="D66" s="45" t="s">
        <v>89</v>
      </c>
      <c r="E66" s="45" t="s">
        <v>3712</v>
      </c>
      <c r="G66">
        <f t="shared" ref="G66:G129" si="1">IF(B66="SATSA_Q1",1984,IF(B66="SATSA_IPT1",1985,IF(B66="SATSA_Q2",1987,IF(B66="SATSA_IPT2",1989,IF(B66="SATSA_Q3",1990,IF(B66="SATSA_IPT3",1992,IF(B66="SATSA_Q4",1993,IF(B66="SATSA_IPT4",1995,IF(B66="SATSA_IPT5",1999,IF(B66="SATSA_IPT6",2002,IF(B66="SATSA_Q5",2004,IF(B66="SATSA_IPT7",2005,IF(B66="SATSA_Q6",2007,IF(B66="SATSA_IPT8",2008,IF(B66="SATSA_Q7",2010,IF(B66="SATSA_IPT9",2010,IF(B66="SATSA_Q8",2012,IF(B66="SATSA_IPT10",2012,IF(B66="SATSA_Q9",2014,"HELP")))))))))))))))))))</f>
        <v>1989</v>
      </c>
      <c r="I66" t="s">
        <v>3698</v>
      </c>
      <c r="J66" t="s">
        <v>3696</v>
      </c>
      <c r="K66" s="31" t="s">
        <v>3816</v>
      </c>
      <c r="M66" s="31" t="s">
        <v>3817</v>
      </c>
      <c r="P66" t="s">
        <v>78</v>
      </c>
      <c r="Q66" t="s">
        <v>78</v>
      </c>
    </row>
    <row r="67" spans="1:17" x14ac:dyDescent="0.2">
      <c r="A67" s="45" t="s">
        <v>3204</v>
      </c>
      <c r="B67" s="45" t="s">
        <v>3234</v>
      </c>
      <c r="C67" s="45" t="s">
        <v>5025</v>
      </c>
      <c r="D67" s="45" t="s">
        <v>89</v>
      </c>
      <c r="E67" s="45" t="s">
        <v>3712</v>
      </c>
      <c r="G67">
        <f t="shared" si="1"/>
        <v>1990</v>
      </c>
      <c r="I67" t="s">
        <v>3699</v>
      </c>
      <c r="J67" t="s">
        <v>3696</v>
      </c>
      <c r="K67" s="31" t="s">
        <v>3816</v>
      </c>
      <c r="M67" s="31" t="s">
        <v>3817</v>
      </c>
      <c r="P67" t="s">
        <v>78</v>
      </c>
      <c r="Q67" t="s">
        <v>78</v>
      </c>
    </row>
    <row r="68" spans="1:17" x14ac:dyDescent="0.2">
      <c r="A68" s="53" t="s">
        <v>3204</v>
      </c>
      <c r="B68" s="53" t="s">
        <v>3229</v>
      </c>
      <c r="C68" s="53" t="s">
        <v>5025</v>
      </c>
      <c r="D68" s="53" t="s">
        <v>83</v>
      </c>
      <c r="E68" s="53" t="s">
        <v>83</v>
      </c>
      <c r="G68">
        <f t="shared" si="1"/>
        <v>1984</v>
      </c>
      <c r="I68" t="s">
        <v>3826</v>
      </c>
      <c r="J68" t="s">
        <v>3827</v>
      </c>
      <c r="K68" s="31" t="s">
        <v>3838</v>
      </c>
      <c r="M68" s="31" t="s">
        <v>3839</v>
      </c>
      <c r="P68" s="31" t="s">
        <v>92</v>
      </c>
      <c r="Q68" t="s">
        <v>96</v>
      </c>
    </row>
    <row r="69" spans="1:17" x14ac:dyDescent="0.2">
      <c r="A69" s="53" t="s">
        <v>3204</v>
      </c>
      <c r="B69" s="53" t="s">
        <v>3231</v>
      </c>
      <c r="C69" s="53" t="s">
        <v>5025</v>
      </c>
      <c r="D69" s="53" t="s">
        <v>83</v>
      </c>
      <c r="E69" s="53" t="s">
        <v>83</v>
      </c>
      <c r="G69">
        <f t="shared" si="1"/>
        <v>1987</v>
      </c>
      <c r="I69" t="s">
        <v>3828</v>
      </c>
      <c r="J69" t="s">
        <v>3827</v>
      </c>
      <c r="K69" s="31" t="s">
        <v>3838</v>
      </c>
      <c r="M69" s="31" t="s">
        <v>3839</v>
      </c>
      <c r="P69" s="31" t="s">
        <v>92</v>
      </c>
      <c r="Q69" t="s">
        <v>96</v>
      </c>
    </row>
    <row r="70" spans="1:17" x14ac:dyDescent="0.2">
      <c r="A70" s="53" t="s">
        <v>3204</v>
      </c>
      <c r="B70" s="53" t="s">
        <v>3244</v>
      </c>
      <c r="C70" s="53" t="s">
        <v>5025</v>
      </c>
      <c r="D70" s="53" t="s">
        <v>83</v>
      </c>
      <c r="E70" s="53" t="s">
        <v>83</v>
      </c>
      <c r="G70">
        <f t="shared" si="1"/>
        <v>1989</v>
      </c>
      <c r="I70" t="s">
        <v>3829</v>
      </c>
      <c r="J70" t="s">
        <v>3827</v>
      </c>
      <c r="K70" s="31" t="s">
        <v>3838</v>
      </c>
      <c r="M70" s="31" t="s">
        <v>3839</v>
      </c>
      <c r="P70" s="31" t="s">
        <v>92</v>
      </c>
      <c r="Q70" t="s">
        <v>96</v>
      </c>
    </row>
    <row r="71" spans="1:17" x14ac:dyDescent="0.2">
      <c r="A71" s="53" t="s">
        <v>3204</v>
      </c>
      <c r="B71" s="53" t="s">
        <v>3234</v>
      </c>
      <c r="C71" s="53" t="s">
        <v>5025</v>
      </c>
      <c r="D71" s="53" t="s">
        <v>83</v>
      </c>
      <c r="E71" s="53" t="s">
        <v>83</v>
      </c>
      <c r="G71">
        <f t="shared" si="1"/>
        <v>1990</v>
      </c>
      <c r="I71" t="s">
        <v>3830</v>
      </c>
      <c r="J71" t="s">
        <v>3827</v>
      </c>
      <c r="K71" s="31" t="s">
        <v>3838</v>
      </c>
      <c r="M71" s="31" t="s">
        <v>3839</v>
      </c>
      <c r="P71" s="31" t="s">
        <v>92</v>
      </c>
      <c r="Q71" t="s">
        <v>96</v>
      </c>
    </row>
    <row r="72" spans="1:17" x14ac:dyDescent="0.2">
      <c r="A72" s="53" t="s">
        <v>3204</v>
      </c>
      <c r="B72" s="53" t="s">
        <v>3245</v>
      </c>
      <c r="C72" s="53" t="s">
        <v>5025</v>
      </c>
      <c r="D72" s="53" t="s">
        <v>83</v>
      </c>
      <c r="E72" s="53" t="s">
        <v>83</v>
      </c>
      <c r="G72">
        <f t="shared" si="1"/>
        <v>1992</v>
      </c>
      <c r="I72" t="s">
        <v>3831</v>
      </c>
      <c r="J72" t="s">
        <v>3827</v>
      </c>
      <c r="K72" s="31" t="s">
        <v>3838</v>
      </c>
      <c r="M72" s="31" t="s">
        <v>3839</v>
      </c>
      <c r="P72" s="31" t="s">
        <v>92</v>
      </c>
      <c r="Q72" t="s">
        <v>96</v>
      </c>
    </row>
    <row r="73" spans="1:17" x14ac:dyDescent="0.2">
      <c r="A73" s="53" t="s">
        <v>3204</v>
      </c>
      <c r="B73" s="53" t="s">
        <v>3236</v>
      </c>
      <c r="C73" s="53" t="s">
        <v>5025</v>
      </c>
      <c r="D73" s="53" t="s">
        <v>83</v>
      </c>
      <c r="E73" s="53" t="s">
        <v>83</v>
      </c>
      <c r="G73">
        <f t="shared" si="1"/>
        <v>1993</v>
      </c>
      <c r="I73" t="s">
        <v>3832</v>
      </c>
      <c r="J73" t="s">
        <v>3827</v>
      </c>
      <c r="K73" s="31" t="s">
        <v>3838</v>
      </c>
      <c r="M73" s="31" t="s">
        <v>3839</v>
      </c>
      <c r="P73" s="31" t="s">
        <v>92</v>
      </c>
      <c r="Q73" t="s">
        <v>96</v>
      </c>
    </row>
    <row r="74" spans="1:17" x14ac:dyDescent="0.2">
      <c r="A74" s="53" t="s">
        <v>3204</v>
      </c>
      <c r="B74" s="53" t="s">
        <v>3243</v>
      </c>
      <c r="C74" s="53" t="s">
        <v>5025</v>
      </c>
      <c r="D74" s="53" t="s">
        <v>83</v>
      </c>
      <c r="E74" s="53" t="s">
        <v>83</v>
      </c>
      <c r="G74">
        <f t="shared" si="1"/>
        <v>1999</v>
      </c>
      <c r="I74" t="s">
        <v>3833</v>
      </c>
      <c r="J74" t="s">
        <v>3827</v>
      </c>
      <c r="K74" s="31" t="s">
        <v>3838</v>
      </c>
      <c r="M74" s="31" t="s">
        <v>3839</v>
      </c>
      <c r="P74" s="31" t="s">
        <v>92</v>
      </c>
      <c r="Q74" t="s">
        <v>96</v>
      </c>
    </row>
    <row r="75" spans="1:17" x14ac:dyDescent="0.2">
      <c r="A75" s="53" t="s">
        <v>3204</v>
      </c>
      <c r="B75" s="53" t="s">
        <v>3247</v>
      </c>
      <c r="C75" s="53" t="s">
        <v>5025</v>
      </c>
      <c r="D75" s="53" t="s">
        <v>83</v>
      </c>
      <c r="E75" s="53" t="s">
        <v>83</v>
      </c>
      <c r="G75">
        <f t="shared" si="1"/>
        <v>2002</v>
      </c>
      <c r="I75" t="s">
        <v>3834</v>
      </c>
      <c r="J75" t="s">
        <v>3827</v>
      </c>
      <c r="K75" s="31" t="s">
        <v>3838</v>
      </c>
      <c r="M75" s="31" t="s">
        <v>3839</v>
      </c>
      <c r="P75" s="31" t="s">
        <v>92</v>
      </c>
      <c r="Q75" t="s">
        <v>96</v>
      </c>
    </row>
    <row r="76" spans="1:17" x14ac:dyDescent="0.2">
      <c r="A76" s="53" t="s">
        <v>3204</v>
      </c>
      <c r="B76" s="53" t="s">
        <v>3238</v>
      </c>
      <c r="C76" s="53" t="s">
        <v>5025</v>
      </c>
      <c r="D76" s="53" t="s">
        <v>83</v>
      </c>
      <c r="E76" s="53" t="s">
        <v>83</v>
      </c>
      <c r="G76">
        <f t="shared" si="1"/>
        <v>2004</v>
      </c>
      <c r="I76" t="s">
        <v>3835</v>
      </c>
      <c r="J76" t="s">
        <v>3827</v>
      </c>
      <c r="K76" s="31" t="s">
        <v>3838</v>
      </c>
      <c r="M76" s="31" t="s">
        <v>3839</v>
      </c>
      <c r="P76" s="31" t="s">
        <v>92</v>
      </c>
      <c r="Q76" t="s">
        <v>96</v>
      </c>
    </row>
    <row r="77" spans="1:17" x14ac:dyDescent="0.2">
      <c r="A77" s="53" t="s">
        <v>3204</v>
      </c>
      <c r="B77" s="53" t="s">
        <v>3249</v>
      </c>
      <c r="C77" s="53" t="s">
        <v>5025</v>
      </c>
      <c r="D77" s="53" t="s">
        <v>83</v>
      </c>
      <c r="E77" s="53" t="s">
        <v>83</v>
      </c>
      <c r="G77">
        <f t="shared" si="1"/>
        <v>2005</v>
      </c>
      <c r="I77" t="s">
        <v>3825</v>
      </c>
      <c r="J77" t="s">
        <v>83</v>
      </c>
      <c r="K77" s="31" t="s">
        <v>3838</v>
      </c>
      <c r="M77" s="31" t="s">
        <v>3839</v>
      </c>
      <c r="P77" s="31" t="s">
        <v>92</v>
      </c>
      <c r="Q77" t="s">
        <v>96</v>
      </c>
    </row>
    <row r="78" spans="1:17" x14ac:dyDescent="0.2">
      <c r="A78" s="53" t="s">
        <v>3204</v>
      </c>
      <c r="B78" s="53" t="s">
        <v>3249</v>
      </c>
      <c r="C78" s="53" t="s">
        <v>5025</v>
      </c>
      <c r="D78" s="53" t="s">
        <v>83</v>
      </c>
      <c r="E78" s="53" t="s">
        <v>83</v>
      </c>
      <c r="G78">
        <f t="shared" si="1"/>
        <v>2005</v>
      </c>
      <c r="I78" t="s">
        <v>3836</v>
      </c>
      <c r="J78" t="s">
        <v>3827</v>
      </c>
      <c r="K78" s="31" t="s">
        <v>3838</v>
      </c>
      <c r="M78" s="31" t="s">
        <v>3839</v>
      </c>
      <c r="P78" s="31" t="s">
        <v>92</v>
      </c>
      <c r="Q78" t="s">
        <v>96</v>
      </c>
    </row>
    <row r="79" spans="1:17" x14ac:dyDescent="0.2">
      <c r="A79" s="53" t="s">
        <v>3204</v>
      </c>
      <c r="B79" s="53" t="s">
        <v>3239</v>
      </c>
      <c r="C79" s="53" t="s">
        <v>5025</v>
      </c>
      <c r="D79" s="53" t="s">
        <v>83</v>
      </c>
      <c r="E79" s="53" t="s">
        <v>83</v>
      </c>
      <c r="G79">
        <f t="shared" si="1"/>
        <v>2007</v>
      </c>
      <c r="I79" t="s">
        <v>3837</v>
      </c>
      <c r="J79" t="s">
        <v>3827</v>
      </c>
      <c r="K79" s="31" t="s">
        <v>3838</v>
      </c>
      <c r="M79" s="31" t="s">
        <v>3839</v>
      </c>
      <c r="P79" s="31" t="s">
        <v>92</v>
      </c>
      <c r="Q79" t="s">
        <v>96</v>
      </c>
    </row>
    <row r="80" spans="1:17" x14ac:dyDescent="0.2">
      <c r="A80" s="45" t="s">
        <v>3204</v>
      </c>
      <c r="B80" s="45" t="s">
        <v>3229</v>
      </c>
      <c r="C80" s="45" t="s">
        <v>5025</v>
      </c>
      <c r="D80" s="45" t="s">
        <v>161</v>
      </c>
      <c r="E80" s="45" t="s">
        <v>161</v>
      </c>
      <c r="G80">
        <f t="shared" si="1"/>
        <v>1984</v>
      </c>
      <c r="I80" t="s">
        <v>3442</v>
      </c>
      <c r="J80" t="s">
        <v>3443</v>
      </c>
      <c r="K80" s="31" t="s">
        <v>4805</v>
      </c>
      <c r="M80" t="s">
        <v>4068</v>
      </c>
      <c r="P80" s="31" t="s">
        <v>78</v>
      </c>
      <c r="Q80" t="s">
        <v>78</v>
      </c>
    </row>
    <row r="81" spans="1:17" x14ac:dyDescent="0.2">
      <c r="A81" s="45" t="s">
        <v>3204</v>
      </c>
      <c r="B81" s="45" t="s">
        <v>3231</v>
      </c>
      <c r="C81" s="45" t="s">
        <v>5025</v>
      </c>
      <c r="D81" s="45" t="s">
        <v>161</v>
      </c>
      <c r="E81" s="45" t="s">
        <v>161</v>
      </c>
      <c r="G81">
        <f t="shared" si="1"/>
        <v>1987</v>
      </c>
      <c r="I81" t="s">
        <v>3444</v>
      </c>
      <c r="J81" t="s">
        <v>3443</v>
      </c>
      <c r="K81" s="31" t="s">
        <v>4805</v>
      </c>
      <c r="M81" t="s">
        <v>4068</v>
      </c>
      <c r="P81" s="31" t="s">
        <v>78</v>
      </c>
      <c r="Q81" t="s">
        <v>78</v>
      </c>
    </row>
    <row r="82" spans="1:17" x14ac:dyDescent="0.2">
      <c r="A82" s="45" t="s">
        <v>3204</v>
      </c>
      <c r="B82" s="45" t="s">
        <v>3244</v>
      </c>
      <c r="C82" s="45" t="s">
        <v>5025</v>
      </c>
      <c r="D82" s="45" t="s">
        <v>161</v>
      </c>
      <c r="E82" s="45" t="s">
        <v>161</v>
      </c>
      <c r="G82">
        <f t="shared" si="1"/>
        <v>1989</v>
      </c>
      <c r="I82" t="s">
        <v>3445</v>
      </c>
      <c r="J82" t="s">
        <v>3443</v>
      </c>
      <c r="K82" s="31" t="s">
        <v>4805</v>
      </c>
      <c r="M82" t="s">
        <v>4068</v>
      </c>
      <c r="P82" s="31" t="s">
        <v>78</v>
      </c>
      <c r="Q82" t="s">
        <v>78</v>
      </c>
    </row>
    <row r="83" spans="1:17" x14ac:dyDescent="0.2">
      <c r="A83" s="45" t="s">
        <v>3204</v>
      </c>
      <c r="B83" s="45" t="s">
        <v>3234</v>
      </c>
      <c r="C83" s="45" t="s">
        <v>5025</v>
      </c>
      <c r="D83" s="45" t="s">
        <v>161</v>
      </c>
      <c r="E83" s="45" t="s">
        <v>161</v>
      </c>
      <c r="G83">
        <f t="shared" si="1"/>
        <v>1990</v>
      </c>
      <c r="I83" t="s">
        <v>3446</v>
      </c>
      <c r="J83" t="s">
        <v>3443</v>
      </c>
      <c r="K83" s="31" t="s">
        <v>4805</v>
      </c>
      <c r="M83" t="s">
        <v>4068</v>
      </c>
      <c r="P83" s="31" t="s">
        <v>78</v>
      </c>
      <c r="Q83" t="s">
        <v>78</v>
      </c>
    </row>
    <row r="84" spans="1:17" x14ac:dyDescent="0.2">
      <c r="A84" s="45" t="s">
        <v>3204</v>
      </c>
      <c r="B84" s="45" t="s">
        <v>3245</v>
      </c>
      <c r="C84" s="45" t="s">
        <v>5025</v>
      </c>
      <c r="D84" s="45" t="s">
        <v>161</v>
      </c>
      <c r="E84" s="45" t="s">
        <v>161</v>
      </c>
      <c r="G84">
        <f t="shared" si="1"/>
        <v>1992</v>
      </c>
      <c r="I84" t="s">
        <v>3447</v>
      </c>
      <c r="J84" t="s">
        <v>3443</v>
      </c>
      <c r="K84" s="31" t="s">
        <v>4805</v>
      </c>
      <c r="M84" t="s">
        <v>4068</v>
      </c>
      <c r="P84" s="31" t="s">
        <v>78</v>
      </c>
      <c r="Q84" t="s">
        <v>78</v>
      </c>
    </row>
    <row r="85" spans="1:17" x14ac:dyDescent="0.2">
      <c r="A85" s="45" t="s">
        <v>3204</v>
      </c>
      <c r="B85" s="45" t="s">
        <v>3236</v>
      </c>
      <c r="C85" s="45" t="s">
        <v>5025</v>
      </c>
      <c r="D85" s="45" t="s">
        <v>161</v>
      </c>
      <c r="E85" s="45" t="s">
        <v>161</v>
      </c>
      <c r="G85">
        <f t="shared" si="1"/>
        <v>1993</v>
      </c>
      <c r="I85" t="s">
        <v>3448</v>
      </c>
      <c r="J85" t="s">
        <v>3443</v>
      </c>
      <c r="K85" s="31" t="s">
        <v>4805</v>
      </c>
      <c r="M85" t="s">
        <v>4068</v>
      </c>
      <c r="P85" s="31" t="s">
        <v>78</v>
      </c>
      <c r="Q85" t="s">
        <v>78</v>
      </c>
    </row>
    <row r="86" spans="1:17" x14ac:dyDescent="0.2">
      <c r="A86" s="45" t="s">
        <v>3204</v>
      </c>
      <c r="B86" s="45" t="s">
        <v>3243</v>
      </c>
      <c r="C86" s="45" t="s">
        <v>5025</v>
      </c>
      <c r="D86" s="45" t="s">
        <v>161</v>
      </c>
      <c r="E86" s="45" t="s">
        <v>161</v>
      </c>
      <c r="G86">
        <f t="shared" si="1"/>
        <v>1999</v>
      </c>
      <c r="I86" t="s">
        <v>3449</v>
      </c>
      <c r="J86" t="s">
        <v>3443</v>
      </c>
      <c r="K86" s="31" t="s">
        <v>4805</v>
      </c>
      <c r="M86" t="s">
        <v>4068</v>
      </c>
      <c r="P86" s="31" t="s">
        <v>78</v>
      </c>
      <c r="Q86" t="s">
        <v>78</v>
      </c>
    </row>
    <row r="87" spans="1:17" x14ac:dyDescent="0.2">
      <c r="A87" s="45" t="s">
        <v>3204</v>
      </c>
      <c r="B87" s="45" t="s">
        <v>3247</v>
      </c>
      <c r="C87" s="45" t="s">
        <v>5025</v>
      </c>
      <c r="D87" s="45" t="s">
        <v>161</v>
      </c>
      <c r="E87" s="45" t="s">
        <v>161</v>
      </c>
      <c r="G87">
        <f t="shared" si="1"/>
        <v>2002</v>
      </c>
      <c r="I87" t="s">
        <v>3450</v>
      </c>
      <c r="J87" t="s">
        <v>3443</v>
      </c>
      <c r="K87" s="31" t="s">
        <v>4805</v>
      </c>
      <c r="M87" t="s">
        <v>4068</v>
      </c>
      <c r="P87" s="31" t="s">
        <v>78</v>
      </c>
      <c r="Q87" t="s">
        <v>78</v>
      </c>
    </row>
    <row r="88" spans="1:17" x14ac:dyDescent="0.2">
      <c r="A88" s="45" t="s">
        <v>3204</v>
      </c>
      <c r="B88" s="45" t="s">
        <v>3238</v>
      </c>
      <c r="C88" s="45" t="s">
        <v>5025</v>
      </c>
      <c r="D88" s="45" t="s">
        <v>161</v>
      </c>
      <c r="E88" s="45" t="s">
        <v>161</v>
      </c>
      <c r="G88">
        <f t="shared" si="1"/>
        <v>2004</v>
      </c>
      <c r="I88" t="s">
        <v>3451</v>
      </c>
      <c r="J88" t="s">
        <v>3443</v>
      </c>
      <c r="K88" s="31" t="s">
        <v>4805</v>
      </c>
      <c r="M88" t="s">
        <v>4068</v>
      </c>
      <c r="P88" s="31" t="s">
        <v>78</v>
      </c>
      <c r="Q88" t="s">
        <v>78</v>
      </c>
    </row>
    <row r="89" spans="1:17" x14ac:dyDescent="0.2">
      <c r="A89" s="45" t="s">
        <v>3204</v>
      </c>
      <c r="B89" s="45" t="s">
        <v>3249</v>
      </c>
      <c r="C89" s="45" t="s">
        <v>5025</v>
      </c>
      <c r="D89" s="45" t="s">
        <v>161</v>
      </c>
      <c r="E89" s="45" t="s">
        <v>161</v>
      </c>
      <c r="G89">
        <f t="shared" si="1"/>
        <v>2005</v>
      </c>
      <c r="I89" t="s">
        <v>3452</v>
      </c>
      <c r="J89" t="s">
        <v>3443</v>
      </c>
      <c r="K89" s="31" t="s">
        <v>4805</v>
      </c>
      <c r="M89" t="s">
        <v>4068</v>
      </c>
      <c r="P89" s="31" t="s">
        <v>78</v>
      </c>
      <c r="Q89" t="s">
        <v>78</v>
      </c>
    </row>
    <row r="90" spans="1:17" x14ac:dyDescent="0.2">
      <c r="A90" s="45" t="s">
        <v>3204</v>
      </c>
      <c r="B90" s="45" t="s">
        <v>3229</v>
      </c>
      <c r="C90" s="45" t="s">
        <v>5025</v>
      </c>
      <c r="D90" s="45" t="s">
        <v>161</v>
      </c>
      <c r="E90" s="45" t="s">
        <v>3478</v>
      </c>
      <c r="G90">
        <f t="shared" si="1"/>
        <v>1984</v>
      </c>
      <c r="I90" t="s">
        <v>3453</v>
      </c>
      <c r="J90" t="s">
        <v>3454</v>
      </c>
      <c r="K90" s="31" t="s">
        <v>4804</v>
      </c>
      <c r="M90" s="31" t="s">
        <v>3679</v>
      </c>
      <c r="P90" s="31" t="s">
        <v>78</v>
      </c>
      <c r="Q90" t="s">
        <v>78</v>
      </c>
    </row>
    <row r="91" spans="1:17" x14ac:dyDescent="0.2">
      <c r="A91" s="45" t="s">
        <v>3204</v>
      </c>
      <c r="B91" s="45" t="s">
        <v>3393</v>
      </c>
      <c r="C91" s="45" t="s">
        <v>5025</v>
      </c>
      <c r="D91" s="45" t="s">
        <v>161</v>
      </c>
      <c r="E91" s="45" t="s">
        <v>3478</v>
      </c>
      <c r="G91">
        <f t="shared" si="1"/>
        <v>1985</v>
      </c>
      <c r="I91" t="s">
        <v>3455</v>
      </c>
      <c r="J91" t="s">
        <v>3454</v>
      </c>
      <c r="K91" s="31" t="s">
        <v>4805</v>
      </c>
      <c r="M91" t="s">
        <v>4068</v>
      </c>
      <c r="P91" s="31" t="s">
        <v>78</v>
      </c>
      <c r="Q91" t="s">
        <v>78</v>
      </c>
    </row>
    <row r="92" spans="1:17" x14ac:dyDescent="0.2">
      <c r="A92" s="45" t="s">
        <v>3204</v>
      </c>
      <c r="B92" s="45" t="s">
        <v>3231</v>
      </c>
      <c r="C92" s="45" t="s">
        <v>5025</v>
      </c>
      <c r="D92" s="45" t="s">
        <v>161</v>
      </c>
      <c r="E92" s="45" t="s">
        <v>3478</v>
      </c>
      <c r="G92">
        <f t="shared" si="1"/>
        <v>1987</v>
      </c>
      <c r="I92" t="s">
        <v>3456</v>
      </c>
      <c r="J92" t="s">
        <v>3454</v>
      </c>
      <c r="K92" s="31" t="s">
        <v>4805</v>
      </c>
      <c r="M92" t="s">
        <v>4068</v>
      </c>
      <c r="P92" s="31" t="s">
        <v>78</v>
      </c>
      <c r="Q92" t="s">
        <v>78</v>
      </c>
    </row>
    <row r="93" spans="1:17" x14ac:dyDescent="0.2">
      <c r="A93" s="45" t="s">
        <v>3204</v>
      </c>
      <c r="B93" s="45" t="s">
        <v>3244</v>
      </c>
      <c r="C93" s="45" t="s">
        <v>5025</v>
      </c>
      <c r="D93" s="45" t="s">
        <v>161</v>
      </c>
      <c r="E93" s="45" t="s">
        <v>3478</v>
      </c>
      <c r="G93">
        <f t="shared" si="1"/>
        <v>1989</v>
      </c>
      <c r="I93" t="s">
        <v>3457</v>
      </c>
      <c r="J93" t="s">
        <v>3454</v>
      </c>
      <c r="K93" s="31" t="s">
        <v>3678</v>
      </c>
      <c r="M93" s="31" t="s">
        <v>3679</v>
      </c>
      <c r="P93" s="31" t="s">
        <v>78</v>
      </c>
      <c r="Q93" t="s">
        <v>78</v>
      </c>
    </row>
    <row r="94" spans="1:17" x14ac:dyDescent="0.2">
      <c r="A94" s="45" t="s">
        <v>3204</v>
      </c>
      <c r="B94" s="45" t="s">
        <v>3234</v>
      </c>
      <c r="C94" s="45" t="s">
        <v>5025</v>
      </c>
      <c r="D94" s="45" t="s">
        <v>161</v>
      </c>
      <c r="E94" s="45" t="s">
        <v>3478</v>
      </c>
      <c r="G94">
        <f t="shared" si="1"/>
        <v>1990</v>
      </c>
      <c r="I94" t="s">
        <v>3458</v>
      </c>
      <c r="J94" t="s">
        <v>3454</v>
      </c>
      <c r="K94" s="31" t="s">
        <v>3678</v>
      </c>
      <c r="M94" s="31" t="s">
        <v>3679</v>
      </c>
      <c r="P94" s="31" t="s">
        <v>78</v>
      </c>
      <c r="Q94" t="s">
        <v>78</v>
      </c>
    </row>
    <row r="95" spans="1:17" x14ac:dyDescent="0.2">
      <c r="A95" s="45" t="s">
        <v>3204</v>
      </c>
      <c r="B95" s="45" t="s">
        <v>3245</v>
      </c>
      <c r="C95" s="45" t="s">
        <v>5025</v>
      </c>
      <c r="D95" s="45" t="s">
        <v>161</v>
      </c>
      <c r="E95" s="45" t="s">
        <v>3478</v>
      </c>
      <c r="G95">
        <f t="shared" si="1"/>
        <v>1992</v>
      </c>
      <c r="I95" t="s">
        <v>3459</v>
      </c>
      <c r="J95" t="s">
        <v>3454</v>
      </c>
      <c r="K95" s="31" t="s">
        <v>3678</v>
      </c>
      <c r="M95" s="31" t="s">
        <v>3679</v>
      </c>
      <c r="P95" s="31" t="s">
        <v>78</v>
      </c>
      <c r="Q95" t="s">
        <v>78</v>
      </c>
    </row>
    <row r="96" spans="1:17" x14ac:dyDescent="0.2">
      <c r="A96" s="45" t="s">
        <v>3204</v>
      </c>
      <c r="B96" s="45" t="s">
        <v>3236</v>
      </c>
      <c r="C96" s="45" t="s">
        <v>5025</v>
      </c>
      <c r="D96" s="45" t="s">
        <v>161</v>
      </c>
      <c r="E96" s="45" t="s">
        <v>3478</v>
      </c>
      <c r="G96">
        <f t="shared" si="1"/>
        <v>1993</v>
      </c>
      <c r="I96" t="s">
        <v>3460</v>
      </c>
      <c r="J96" t="s">
        <v>3454</v>
      </c>
      <c r="K96" s="31" t="s">
        <v>3678</v>
      </c>
      <c r="M96" s="31" t="s">
        <v>3679</v>
      </c>
      <c r="P96" s="31" t="s">
        <v>78</v>
      </c>
      <c r="Q96" t="s">
        <v>78</v>
      </c>
    </row>
    <row r="97" spans="1:17" x14ac:dyDescent="0.2">
      <c r="A97" s="45" t="s">
        <v>3204</v>
      </c>
      <c r="B97" s="45" t="s">
        <v>3394</v>
      </c>
      <c r="C97" s="45" t="s">
        <v>5025</v>
      </c>
      <c r="D97" s="45" t="s">
        <v>161</v>
      </c>
      <c r="E97" s="45" t="s">
        <v>3478</v>
      </c>
      <c r="G97">
        <f t="shared" si="1"/>
        <v>1995</v>
      </c>
      <c r="I97" t="s">
        <v>3461</v>
      </c>
      <c r="J97" t="s">
        <v>3454</v>
      </c>
      <c r="K97" s="31" t="s">
        <v>3678</v>
      </c>
      <c r="M97" s="31" t="s">
        <v>3679</v>
      </c>
      <c r="P97" s="31" t="s">
        <v>78</v>
      </c>
      <c r="Q97" t="s">
        <v>78</v>
      </c>
    </row>
    <row r="98" spans="1:17" x14ac:dyDescent="0.2">
      <c r="A98" s="45" t="s">
        <v>3204</v>
      </c>
      <c r="B98" s="45" t="s">
        <v>3243</v>
      </c>
      <c r="C98" s="45" t="s">
        <v>5025</v>
      </c>
      <c r="D98" s="45" t="s">
        <v>161</v>
      </c>
      <c r="E98" s="45" t="s">
        <v>3478</v>
      </c>
      <c r="G98">
        <f t="shared" si="1"/>
        <v>1999</v>
      </c>
      <c r="I98" t="s">
        <v>3462</v>
      </c>
      <c r="J98" t="s">
        <v>3454</v>
      </c>
      <c r="K98" s="31" t="s">
        <v>4805</v>
      </c>
      <c r="M98" t="s">
        <v>4068</v>
      </c>
      <c r="P98" s="31" t="s">
        <v>78</v>
      </c>
      <c r="Q98" t="s">
        <v>78</v>
      </c>
    </row>
    <row r="99" spans="1:17" x14ac:dyDescent="0.2">
      <c r="A99" s="45" t="s">
        <v>3204</v>
      </c>
      <c r="B99" s="45" t="s">
        <v>3247</v>
      </c>
      <c r="C99" s="45" t="s">
        <v>5025</v>
      </c>
      <c r="D99" s="45" t="s">
        <v>161</v>
      </c>
      <c r="E99" s="45" t="s">
        <v>3478</v>
      </c>
      <c r="G99">
        <f t="shared" si="1"/>
        <v>2002</v>
      </c>
      <c r="I99" t="s">
        <v>3463</v>
      </c>
      <c r="J99" t="s">
        <v>3454</v>
      </c>
      <c r="K99" s="31" t="s">
        <v>4805</v>
      </c>
      <c r="M99" t="s">
        <v>4068</v>
      </c>
      <c r="P99" s="31" t="s">
        <v>78</v>
      </c>
      <c r="Q99" t="s">
        <v>78</v>
      </c>
    </row>
    <row r="100" spans="1:17" x14ac:dyDescent="0.2">
      <c r="A100" s="45" t="s">
        <v>3204</v>
      </c>
      <c r="B100" s="45" t="s">
        <v>3238</v>
      </c>
      <c r="C100" s="45" t="s">
        <v>5025</v>
      </c>
      <c r="D100" s="45" t="s">
        <v>161</v>
      </c>
      <c r="E100" s="45" t="s">
        <v>3478</v>
      </c>
      <c r="G100">
        <f t="shared" si="1"/>
        <v>2004</v>
      </c>
      <c r="I100" t="s">
        <v>3613</v>
      </c>
      <c r="J100" t="s">
        <v>3614</v>
      </c>
      <c r="K100" s="31" t="s">
        <v>4805</v>
      </c>
      <c r="M100" t="s">
        <v>4068</v>
      </c>
      <c r="P100" s="31" t="s">
        <v>78</v>
      </c>
      <c r="Q100" t="s">
        <v>78</v>
      </c>
    </row>
    <row r="101" spans="1:17" x14ac:dyDescent="0.2">
      <c r="A101" s="45" t="s">
        <v>3204</v>
      </c>
      <c r="B101" s="45" t="s">
        <v>3249</v>
      </c>
      <c r="C101" s="45" t="s">
        <v>5025</v>
      </c>
      <c r="D101" s="45" t="s">
        <v>161</v>
      </c>
      <c r="E101" s="45" t="s">
        <v>3478</v>
      </c>
      <c r="G101">
        <f t="shared" si="1"/>
        <v>2005</v>
      </c>
      <c r="I101" t="s">
        <v>3464</v>
      </c>
      <c r="J101" t="s">
        <v>3454</v>
      </c>
      <c r="K101" s="31" t="s">
        <v>4804</v>
      </c>
      <c r="M101" s="31" t="s">
        <v>3679</v>
      </c>
      <c r="P101" s="31" t="s">
        <v>78</v>
      </c>
      <c r="Q101" t="s">
        <v>78</v>
      </c>
    </row>
    <row r="102" spans="1:17" x14ac:dyDescent="0.2">
      <c r="A102" s="53" t="s">
        <v>3204</v>
      </c>
      <c r="B102" s="53" t="s">
        <v>3229</v>
      </c>
      <c r="C102" s="53" t="s">
        <v>5025</v>
      </c>
      <c r="D102" s="53" t="s">
        <v>162</v>
      </c>
      <c r="E102" s="53" t="s">
        <v>162</v>
      </c>
      <c r="G102">
        <f t="shared" si="1"/>
        <v>1984</v>
      </c>
      <c r="I102" t="s">
        <v>3536</v>
      </c>
      <c r="J102" t="s">
        <v>3537</v>
      </c>
      <c r="K102" s="31" t="s">
        <v>4804</v>
      </c>
      <c r="M102" s="31" t="s">
        <v>3679</v>
      </c>
      <c r="P102" s="31" t="s">
        <v>78</v>
      </c>
      <c r="Q102" t="s">
        <v>78</v>
      </c>
    </row>
    <row r="103" spans="1:17" x14ac:dyDescent="0.2">
      <c r="A103" s="53" t="s">
        <v>3204</v>
      </c>
      <c r="B103" s="53" t="s">
        <v>3393</v>
      </c>
      <c r="C103" s="53" t="s">
        <v>5025</v>
      </c>
      <c r="D103" s="53" t="s">
        <v>162</v>
      </c>
      <c r="E103" s="53" t="s">
        <v>162</v>
      </c>
      <c r="G103">
        <f t="shared" si="1"/>
        <v>1985</v>
      </c>
      <c r="I103" t="s">
        <v>3538</v>
      </c>
      <c r="J103" t="s">
        <v>3537</v>
      </c>
      <c r="K103" s="31" t="s">
        <v>4805</v>
      </c>
      <c r="M103" t="s">
        <v>4068</v>
      </c>
      <c r="P103" s="31" t="s">
        <v>78</v>
      </c>
      <c r="Q103" t="s">
        <v>78</v>
      </c>
    </row>
    <row r="104" spans="1:17" x14ac:dyDescent="0.2">
      <c r="A104" s="53" t="s">
        <v>3204</v>
      </c>
      <c r="B104" s="53" t="s">
        <v>3231</v>
      </c>
      <c r="C104" s="53" t="s">
        <v>5025</v>
      </c>
      <c r="D104" s="53" t="s">
        <v>162</v>
      </c>
      <c r="E104" s="53" t="s">
        <v>162</v>
      </c>
      <c r="G104">
        <f t="shared" si="1"/>
        <v>1987</v>
      </c>
      <c r="I104" t="s">
        <v>3539</v>
      </c>
      <c r="J104" t="s">
        <v>3537</v>
      </c>
      <c r="K104" s="31" t="s">
        <v>4805</v>
      </c>
      <c r="M104" t="s">
        <v>4068</v>
      </c>
      <c r="P104" s="31" t="s">
        <v>78</v>
      </c>
      <c r="Q104" t="s">
        <v>78</v>
      </c>
    </row>
    <row r="105" spans="1:17" x14ac:dyDescent="0.2">
      <c r="A105" s="53" t="s">
        <v>3204</v>
      </c>
      <c r="B105" s="53" t="s">
        <v>3244</v>
      </c>
      <c r="C105" s="53" t="s">
        <v>5025</v>
      </c>
      <c r="D105" s="53" t="s">
        <v>162</v>
      </c>
      <c r="E105" s="53" t="s">
        <v>162</v>
      </c>
      <c r="G105">
        <f t="shared" si="1"/>
        <v>1989</v>
      </c>
      <c r="I105" t="s">
        <v>3540</v>
      </c>
      <c r="J105" t="s">
        <v>3537</v>
      </c>
      <c r="K105" s="31" t="s">
        <v>3678</v>
      </c>
      <c r="M105" s="31" t="s">
        <v>3679</v>
      </c>
      <c r="P105" s="31" t="s">
        <v>78</v>
      </c>
      <c r="Q105" t="s">
        <v>78</v>
      </c>
    </row>
    <row r="106" spans="1:17" x14ac:dyDescent="0.2">
      <c r="A106" s="53" t="s">
        <v>3204</v>
      </c>
      <c r="B106" s="53" t="s">
        <v>3234</v>
      </c>
      <c r="C106" s="53" t="s">
        <v>5025</v>
      </c>
      <c r="D106" s="53" t="s">
        <v>162</v>
      </c>
      <c r="E106" s="53" t="s">
        <v>162</v>
      </c>
      <c r="G106">
        <f t="shared" si="1"/>
        <v>1990</v>
      </c>
      <c r="I106" t="s">
        <v>3541</v>
      </c>
      <c r="J106" t="s">
        <v>3537</v>
      </c>
      <c r="K106" s="31" t="s">
        <v>3678</v>
      </c>
      <c r="M106" s="31" t="s">
        <v>3679</v>
      </c>
      <c r="P106" s="31" t="s">
        <v>78</v>
      </c>
      <c r="Q106" t="s">
        <v>78</v>
      </c>
    </row>
    <row r="107" spans="1:17" x14ac:dyDescent="0.2">
      <c r="A107" s="53" t="s">
        <v>3204</v>
      </c>
      <c r="B107" s="53" t="s">
        <v>3245</v>
      </c>
      <c r="C107" s="53" t="s">
        <v>5025</v>
      </c>
      <c r="D107" s="53" t="s">
        <v>162</v>
      </c>
      <c r="E107" s="53" t="s">
        <v>162</v>
      </c>
      <c r="G107">
        <f t="shared" si="1"/>
        <v>1992</v>
      </c>
      <c r="I107" t="s">
        <v>3542</v>
      </c>
      <c r="J107" t="s">
        <v>3537</v>
      </c>
      <c r="K107" s="31" t="s">
        <v>3678</v>
      </c>
      <c r="M107" s="31" t="s">
        <v>3679</v>
      </c>
      <c r="P107" s="31" t="s">
        <v>78</v>
      </c>
      <c r="Q107" t="s">
        <v>78</v>
      </c>
    </row>
    <row r="108" spans="1:17" x14ac:dyDescent="0.2">
      <c r="A108" s="53" t="s">
        <v>3204</v>
      </c>
      <c r="B108" s="53" t="s">
        <v>3236</v>
      </c>
      <c r="C108" s="53" t="s">
        <v>5025</v>
      </c>
      <c r="D108" s="53" t="s">
        <v>162</v>
      </c>
      <c r="E108" s="53" t="s">
        <v>162</v>
      </c>
      <c r="G108">
        <f t="shared" si="1"/>
        <v>1993</v>
      </c>
      <c r="I108" t="s">
        <v>3543</v>
      </c>
      <c r="J108" t="s">
        <v>3537</v>
      </c>
      <c r="K108" s="31" t="s">
        <v>3678</v>
      </c>
      <c r="M108" s="31" t="s">
        <v>3679</v>
      </c>
      <c r="P108" s="31" t="s">
        <v>78</v>
      </c>
      <c r="Q108" t="s">
        <v>78</v>
      </c>
    </row>
    <row r="109" spans="1:17" x14ac:dyDescent="0.2">
      <c r="A109" s="53" t="s">
        <v>3204</v>
      </c>
      <c r="B109" s="53" t="s">
        <v>3394</v>
      </c>
      <c r="C109" s="53" t="s">
        <v>5025</v>
      </c>
      <c r="D109" s="53" t="s">
        <v>162</v>
      </c>
      <c r="E109" s="53" t="s">
        <v>162</v>
      </c>
      <c r="G109">
        <f t="shared" si="1"/>
        <v>1995</v>
      </c>
      <c r="I109" t="s">
        <v>3544</v>
      </c>
      <c r="J109" t="s">
        <v>3537</v>
      </c>
      <c r="K109" s="31" t="s">
        <v>3678</v>
      </c>
      <c r="M109" s="31" t="s">
        <v>3679</v>
      </c>
      <c r="P109" s="31" t="s">
        <v>78</v>
      </c>
      <c r="Q109" t="s">
        <v>78</v>
      </c>
    </row>
    <row r="110" spans="1:17" x14ac:dyDescent="0.2">
      <c r="A110" s="53" t="s">
        <v>3204</v>
      </c>
      <c r="B110" s="53" t="s">
        <v>3394</v>
      </c>
      <c r="C110" s="53" t="s">
        <v>5025</v>
      </c>
      <c r="D110" s="53" t="s">
        <v>162</v>
      </c>
      <c r="E110" s="53" t="s">
        <v>162</v>
      </c>
      <c r="G110">
        <f t="shared" si="1"/>
        <v>1995</v>
      </c>
      <c r="I110" t="s">
        <v>3545</v>
      </c>
      <c r="J110" t="s">
        <v>162</v>
      </c>
      <c r="K110" s="31" t="s">
        <v>4805</v>
      </c>
      <c r="M110" t="s">
        <v>4068</v>
      </c>
      <c r="P110" s="31" t="s">
        <v>78</v>
      </c>
      <c r="Q110" t="s">
        <v>78</v>
      </c>
    </row>
    <row r="111" spans="1:17" x14ac:dyDescent="0.2">
      <c r="A111" s="53" t="s">
        <v>3204</v>
      </c>
      <c r="B111" s="53" t="s">
        <v>3394</v>
      </c>
      <c r="C111" s="53" t="s">
        <v>5025</v>
      </c>
      <c r="D111" s="53" t="s">
        <v>162</v>
      </c>
      <c r="E111" s="53" t="s">
        <v>162</v>
      </c>
      <c r="G111">
        <f t="shared" si="1"/>
        <v>1995</v>
      </c>
      <c r="I111" t="s">
        <v>3546</v>
      </c>
      <c r="J111" t="s">
        <v>162</v>
      </c>
      <c r="K111" s="31" t="s">
        <v>4805</v>
      </c>
      <c r="M111" t="s">
        <v>4068</v>
      </c>
      <c r="P111" s="31" t="s">
        <v>78</v>
      </c>
      <c r="Q111" t="s">
        <v>78</v>
      </c>
    </row>
    <row r="112" spans="1:17" x14ac:dyDescent="0.2">
      <c r="A112" s="53" t="s">
        <v>3204</v>
      </c>
      <c r="B112" s="53" t="s">
        <v>3243</v>
      </c>
      <c r="C112" s="53" t="s">
        <v>5025</v>
      </c>
      <c r="D112" s="53" t="s">
        <v>162</v>
      </c>
      <c r="E112" s="53" t="s">
        <v>162</v>
      </c>
      <c r="G112">
        <f t="shared" si="1"/>
        <v>1999</v>
      </c>
      <c r="I112" t="s">
        <v>3547</v>
      </c>
      <c r="J112" t="s">
        <v>3537</v>
      </c>
      <c r="K112" s="31" t="s">
        <v>4805</v>
      </c>
      <c r="M112" t="s">
        <v>4068</v>
      </c>
      <c r="P112" s="31" t="s">
        <v>78</v>
      </c>
      <c r="Q112" t="s">
        <v>78</v>
      </c>
    </row>
    <row r="113" spans="1:17" x14ac:dyDescent="0.2">
      <c r="A113" s="53" t="s">
        <v>3204</v>
      </c>
      <c r="B113" s="53" t="s">
        <v>3247</v>
      </c>
      <c r="C113" s="53" t="s">
        <v>5025</v>
      </c>
      <c r="D113" s="53" t="s">
        <v>162</v>
      </c>
      <c r="E113" s="53" t="s">
        <v>162</v>
      </c>
      <c r="G113">
        <f t="shared" si="1"/>
        <v>2002</v>
      </c>
      <c r="I113" t="s">
        <v>3548</v>
      </c>
      <c r="J113" t="s">
        <v>3537</v>
      </c>
      <c r="K113" s="31" t="s">
        <v>4805</v>
      </c>
      <c r="M113" t="s">
        <v>4068</v>
      </c>
      <c r="P113" s="31" t="s">
        <v>78</v>
      </c>
      <c r="Q113" t="s">
        <v>78</v>
      </c>
    </row>
    <row r="114" spans="1:17" x14ac:dyDescent="0.2">
      <c r="A114" s="53" t="s">
        <v>3204</v>
      </c>
      <c r="B114" s="53" t="s">
        <v>3238</v>
      </c>
      <c r="C114" s="53" t="s">
        <v>5025</v>
      </c>
      <c r="D114" s="53" t="s">
        <v>162</v>
      </c>
      <c r="E114" s="53" t="s">
        <v>162</v>
      </c>
      <c r="G114">
        <f t="shared" si="1"/>
        <v>2004</v>
      </c>
      <c r="I114" t="s">
        <v>3609</v>
      </c>
      <c r="J114" t="s">
        <v>3610</v>
      </c>
      <c r="K114" s="31" t="s">
        <v>4805</v>
      </c>
      <c r="M114" t="s">
        <v>4068</v>
      </c>
      <c r="P114" s="31" t="s">
        <v>78</v>
      </c>
      <c r="Q114" t="s">
        <v>78</v>
      </c>
    </row>
    <row r="115" spans="1:17" x14ac:dyDescent="0.2">
      <c r="A115" s="53" t="s">
        <v>3204</v>
      </c>
      <c r="B115" s="53" t="s">
        <v>3249</v>
      </c>
      <c r="C115" s="53" t="s">
        <v>5025</v>
      </c>
      <c r="D115" s="53" t="s">
        <v>162</v>
      </c>
      <c r="E115" s="53" t="s">
        <v>162</v>
      </c>
      <c r="G115">
        <f t="shared" si="1"/>
        <v>2005</v>
      </c>
      <c r="I115" t="s">
        <v>3549</v>
      </c>
      <c r="J115" t="s">
        <v>3537</v>
      </c>
      <c r="K115" s="31" t="s">
        <v>4804</v>
      </c>
      <c r="M115" s="31" t="s">
        <v>3679</v>
      </c>
      <c r="P115" s="31" t="s">
        <v>78</v>
      </c>
      <c r="Q115" t="s">
        <v>78</v>
      </c>
    </row>
    <row r="116" spans="1:17" s="104" customFormat="1" x14ac:dyDescent="0.2">
      <c r="A116" s="89" t="s">
        <v>3204</v>
      </c>
      <c r="B116" s="89" t="s">
        <v>3229</v>
      </c>
      <c r="C116" s="89" t="s">
        <v>5025</v>
      </c>
      <c r="D116" s="89" t="s">
        <v>87</v>
      </c>
      <c r="E116" s="89" t="s">
        <v>87</v>
      </c>
      <c r="G116" s="104">
        <f>IF(B116="SATSA_Q1",1984,IF(B116="SATSA_IPT1",1985,IF(B116="SATSA_Q2",1987,IF(B116="SATSA_IPT2",1989,IF(B116="SATSA_Q3",1990,IF(B116="SATSA_IPT3",1992,IF(B116="SATSA_Q4",1993,IF(B116="SATSA_IPT4",1995,IF(B116="SATSA_IPT5",1999,IF(B116="SATSA_IPT6",2002,IF(B116="SATSA_Q5",2004,IF(B116="SATSA_IPT7",2005,IF(B116="SATSA_Q6",2007,IF(B116="SATSA_IPT8",2008,IF(B116="SATSA_Q7",2010,IF(B116="SATSA_IPT9",2010,IF(B116="SATSA_Q8",2012,IF(B116="SATSA_IPT10",2012,IF(B116="SATSA_Q9",2014,"HELP")))))))))))))))))))</f>
        <v>1984</v>
      </c>
      <c r="H116" s="104" t="s">
        <v>3667</v>
      </c>
      <c r="I116" s="39" t="s">
        <v>3667</v>
      </c>
      <c r="J116" s="104" t="s">
        <v>45</v>
      </c>
      <c r="K116" s="39" t="s">
        <v>3668</v>
      </c>
      <c r="M116" s="39" t="s">
        <v>5068</v>
      </c>
      <c r="P116" s="39" t="s">
        <v>92</v>
      </c>
      <c r="Q116" s="104" t="s">
        <v>92</v>
      </c>
    </row>
    <row r="117" spans="1:17" x14ac:dyDescent="0.2">
      <c r="A117" s="53" t="s">
        <v>3204</v>
      </c>
      <c r="B117" s="53" t="s">
        <v>3245</v>
      </c>
      <c r="C117" s="53" t="s">
        <v>5025</v>
      </c>
      <c r="D117" s="53" t="s">
        <v>88</v>
      </c>
      <c r="E117" s="53" t="s">
        <v>3767</v>
      </c>
      <c r="G117">
        <f t="shared" si="1"/>
        <v>1992</v>
      </c>
      <c r="I117" t="s">
        <v>3753</v>
      </c>
      <c r="J117" t="s">
        <v>3754</v>
      </c>
      <c r="K117" s="31" t="s">
        <v>3810</v>
      </c>
      <c r="L117" s="31" t="s">
        <v>97</v>
      </c>
      <c r="M117" s="31" t="s">
        <v>3809</v>
      </c>
      <c r="N117">
        <v>1</v>
      </c>
      <c r="O117">
        <v>5</v>
      </c>
      <c r="P117" t="s">
        <v>96</v>
      </c>
      <c r="Q117" t="s">
        <v>96</v>
      </c>
    </row>
    <row r="118" spans="1:17" x14ac:dyDescent="0.2">
      <c r="A118" s="53" t="s">
        <v>3204</v>
      </c>
      <c r="B118" s="53" t="s">
        <v>3236</v>
      </c>
      <c r="C118" s="53" t="s">
        <v>5025</v>
      </c>
      <c r="D118" s="53" t="s">
        <v>88</v>
      </c>
      <c r="E118" s="53" t="s">
        <v>3767</v>
      </c>
      <c r="G118">
        <f t="shared" si="1"/>
        <v>1993</v>
      </c>
      <c r="I118" t="s">
        <v>3755</v>
      </c>
      <c r="J118" t="s">
        <v>3754</v>
      </c>
      <c r="K118" s="31" t="s">
        <v>3810</v>
      </c>
      <c r="L118" s="31" t="s">
        <v>97</v>
      </c>
      <c r="M118" s="31" t="s">
        <v>3809</v>
      </c>
      <c r="N118">
        <v>1</v>
      </c>
      <c r="O118">
        <v>5</v>
      </c>
      <c r="P118" t="s">
        <v>96</v>
      </c>
      <c r="Q118" t="s">
        <v>96</v>
      </c>
    </row>
    <row r="119" spans="1:17" x14ac:dyDescent="0.2">
      <c r="A119" s="53" t="s">
        <v>3204</v>
      </c>
      <c r="B119" s="53" t="s">
        <v>3394</v>
      </c>
      <c r="C119" s="53" t="s">
        <v>5025</v>
      </c>
      <c r="D119" s="53" t="s">
        <v>88</v>
      </c>
      <c r="E119" s="53" t="s">
        <v>3767</v>
      </c>
      <c r="G119">
        <f t="shared" si="1"/>
        <v>1995</v>
      </c>
      <c r="I119" t="s">
        <v>3756</v>
      </c>
      <c r="J119" t="s">
        <v>3754</v>
      </c>
      <c r="K119" s="31" t="s">
        <v>3810</v>
      </c>
      <c r="L119" s="31" t="s">
        <v>97</v>
      </c>
      <c r="M119" s="31" t="s">
        <v>3809</v>
      </c>
      <c r="N119">
        <v>1</v>
      </c>
      <c r="O119">
        <v>5</v>
      </c>
      <c r="P119" t="s">
        <v>96</v>
      </c>
      <c r="Q119" t="s">
        <v>96</v>
      </c>
    </row>
    <row r="120" spans="1:17" x14ac:dyDescent="0.2">
      <c r="A120" s="53" t="s">
        <v>3204</v>
      </c>
      <c r="B120" s="53" t="s">
        <v>3238</v>
      </c>
      <c r="C120" s="53" t="s">
        <v>5025</v>
      </c>
      <c r="D120" s="53" t="s">
        <v>88</v>
      </c>
      <c r="E120" s="53" t="s">
        <v>3767</v>
      </c>
      <c r="G120">
        <f t="shared" si="1"/>
        <v>2004</v>
      </c>
      <c r="I120" t="s">
        <v>3751</v>
      </c>
      <c r="J120" t="s">
        <v>3752</v>
      </c>
      <c r="K120" s="31" t="s">
        <v>3810</v>
      </c>
      <c r="L120" s="31" t="s">
        <v>97</v>
      </c>
      <c r="M120" s="31" t="s">
        <v>3809</v>
      </c>
      <c r="N120">
        <v>1</v>
      </c>
      <c r="O120">
        <v>5</v>
      </c>
      <c r="P120" t="s">
        <v>96</v>
      </c>
      <c r="Q120" t="s">
        <v>96</v>
      </c>
    </row>
    <row r="121" spans="1:17" x14ac:dyDescent="0.2">
      <c r="A121" s="53" t="s">
        <v>3204</v>
      </c>
      <c r="B121" s="53" t="s">
        <v>3239</v>
      </c>
      <c r="C121" s="53" t="s">
        <v>5025</v>
      </c>
      <c r="D121" s="53" t="s">
        <v>88</v>
      </c>
      <c r="E121" s="53" t="s">
        <v>3767</v>
      </c>
      <c r="G121">
        <f t="shared" si="1"/>
        <v>2007</v>
      </c>
      <c r="I121" t="s">
        <v>3757</v>
      </c>
      <c r="J121" t="s">
        <v>3754</v>
      </c>
      <c r="K121" s="31" t="s">
        <v>3810</v>
      </c>
      <c r="L121" s="31" t="s">
        <v>97</v>
      </c>
      <c r="M121" s="31" t="s">
        <v>3809</v>
      </c>
      <c r="N121">
        <v>1</v>
      </c>
      <c r="O121">
        <v>5</v>
      </c>
      <c r="P121" t="s">
        <v>96</v>
      </c>
      <c r="Q121" t="s">
        <v>96</v>
      </c>
    </row>
    <row r="122" spans="1:17" x14ac:dyDescent="0.2">
      <c r="A122" s="53" t="s">
        <v>3204</v>
      </c>
      <c r="B122" s="53" t="s">
        <v>3243</v>
      </c>
      <c r="C122" s="53" t="s">
        <v>5025</v>
      </c>
      <c r="D122" s="53" t="s">
        <v>88</v>
      </c>
      <c r="E122" s="53" t="s">
        <v>3802</v>
      </c>
      <c r="G122">
        <f t="shared" si="1"/>
        <v>1999</v>
      </c>
      <c r="I122" t="s">
        <v>3774</v>
      </c>
      <c r="J122" t="s">
        <v>3775</v>
      </c>
      <c r="K122" s="31" t="s">
        <v>3811</v>
      </c>
      <c r="M122" s="31" t="s">
        <v>3813</v>
      </c>
      <c r="P122" t="s">
        <v>96</v>
      </c>
      <c r="Q122" t="s">
        <v>96</v>
      </c>
    </row>
    <row r="123" spans="1:17" x14ac:dyDescent="0.2">
      <c r="A123" s="53" t="s">
        <v>3204</v>
      </c>
      <c r="B123" s="53" t="s">
        <v>3247</v>
      </c>
      <c r="C123" s="53" t="s">
        <v>5025</v>
      </c>
      <c r="D123" s="53" t="s">
        <v>88</v>
      </c>
      <c r="E123" s="53" t="s">
        <v>3802</v>
      </c>
      <c r="G123">
        <f t="shared" si="1"/>
        <v>2002</v>
      </c>
      <c r="I123" t="s">
        <v>3776</v>
      </c>
      <c r="J123" t="s">
        <v>3775</v>
      </c>
      <c r="K123" s="31" t="s">
        <v>3811</v>
      </c>
      <c r="M123" s="31" t="s">
        <v>3813</v>
      </c>
      <c r="P123" t="s">
        <v>96</v>
      </c>
      <c r="Q123" t="s">
        <v>96</v>
      </c>
    </row>
    <row r="124" spans="1:17" x14ac:dyDescent="0.2">
      <c r="A124" s="53" t="s">
        <v>3204</v>
      </c>
      <c r="B124" s="53" t="s">
        <v>3249</v>
      </c>
      <c r="C124" s="53" t="s">
        <v>5025</v>
      </c>
      <c r="D124" s="53" t="s">
        <v>88</v>
      </c>
      <c r="E124" s="53" t="s">
        <v>3802</v>
      </c>
      <c r="G124">
        <f t="shared" si="1"/>
        <v>2005</v>
      </c>
      <c r="I124" t="s">
        <v>3777</v>
      </c>
      <c r="J124" t="s">
        <v>3775</v>
      </c>
      <c r="K124" s="31" t="s">
        <v>3811</v>
      </c>
      <c r="M124" s="31" t="s">
        <v>3813</v>
      </c>
      <c r="P124" t="s">
        <v>96</v>
      </c>
      <c r="Q124" t="s">
        <v>96</v>
      </c>
    </row>
    <row r="125" spans="1:17" x14ac:dyDescent="0.2">
      <c r="A125" s="53" t="s">
        <v>3204</v>
      </c>
      <c r="B125" s="53" t="s">
        <v>3243</v>
      </c>
      <c r="C125" s="53" t="s">
        <v>5025</v>
      </c>
      <c r="D125" s="53" t="s">
        <v>88</v>
      </c>
      <c r="E125" s="53" t="s">
        <v>3803</v>
      </c>
      <c r="G125">
        <f t="shared" si="1"/>
        <v>1999</v>
      </c>
      <c r="I125" t="s">
        <v>3778</v>
      </c>
      <c r="J125" t="s">
        <v>3779</v>
      </c>
      <c r="K125" s="31" t="s">
        <v>417</v>
      </c>
      <c r="M125" s="31" t="s">
        <v>3812</v>
      </c>
      <c r="P125" t="s">
        <v>96</v>
      </c>
      <c r="Q125" t="s">
        <v>96</v>
      </c>
    </row>
    <row r="126" spans="1:17" x14ac:dyDescent="0.2">
      <c r="A126" s="53" t="s">
        <v>3204</v>
      </c>
      <c r="B126" s="53" t="s">
        <v>3247</v>
      </c>
      <c r="C126" s="53" t="s">
        <v>5025</v>
      </c>
      <c r="D126" s="53" t="s">
        <v>88</v>
      </c>
      <c r="E126" s="53" t="s">
        <v>3803</v>
      </c>
      <c r="G126">
        <f t="shared" si="1"/>
        <v>2002</v>
      </c>
      <c r="I126" t="s">
        <v>3780</v>
      </c>
      <c r="J126" t="s">
        <v>3779</v>
      </c>
      <c r="K126" s="31" t="s">
        <v>417</v>
      </c>
      <c r="M126" s="31" t="s">
        <v>3812</v>
      </c>
      <c r="P126" t="s">
        <v>96</v>
      </c>
      <c r="Q126" t="s">
        <v>96</v>
      </c>
    </row>
    <row r="127" spans="1:17" x14ac:dyDescent="0.2">
      <c r="A127" s="53" t="s">
        <v>3204</v>
      </c>
      <c r="B127" s="53" t="s">
        <v>3249</v>
      </c>
      <c r="C127" s="53" t="s">
        <v>5025</v>
      </c>
      <c r="D127" s="53" t="s">
        <v>88</v>
      </c>
      <c r="E127" s="53" t="s">
        <v>3803</v>
      </c>
      <c r="G127">
        <f t="shared" si="1"/>
        <v>2005</v>
      </c>
      <c r="I127" t="s">
        <v>3781</v>
      </c>
      <c r="J127" t="s">
        <v>3779</v>
      </c>
      <c r="K127" s="31" t="s">
        <v>417</v>
      </c>
      <c r="M127" s="31" t="s">
        <v>3812</v>
      </c>
      <c r="P127" t="s">
        <v>96</v>
      </c>
      <c r="Q127" t="s">
        <v>96</v>
      </c>
    </row>
    <row r="128" spans="1:17" x14ac:dyDescent="0.2">
      <c r="A128" s="53" t="s">
        <v>3204</v>
      </c>
      <c r="B128" s="53" t="s">
        <v>3249</v>
      </c>
      <c r="C128" s="53" t="s">
        <v>5025</v>
      </c>
      <c r="D128" s="53" t="s">
        <v>88</v>
      </c>
      <c r="E128" s="53" t="s">
        <v>3768</v>
      </c>
      <c r="G128">
        <f t="shared" si="1"/>
        <v>2005</v>
      </c>
      <c r="I128" t="s">
        <v>3758</v>
      </c>
      <c r="J128" t="s">
        <v>3759</v>
      </c>
      <c r="K128" s="31" t="s">
        <v>3810</v>
      </c>
      <c r="L128" s="31" t="s">
        <v>97</v>
      </c>
      <c r="M128" s="31" t="s">
        <v>3809</v>
      </c>
      <c r="N128">
        <v>1</v>
      </c>
      <c r="O128">
        <v>5</v>
      </c>
      <c r="P128" t="s">
        <v>96</v>
      </c>
      <c r="Q128" t="s">
        <v>96</v>
      </c>
    </row>
    <row r="129" spans="1:17" x14ac:dyDescent="0.2">
      <c r="A129" s="53" t="s">
        <v>3204</v>
      </c>
      <c r="B129" s="53" t="s">
        <v>3243</v>
      </c>
      <c r="C129" s="53" t="s">
        <v>5025</v>
      </c>
      <c r="D129" s="53" t="s">
        <v>88</v>
      </c>
      <c r="E129" s="53" t="s">
        <v>3804</v>
      </c>
      <c r="G129">
        <f t="shared" si="1"/>
        <v>1999</v>
      </c>
      <c r="I129" t="s">
        <v>3782</v>
      </c>
      <c r="J129" t="s">
        <v>3783</v>
      </c>
      <c r="K129" s="31" t="s">
        <v>3811</v>
      </c>
      <c r="M129" s="31" t="s">
        <v>3813</v>
      </c>
      <c r="P129" t="s">
        <v>96</v>
      </c>
      <c r="Q129" t="s">
        <v>96</v>
      </c>
    </row>
    <row r="130" spans="1:17" x14ac:dyDescent="0.2">
      <c r="A130" s="53" t="s">
        <v>3204</v>
      </c>
      <c r="B130" s="53" t="s">
        <v>3247</v>
      </c>
      <c r="C130" s="53" t="s">
        <v>5025</v>
      </c>
      <c r="D130" s="53" t="s">
        <v>88</v>
      </c>
      <c r="E130" s="53" t="s">
        <v>3804</v>
      </c>
      <c r="G130">
        <f t="shared" ref="G130:G193" si="2">IF(B130="SATSA_Q1",1984,IF(B130="SATSA_IPT1",1985,IF(B130="SATSA_Q2",1987,IF(B130="SATSA_IPT2",1989,IF(B130="SATSA_Q3",1990,IF(B130="SATSA_IPT3",1992,IF(B130="SATSA_Q4",1993,IF(B130="SATSA_IPT4",1995,IF(B130="SATSA_IPT5",1999,IF(B130="SATSA_IPT6",2002,IF(B130="SATSA_Q5",2004,IF(B130="SATSA_IPT7",2005,IF(B130="SATSA_Q6",2007,IF(B130="SATSA_IPT8",2008,IF(B130="SATSA_Q7",2010,IF(B130="SATSA_IPT9",2010,IF(B130="SATSA_Q8",2012,IF(B130="SATSA_IPT10",2012,IF(B130="SATSA_Q9",2014,"HELP")))))))))))))))))))</f>
        <v>2002</v>
      </c>
      <c r="I130" t="s">
        <v>3784</v>
      </c>
      <c r="J130" t="s">
        <v>3783</v>
      </c>
      <c r="K130" s="31" t="s">
        <v>3811</v>
      </c>
      <c r="M130" s="31" t="s">
        <v>3813</v>
      </c>
      <c r="P130" t="s">
        <v>96</v>
      </c>
      <c r="Q130" t="s">
        <v>96</v>
      </c>
    </row>
    <row r="131" spans="1:17" x14ac:dyDescent="0.2">
      <c r="A131" s="53" t="s">
        <v>3204</v>
      </c>
      <c r="B131" s="53" t="s">
        <v>3249</v>
      </c>
      <c r="C131" s="53" t="s">
        <v>5025</v>
      </c>
      <c r="D131" s="53" t="s">
        <v>88</v>
      </c>
      <c r="E131" s="53" t="s">
        <v>3804</v>
      </c>
      <c r="G131">
        <f t="shared" si="2"/>
        <v>2005</v>
      </c>
      <c r="I131" t="s">
        <v>3785</v>
      </c>
      <c r="J131" t="s">
        <v>3783</v>
      </c>
      <c r="K131" s="31" t="s">
        <v>3811</v>
      </c>
      <c r="M131" s="31" t="s">
        <v>3813</v>
      </c>
      <c r="P131" t="s">
        <v>96</v>
      </c>
      <c r="Q131" t="s">
        <v>96</v>
      </c>
    </row>
    <row r="132" spans="1:17" x14ac:dyDescent="0.2">
      <c r="A132" s="53" t="s">
        <v>3204</v>
      </c>
      <c r="B132" s="53" t="s">
        <v>3243</v>
      </c>
      <c r="C132" s="53" t="s">
        <v>5025</v>
      </c>
      <c r="D132" s="53" t="s">
        <v>88</v>
      </c>
      <c r="E132" s="53" t="s">
        <v>3805</v>
      </c>
      <c r="G132">
        <f t="shared" si="2"/>
        <v>1999</v>
      </c>
      <c r="I132" t="s">
        <v>3786</v>
      </c>
      <c r="J132" t="s">
        <v>3787</v>
      </c>
      <c r="K132" s="31" t="s">
        <v>417</v>
      </c>
      <c r="M132" s="31" t="s">
        <v>3812</v>
      </c>
      <c r="P132" t="s">
        <v>96</v>
      </c>
      <c r="Q132" t="s">
        <v>96</v>
      </c>
    </row>
    <row r="133" spans="1:17" x14ac:dyDescent="0.2">
      <c r="A133" s="53" t="s">
        <v>3204</v>
      </c>
      <c r="B133" s="53" t="s">
        <v>3247</v>
      </c>
      <c r="C133" s="53" t="s">
        <v>5025</v>
      </c>
      <c r="D133" s="53" t="s">
        <v>88</v>
      </c>
      <c r="E133" s="53" t="s">
        <v>3805</v>
      </c>
      <c r="G133">
        <f t="shared" si="2"/>
        <v>2002</v>
      </c>
      <c r="I133" t="s">
        <v>3788</v>
      </c>
      <c r="J133" t="s">
        <v>3787</v>
      </c>
      <c r="K133" s="31" t="s">
        <v>417</v>
      </c>
      <c r="M133" s="31" t="s">
        <v>3812</v>
      </c>
      <c r="P133" t="s">
        <v>96</v>
      </c>
      <c r="Q133" t="s">
        <v>96</v>
      </c>
    </row>
    <row r="134" spans="1:17" x14ac:dyDescent="0.2">
      <c r="A134" s="53" t="s">
        <v>3204</v>
      </c>
      <c r="B134" s="53" t="s">
        <v>3249</v>
      </c>
      <c r="C134" s="53" t="s">
        <v>5025</v>
      </c>
      <c r="D134" s="53" t="s">
        <v>88</v>
      </c>
      <c r="E134" s="53" t="s">
        <v>3805</v>
      </c>
      <c r="G134">
        <f t="shared" si="2"/>
        <v>2005</v>
      </c>
      <c r="I134" t="s">
        <v>3789</v>
      </c>
      <c r="J134" t="s">
        <v>3787</v>
      </c>
      <c r="K134" s="31" t="s">
        <v>417</v>
      </c>
      <c r="M134" s="31" t="s">
        <v>3812</v>
      </c>
      <c r="P134" t="s">
        <v>96</v>
      </c>
      <c r="Q134" t="s">
        <v>96</v>
      </c>
    </row>
    <row r="135" spans="1:17" x14ac:dyDescent="0.2">
      <c r="A135" s="53" t="s">
        <v>3204</v>
      </c>
      <c r="B135" s="53" t="s">
        <v>3243</v>
      </c>
      <c r="C135" s="53" t="s">
        <v>5025</v>
      </c>
      <c r="D135" s="53" t="s">
        <v>88</v>
      </c>
      <c r="E135" s="53" t="s">
        <v>3806</v>
      </c>
      <c r="G135">
        <f t="shared" si="2"/>
        <v>1999</v>
      </c>
      <c r="I135" t="s">
        <v>3790</v>
      </c>
      <c r="J135" t="s">
        <v>3791</v>
      </c>
      <c r="K135" s="31" t="s">
        <v>3811</v>
      </c>
      <c r="M135" s="31" t="s">
        <v>3813</v>
      </c>
      <c r="P135" t="s">
        <v>96</v>
      </c>
      <c r="Q135" t="s">
        <v>96</v>
      </c>
    </row>
    <row r="136" spans="1:17" x14ac:dyDescent="0.2">
      <c r="A136" s="53" t="s">
        <v>3204</v>
      </c>
      <c r="B136" s="53" t="s">
        <v>3247</v>
      </c>
      <c r="C136" s="53" t="s">
        <v>5025</v>
      </c>
      <c r="D136" s="53" t="s">
        <v>88</v>
      </c>
      <c r="E136" s="53" t="s">
        <v>3806</v>
      </c>
      <c r="G136">
        <f t="shared" si="2"/>
        <v>2002</v>
      </c>
      <c r="I136" t="s">
        <v>3792</v>
      </c>
      <c r="J136" t="s">
        <v>3791</v>
      </c>
      <c r="K136" s="31" t="s">
        <v>3811</v>
      </c>
      <c r="M136" s="31" t="s">
        <v>3813</v>
      </c>
      <c r="P136" t="s">
        <v>96</v>
      </c>
      <c r="Q136" t="s">
        <v>96</v>
      </c>
    </row>
    <row r="137" spans="1:17" x14ac:dyDescent="0.2">
      <c r="A137" s="53" t="s">
        <v>3204</v>
      </c>
      <c r="B137" s="53" t="s">
        <v>3249</v>
      </c>
      <c r="C137" s="53" t="s">
        <v>5025</v>
      </c>
      <c r="D137" s="53" t="s">
        <v>88</v>
      </c>
      <c r="E137" s="53" t="s">
        <v>3806</v>
      </c>
      <c r="G137">
        <f t="shared" si="2"/>
        <v>2005</v>
      </c>
      <c r="I137" t="s">
        <v>3793</v>
      </c>
      <c r="J137" t="s">
        <v>3791</v>
      </c>
      <c r="K137" s="31" t="s">
        <v>3811</v>
      </c>
      <c r="M137" s="31" t="s">
        <v>3813</v>
      </c>
      <c r="P137" t="s">
        <v>96</v>
      </c>
      <c r="Q137" t="s">
        <v>96</v>
      </c>
    </row>
    <row r="138" spans="1:17" x14ac:dyDescent="0.2">
      <c r="A138" s="53" t="s">
        <v>3204</v>
      </c>
      <c r="B138" s="53" t="s">
        <v>3243</v>
      </c>
      <c r="C138" s="53" t="s">
        <v>5025</v>
      </c>
      <c r="D138" s="53" t="s">
        <v>88</v>
      </c>
      <c r="E138" s="53" t="s">
        <v>3807</v>
      </c>
      <c r="G138">
        <f t="shared" si="2"/>
        <v>1999</v>
      </c>
      <c r="I138" t="s">
        <v>3794</v>
      </c>
      <c r="J138" t="s">
        <v>3795</v>
      </c>
      <c r="K138" s="31" t="s">
        <v>417</v>
      </c>
      <c r="M138" s="31" t="s">
        <v>3812</v>
      </c>
      <c r="P138" t="s">
        <v>96</v>
      </c>
      <c r="Q138" t="s">
        <v>96</v>
      </c>
    </row>
    <row r="139" spans="1:17" x14ac:dyDescent="0.2">
      <c r="A139" s="53" t="s">
        <v>3204</v>
      </c>
      <c r="B139" s="53" t="s">
        <v>3247</v>
      </c>
      <c r="C139" s="53" t="s">
        <v>5025</v>
      </c>
      <c r="D139" s="53" t="s">
        <v>88</v>
      </c>
      <c r="E139" s="53" t="s">
        <v>3807</v>
      </c>
      <c r="G139">
        <f t="shared" si="2"/>
        <v>2002</v>
      </c>
      <c r="I139" t="s">
        <v>3796</v>
      </c>
      <c r="J139" t="s">
        <v>3795</v>
      </c>
      <c r="K139" s="31" t="s">
        <v>417</v>
      </c>
      <c r="M139" s="31" t="s">
        <v>3812</v>
      </c>
      <c r="P139" t="s">
        <v>96</v>
      </c>
      <c r="Q139" t="s">
        <v>96</v>
      </c>
    </row>
    <row r="140" spans="1:17" x14ac:dyDescent="0.2">
      <c r="A140" s="53" t="s">
        <v>3204</v>
      </c>
      <c r="B140" s="53" t="s">
        <v>3249</v>
      </c>
      <c r="C140" s="53" t="s">
        <v>5025</v>
      </c>
      <c r="D140" s="53" t="s">
        <v>88</v>
      </c>
      <c r="E140" s="53" t="s">
        <v>3807</v>
      </c>
      <c r="G140">
        <f t="shared" si="2"/>
        <v>2005</v>
      </c>
      <c r="I140" t="s">
        <v>3797</v>
      </c>
      <c r="J140" t="s">
        <v>3795</v>
      </c>
      <c r="K140" s="31" t="s">
        <v>417</v>
      </c>
      <c r="M140" s="31" t="s">
        <v>3812</v>
      </c>
      <c r="P140" t="s">
        <v>96</v>
      </c>
      <c r="Q140" t="s">
        <v>96</v>
      </c>
    </row>
    <row r="141" spans="1:17" x14ac:dyDescent="0.2">
      <c r="A141" s="53" t="s">
        <v>3204</v>
      </c>
      <c r="B141" s="53" t="s">
        <v>3245</v>
      </c>
      <c r="C141" s="53" t="s">
        <v>5025</v>
      </c>
      <c r="D141" s="53" t="s">
        <v>88</v>
      </c>
      <c r="E141" s="53" t="s">
        <v>3769</v>
      </c>
      <c r="G141">
        <f t="shared" si="2"/>
        <v>1992</v>
      </c>
      <c r="I141" t="s">
        <v>3760</v>
      </c>
      <c r="J141" t="s">
        <v>3761</v>
      </c>
      <c r="K141" s="31" t="s">
        <v>3810</v>
      </c>
      <c r="L141" s="31" t="s">
        <v>97</v>
      </c>
      <c r="M141" s="31" t="s">
        <v>3809</v>
      </c>
      <c r="N141">
        <v>1</v>
      </c>
      <c r="O141">
        <v>5</v>
      </c>
      <c r="P141" t="s">
        <v>96</v>
      </c>
      <c r="Q141" t="s">
        <v>96</v>
      </c>
    </row>
    <row r="142" spans="1:17" x14ac:dyDescent="0.2">
      <c r="A142" s="53" t="s">
        <v>3204</v>
      </c>
      <c r="B142" s="53" t="s">
        <v>3236</v>
      </c>
      <c r="C142" s="53" t="s">
        <v>5025</v>
      </c>
      <c r="D142" s="53" t="s">
        <v>88</v>
      </c>
      <c r="E142" s="53" t="s">
        <v>3769</v>
      </c>
      <c r="G142">
        <f t="shared" si="2"/>
        <v>1993</v>
      </c>
      <c r="I142" t="s">
        <v>3762</v>
      </c>
      <c r="J142" t="s">
        <v>3761</v>
      </c>
      <c r="K142" s="31" t="s">
        <v>3810</v>
      </c>
      <c r="L142" s="31" t="s">
        <v>97</v>
      </c>
      <c r="M142" s="31" t="s">
        <v>3809</v>
      </c>
      <c r="N142">
        <v>1</v>
      </c>
      <c r="O142">
        <v>5</v>
      </c>
      <c r="P142" t="s">
        <v>96</v>
      </c>
      <c r="Q142" t="s">
        <v>96</v>
      </c>
    </row>
    <row r="143" spans="1:17" x14ac:dyDescent="0.2">
      <c r="A143" s="53" t="s">
        <v>3204</v>
      </c>
      <c r="B143" s="53" t="s">
        <v>3394</v>
      </c>
      <c r="C143" s="53" t="s">
        <v>5025</v>
      </c>
      <c r="D143" s="53" t="s">
        <v>88</v>
      </c>
      <c r="E143" s="53" t="s">
        <v>3769</v>
      </c>
      <c r="G143">
        <f t="shared" si="2"/>
        <v>1995</v>
      </c>
      <c r="I143" t="s">
        <v>3763</v>
      </c>
      <c r="J143" t="s">
        <v>3761</v>
      </c>
      <c r="K143" s="31" t="s">
        <v>3810</v>
      </c>
      <c r="L143" s="31" t="s">
        <v>97</v>
      </c>
      <c r="M143" s="31" t="s">
        <v>3809</v>
      </c>
      <c r="N143">
        <v>1</v>
      </c>
      <c r="O143">
        <v>5</v>
      </c>
      <c r="P143" t="s">
        <v>96</v>
      </c>
      <c r="Q143" t="s">
        <v>96</v>
      </c>
    </row>
    <row r="144" spans="1:17" x14ac:dyDescent="0.2">
      <c r="A144" s="53" t="s">
        <v>3204</v>
      </c>
      <c r="B144" s="53" t="s">
        <v>3243</v>
      </c>
      <c r="C144" s="53" t="s">
        <v>5025</v>
      </c>
      <c r="D144" s="53" t="s">
        <v>88</v>
      </c>
      <c r="E144" s="53" t="s">
        <v>3769</v>
      </c>
      <c r="G144">
        <f t="shared" si="2"/>
        <v>1999</v>
      </c>
      <c r="I144" t="s">
        <v>3798</v>
      </c>
      <c r="J144" t="s">
        <v>3799</v>
      </c>
      <c r="K144" s="31" t="s">
        <v>3811</v>
      </c>
      <c r="M144" s="31" t="s">
        <v>3813</v>
      </c>
      <c r="P144" t="s">
        <v>96</v>
      </c>
      <c r="Q144" t="s">
        <v>96</v>
      </c>
    </row>
    <row r="145" spans="1:17" x14ac:dyDescent="0.2">
      <c r="A145" s="53" t="s">
        <v>3204</v>
      </c>
      <c r="B145" s="53" t="s">
        <v>3247</v>
      </c>
      <c r="C145" s="53" t="s">
        <v>5025</v>
      </c>
      <c r="D145" s="53" t="s">
        <v>88</v>
      </c>
      <c r="E145" s="53" t="s">
        <v>3769</v>
      </c>
      <c r="G145">
        <f t="shared" si="2"/>
        <v>2002</v>
      </c>
      <c r="I145" t="s">
        <v>3800</v>
      </c>
      <c r="J145" t="s">
        <v>3799</v>
      </c>
      <c r="K145" s="31" t="s">
        <v>3811</v>
      </c>
      <c r="M145" s="31" t="s">
        <v>3813</v>
      </c>
      <c r="P145" t="s">
        <v>96</v>
      </c>
      <c r="Q145" t="s">
        <v>96</v>
      </c>
    </row>
    <row r="146" spans="1:17" x14ac:dyDescent="0.2">
      <c r="A146" s="53" t="s">
        <v>3204</v>
      </c>
      <c r="B146" s="53" t="s">
        <v>3238</v>
      </c>
      <c r="C146" s="53" t="s">
        <v>5025</v>
      </c>
      <c r="D146" s="53" t="s">
        <v>88</v>
      </c>
      <c r="E146" s="53" t="s">
        <v>3769</v>
      </c>
      <c r="G146">
        <f t="shared" si="2"/>
        <v>2004</v>
      </c>
      <c r="I146" t="s">
        <v>3765</v>
      </c>
      <c r="J146" t="s">
        <v>3766</v>
      </c>
      <c r="K146" s="31" t="s">
        <v>3810</v>
      </c>
      <c r="L146" s="31" t="s">
        <v>97</v>
      </c>
      <c r="M146" s="31" t="s">
        <v>3809</v>
      </c>
      <c r="N146">
        <v>1</v>
      </c>
      <c r="O146">
        <v>5</v>
      </c>
      <c r="P146" t="s">
        <v>96</v>
      </c>
      <c r="Q146" t="s">
        <v>96</v>
      </c>
    </row>
    <row r="147" spans="1:17" x14ac:dyDescent="0.2">
      <c r="A147" s="53" t="s">
        <v>3204</v>
      </c>
      <c r="B147" s="53" t="s">
        <v>3249</v>
      </c>
      <c r="C147" s="53" t="s">
        <v>5025</v>
      </c>
      <c r="D147" s="53" t="s">
        <v>88</v>
      </c>
      <c r="E147" s="53" t="s">
        <v>3769</v>
      </c>
      <c r="G147">
        <f t="shared" si="2"/>
        <v>2005</v>
      </c>
      <c r="I147" t="s">
        <v>3801</v>
      </c>
      <c r="J147" t="s">
        <v>3799</v>
      </c>
      <c r="K147" s="31" t="s">
        <v>3811</v>
      </c>
      <c r="M147" s="31" t="s">
        <v>3813</v>
      </c>
      <c r="P147" t="s">
        <v>96</v>
      </c>
      <c r="Q147" t="s">
        <v>96</v>
      </c>
    </row>
    <row r="148" spans="1:17" x14ac:dyDescent="0.2">
      <c r="A148" s="53" t="s">
        <v>3204</v>
      </c>
      <c r="B148" s="53" t="s">
        <v>3239</v>
      </c>
      <c r="C148" s="53" t="s">
        <v>5025</v>
      </c>
      <c r="D148" s="53" t="s">
        <v>88</v>
      </c>
      <c r="E148" s="53" t="s">
        <v>3769</v>
      </c>
      <c r="G148">
        <f t="shared" si="2"/>
        <v>2007</v>
      </c>
      <c r="I148" t="s">
        <v>3764</v>
      </c>
      <c r="J148" t="s">
        <v>3761</v>
      </c>
      <c r="K148" s="31" t="s">
        <v>3810</v>
      </c>
      <c r="L148" s="31" t="s">
        <v>97</v>
      </c>
      <c r="M148" s="31" t="s">
        <v>3809</v>
      </c>
      <c r="N148">
        <v>1</v>
      </c>
      <c r="O148">
        <v>5</v>
      </c>
      <c r="P148" t="s">
        <v>96</v>
      </c>
      <c r="Q148" t="s">
        <v>96</v>
      </c>
    </row>
    <row r="149" spans="1:17" x14ac:dyDescent="0.2">
      <c r="A149" s="53" t="s">
        <v>3204</v>
      </c>
      <c r="B149" s="53" t="s">
        <v>3243</v>
      </c>
      <c r="C149" s="53" t="s">
        <v>5025</v>
      </c>
      <c r="D149" s="53" t="s">
        <v>88</v>
      </c>
      <c r="E149" s="53" t="s">
        <v>3808</v>
      </c>
      <c r="G149">
        <f t="shared" si="2"/>
        <v>1999</v>
      </c>
      <c r="I149" t="s">
        <v>3770</v>
      </c>
      <c r="J149" t="s">
        <v>3771</v>
      </c>
      <c r="K149" s="31" t="s">
        <v>417</v>
      </c>
      <c r="M149" s="31" t="s">
        <v>3812</v>
      </c>
      <c r="P149" t="s">
        <v>96</v>
      </c>
      <c r="Q149" t="s">
        <v>96</v>
      </c>
    </row>
    <row r="150" spans="1:17" x14ac:dyDescent="0.2">
      <c r="A150" s="53" t="s">
        <v>3204</v>
      </c>
      <c r="B150" s="53" t="s">
        <v>3247</v>
      </c>
      <c r="C150" s="53" t="s">
        <v>5025</v>
      </c>
      <c r="D150" s="53" t="s">
        <v>88</v>
      </c>
      <c r="E150" s="53" t="s">
        <v>3808</v>
      </c>
      <c r="G150">
        <f t="shared" si="2"/>
        <v>2002</v>
      </c>
      <c r="I150" t="s">
        <v>3772</v>
      </c>
      <c r="J150" t="s">
        <v>3771</v>
      </c>
      <c r="K150" s="31" t="s">
        <v>417</v>
      </c>
      <c r="M150" s="31" t="s">
        <v>3812</v>
      </c>
      <c r="P150" t="s">
        <v>96</v>
      </c>
      <c r="Q150" t="s">
        <v>96</v>
      </c>
    </row>
    <row r="151" spans="1:17" x14ac:dyDescent="0.2">
      <c r="A151" s="53" t="s">
        <v>3204</v>
      </c>
      <c r="B151" s="53" t="s">
        <v>3249</v>
      </c>
      <c r="C151" s="53" t="s">
        <v>5025</v>
      </c>
      <c r="D151" s="53" t="s">
        <v>88</v>
      </c>
      <c r="E151" s="53" t="s">
        <v>3808</v>
      </c>
      <c r="G151">
        <f t="shared" si="2"/>
        <v>2005</v>
      </c>
      <c r="I151" t="s">
        <v>3773</v>
      </c>
      <c r="J151" t="s">
        <v>3771</v>
      </c>
      <c r="K151" s="31" t="s">
        <v>417</v>
      </c>
      <c r="M151" s="31" t="s">
        <v>3812</v>
      </c>
      <c r="P151" t="s">
        <v>96</v>
      </c>
      <c r="Q151" t="s">
        <v>96</v>
      </c>
    </row>
    <row r="152" spans="1:17" x14ac:dyDescent="0.2">
      <c r="A152" s="45" t="s">
        <v>3204</v>
      </c>
      <c r="B152" s="45" t="s">
        <v>3229</v>
      </c>
      <c r="C152" s="45" t="s">
        <v>5025</v>
      </c>
      <c r="D152" s="45" t="s">
        <v>49</v>
      </c>
      <c r="E152" s="45" t="s">
        <v>2017</v>
      </c>
      <c r="G152">
        <f t="shared" si="2"/>
        <v>1984</v>
      </c>
      <c r="I152" t="s">
        <v>2710</v>
      </c>
      <c r="J152" t="s">
        <v>2710</v>
      </c>
      <c r="K152" s="31" t="s">
        <v>3669</v>
      </c>
      <c r="M152" s="31" t="s">
        <v>3670</v>
      </c>
      <c r="P152" t="s">
        <v>92</v>
      </c>
      <c r="Q152" t="s">
        <v>102</v>
      </c>
    </row>
    <row r="153" spans="1:17" x14ac:dyDescent="0.2">
      <c r="A153" s="45" t="s">
        <v>3204</v>
      </c>
      <c r="B153" s="45" t="s">
        <v>3393</v>
      </c>
      <c r="C153" s="45" t="s">
        <v>5025</v>
      </c>
      <c r="D153" s="45" t="s">
        <v>49</v>
      </c>
      <c r="E153" s="45" t="s">
        <v>2017</v>
      </c>
      <c r="G153">
        <f t="shared" si="2"/>
        <v>1985</v>
      </c>
      <c r="I153" t="s">
        <v>2710</v>
      </c>
      <c r="J153" t="s">
        <v>2710</v>
      </c>
      <c r="K153" s="31" t="s">
        <v>3669</v>
      </c>
      <c r="M153" s="31" t="s">
        <v>3670</v>
      </c>
      <c r="P153" t="s">
        <v>92</v>
      </c>
      <c r="Q153" t="s">
        <v>102</v>
      </c>
    </row>
    <row r="154" spans="1:17" x14ac:dyDescent="0.2">
      <c r="A154" s="45" t="s">
        <v>3204</v>
      </c>
      <c r="B154" s="45" t="s">
        <v>3231</v>
      </c>
      <c r="C154" s="45" t="s">
        <v>5025</v>
      </c>
      <c r="D154" s="45" t="s">
        <v>49</v>
      </c>
      <c r="E154" s="45" t="s">
        <v>2017</v>
      </c>
      <c r="G154">
        <f t="shared" si="2"/>
        <v>1987</v>
      </c>
      <c r="I154" t="s">
        <v>2710</v>
      </c>
      <c r="J154" t="s">
        <v>2710</v>
      </c>
      <c r="K154" s="31" t="s">
        <v>3669</v>
      </c>
      <c r="M154" s="31" t="s">
        <v>3670</v>
      </c>
      <c r="P154" t="s">
        <v>92</v>
      </c>
      <c r="Q154" t="s">
        <v>102</v>
      </c>
    </row>
    <row r="155" spans="1:17" x14ac:dyDescent="0.2">
      <c r="A155" s="45" t="s">
        <v>3204</v>
      </c>
      <c r="B155" s="45" t="s">
        <v>3244</v>
      </c>
      <c r="C155" s="45" t="s">
        <v>5025</v>
      </c>
      <c r="D155" s="45" t="s">
        <v>49</v>
      </c>
      <c r="E155" s="45" t="s">
        <v>2017</v>
      </c>
      <c r="G155">
        <f t="shared" si="2"/>
        <v>1989</v>
      </c>
      <c r="I155" t="s">
        <v>2710</v>
      </c>
      <c r="J155" t="s">
        <v>2710</v>
      </c>
      <c r="K155" s="31" t="s">
        <v>3669</v>
      </c>
      <c r="M155" s="31" t="s">
        <v>3670</v>
      </c>
      <c r="P155" t="s">
        <v>92</v>
      </c>
      <c r="Q155" t="s">
        <v>102</v>
      </c>
    </row>
    <row r="156" spans="1:17" x14ac:dyDescent="0.2">
      <c r="A156" s="45" t="s">
        <v>3204</v>
      </c>
      <c r="B156" s="45" t="s">
        <v>3234</v>
      </c>
      <c r="C156" s="45" t="s">
        <v>5025</v>
      </c>
      <c r="D156" s="45" t="s">
        <v>49</v>
      </c>
      <c r="E156" s="45" t="s">
        <v>2017</v>
      </c>
      <c r="G156">
        <f t="shared" si="2"/>
        <v>1990</v>
      </c>
      <c r="I156" t="s">
        <v>2710</v>
      </c>
      <c r="J156" t="s">
        <v>2710</v>
      </c>
      <c r="K156" s="31" t="s">
        <v>3669</v>
      </c>
      <c r="M156" s="31" t="s">
        <v>3670</v>
      </c>
      <c r="P156" t="s">
        <v>92</v>
      </c>
      <c r="Q156" t="s">
        <v>102</v>
      </c>
    </row>
    <row r="157" spans="1:17" x14ac:dyDescent="0.2">
      <c r="A157" s="45" t="s">
        <v>3204</v>
      </c>
      <c r="B157" s="45" t="s">
        <v>3245</v>
      </c>
      <c r="C157" s="45" t="s">
        <v>5025</v>
      </c>
      <c r="D157" s="45" t="s">
        <v>49</v>
      </c>
      <c r="E157" s="45" t="s">
        <v>2017</v>
      </c>
      <c r="G157">
        <f t="shared" si="2"/>
        <v>1992</v>
      </c>
      <c r="I157" t="s">
        <v>2710</v>
      </c>
      <c r="J157" t="s">
        <v>2710</v>
      </c>
      <c r="K157" s="31" t="s">
        <v>3669</v>
      </c>
      <c r="M157" s="31" t="s">
        <v>3670</v>
      </c>
      <c r="P157" t="s">
        <v>92</v>
      </c>
      <c r="Q157" t="s">
        <v>102</v>
      </c>
    </row>
    <row r="158" spans="1:17" x14ac:dyDescent="0.2">
      <c r="A158" s="45" t="s">
        <v>3204</v>
      </c>
      <c r="B158" s="45" t="s">
        <v>3236</v>
      </c>
      <c r="C158" s="45" t="s">
        <v>5025</v>
      </c>
      <c r="D158" s="45" t="s">
        <v>49</v>
      </c>
      <c r="E158" s="45" t="s">
        <v>2017</v>
      </c>
      <c r="G158">
        <f t="shared" si="2"/>
        <v>1993</v>
      </c>
      <c r="I158" t="s">
        <v>2710</v>
      </c>
      <c r="J158" t="s">
        <v>2710</v>
      </c>
      <c r="K158" s="31" t="s">
        <v>3669</v>
      </c>
      <c r="M158" s="31" t="s">
        <v>3670</v>
      </c>
      <c r="P158" t="s">
        <v>92</v>
      </c>
      <c r="Q158" t="s">
        <v>102</v>
      </c>
    </row>
    <row r="159" spans="1:17" x14ac:dyDescent="0.2">
      <c r="A159" s="45" t="s">
        <v>3204</v>
      </c>
      <c r="B159" s="45" t="s">
        <v>3394</v>
      </c>
      <c r="C159" s="45" t="s">
        <v>5025</v>
      </c>
      <c r="D159" s="45" t="s">
        <v>49</v>
      </c>
      <c r="E159" s="45" t="s">
        <v>2017</v>
      </c>
      <c r="G159">
        <f t="shared" si="2"/>
        <v>1995</v>
      </c>
      <c r="I159" t="s">
        <v>2710</v>
      </c>
      <c r="J159" t="s">
        <v>2710</v>
      </c>
      <c r="K159" s="31" t="s">
        <v>3669</v>
      </c>
      <c r="M159" s="31" t="s">
        <v>3670</v>
      </c>
      <c r="P159" t="s">
        <v>92</v>
      </c>
      <c r="Q159" t="s">
        <v>102</v>
      </c>
    </row>
    <row r="160" spans="1:17" x14ac:dyDescent="0.2">
      <c r="A160" s="45" t="s">
        <v>3204</v>
      </c>
      <c r="B160" s="45" t="s">
        <v>3243</v>
      </c>
      <c r="C160" s="45" t="s">
        <v>5025</v>
      </c>
      <c r="D160" s="45" t="s">
        <v>49</v>
      </c>
      <c r="E160" s="45" t="s">
        <v>2017</v>
      </c>
      <c r="G160">
        <f t="shared" si="2"/>
        <v>1999</v>
      </c>
      <c r="I160" t="s">
        <v>2710</v>
      </c>
      <c r="J160" t="s">
        <v>2710</v>
      </c>
      <c r="K160" s="31" t="s">
        <v>3669</v>
      </c>
      <c r="M160" s="31" t="s">
        <v>3670</v>
      </c>
      <c r="P160" t="s">
        <v>92</v>
      </c>
      <c r="Q160" t="s">
        <v>102</v>
      </c>
    </row>
    <row r="161" spans="1:17" x14ac:dyDescent="0.2">
      <c r="A161" s="45" t="s">
        <v>3204</v>
      </c>
      <c r="B161" s="45" t="s">
        <v>3247</v>
      </c>
      <c r="C161" s="45" t="s">
        <v>5025</v>
      </c>
      <c r="D161" s="45" t="s">
        <v>49</v>
      </c>
      <c r="E161" s="45" t="s">
        <v>2017</v>
      </c>
      <c r="G161">
        <f t="shared" si="2"/>
        <v>2002</v>
      </c>
      <c r="I161" t="s">
        <v>2710</v>
      </c>
      <c r="J161" t="s">
        <v>2710</v>
      </c>
      <c r="K161" s="31" t="s">
        <v>3669</v>
      </c>
      <c r="M161" s="31" t="s">
        <v>3670</v>
      </c>
      <c r="P161" t="s">
        <v>92</v>
      </c>
      <c r="Q161" t="s">
        <v>102</v>
      </c>
    </row>
    <row r="162" spans="1:17" x14ac:dyDescent="0.2">
      <c r="A162" s="45" t="s">
        <v>3204</v>
      </c>
      <c r="B162" s="45" t="s">
        <v>3238</v>
      </c>
      <c r="C162" s="45" t="s">
        <v>5025</v>
      </c>
      <c r="D162" s="45" t="s">
        <v>49</v>
      </c>
      <c r="E162" s="45" t="s">
        <v>2017</v>
      </c>
      <c r="G162">
        <f t="shared" si="2"/>
        <v>2004</v>
      </c>
      <c r="I162" t="s">
        <v>2710</v>
      </c>
      <c r="J162" t="s">
        <v>2710</v>
      </c>
      <c r="K162" s="31" t="s">
        <v>3669</v>
      </c>
      <c r="M162" s="31" t="s">
        <v>3670</v>
      </c>
      <c r="P162" t="s">
        <v>92</v>
      </c>
      <c r="Q162" t="s">
        <v>102</v>
      </c>
    </row>
    <row r="163" spans="1:17" x14ac:dyDescent="0.2">
      <c r="A163" s="45" t="s">
        <v>3204</v>
      </c>
      <c r="B163" s="45" t="s">
        <v>3249</v>
      </c>
      <c r="C163" s="45" t="s">
        <v>5025</v>
      </c>
      <c r="D163" s="45" t="s">
        <v>49</v>
      </c>
      <c r="E163" s="45" t="s">
        <v>2017</v>
      </c>
      <c r="G163">
        <f t="shared" si="2"/>
        <v>2005</v>
      </c>
      <c r="I163" t="s">
        <v>2710</v>
      </c>
      <c r="J163" t="s">
        <v>2710</v>
      </c>
      <c r="K163" s="31" t="s">
        <v>3669</v>
      </c>
      <c r="M163" s="31" t="s">
        <v>3670</v>
      </c>
      <c r="P163" t="s">
        <v>92</v>
      </c>
      <c r="Q163" t="s">
        <v>102</v>
      </c>
    </row>
    <row r="164" spans="1:17" x14ac:dyDescent="0.2">
      <c r="A164" s="45" t="s">
        <v>3204</v>
      </c>
      <c r="B164" s="45" t="s">
        <v>3239</v>
      </c>
      <c r="C164" s="45" t="s">
        <v>5025</v>
      </c>
      <c r="D164" s="45" t="s">
        <v>49</v>
      </c>
      <c r="E164" s="45" t="s">
        <v>2017</v>
      </c>
      <c r="G164">
        <f t="shared" si="2"/>
        <v>2007</v>
      </c>
      <c r="I164" t="s">
        <v>2710</v>
      </c>
      <c r="J164" t="s">
        <v>2710</v>
      </c>
      <c r="K164" s="31" t="s">
        <v>3669</v>
      </c>
      <c r="M164" s="31" t="s">
        <v>3670</v>
      </c>
      <c r="P164" t="s">
        <v>92</v>
      </c>
      <c r="Q164" t="s">
        <v>102</v>
      </c>
    </row>
    <row r="165" spans="1:17" x14ac:dyDescent="0.2">
      <c r="A165" s="53" t="s">
        <v>3204</v>
      </c>
      <c r="B165" s="53" t="s">
        <v>3229</v>
      </c>
      <c r="C165" s="53" t="s">
        <v>5025</v>
      </c>
      <c r="D165" s="53" t="s">
        <v>163</v>
      </c>
      <c r="E165" s="53" t="s">
        <v>729</v>
      </c>
      <c r="G165">
        <f t="shared" si="2"/>
        <v>1984</v>
      </c>
      <c r="I165" t="s">
        <v>3430</v>
      </c>
      <c r="J165" t="s">
        <v>3431</v>
      </c>
      <c r="K165" s="31" t="s">
        <v>4804</v>
      </c>
      <c r="M165" s="31" t="s">
        <v>3679</v>
      </c>
      <c r="P165" t="s">
        <v>78</v>
      </c>
      <c r="Q165" t="s">
        <v>78</v>
      </c>
    </row>
    <row r="166" spans="1:17" x14ac:dyDescent="0.2">
      <c r="A166" s="53" t="s">
        <v>3204</v>
      </c>
      <c r="B166" s="53" t="s">
        <v>3393</v>
      </c>
      <c r="C166" s="53" t="s">
        <v>5025</v>
      </c>
      <c r="D166" s="53" t="s">
        <v>163</v>
      </c>
      <c r="E166" s="53" t="s">
        <v>729</v>
      </c>
      <c r="G166">
        <f t="shared" si="2"/>
        <v>1985</v>
      </c>
      <c r="I166" t="s">
        <v>3432</v>
      </c>
      <c r="J166" t="s">
        <v>3431</v>
      </c>
      <c r="K166" s="31" t="s">
        <v>4805</v>
      </c>
      <c r="M166" t="s">
        <v>4068</v>
      </c>
      <c r="P166" t="s">
        <v>78</v>
      </c>
      <c r="Q166" t="s">
        <v>78</v>
      </c>
    </row>
    <row r="167" spans="1:17" x14ac:dyDescent="0.2">
      <c r="A167" s="53" t="s">
        <v>3204</v>
      </c>
      <c r="B167" s="53" t="s">
        <v>3231</v>
      </c>
      <c r="C167" s="53" t="s">
        <v>5025</v>
      </c>
      <c r="D167" s="53" t="s">
        <v>163</v>
      </c>
      <c r="E167" s="53" t="s">
        <v>729</v>
      </c>
      <c r="G167">
        <f t="shared" si="2"/>
        <v>1987</v>
      </c>
      <c r="I167" t="s">
        <v>3433</v>
      </c>
      <c r="J167" t="s">
        <v>3431</v>
      </c>
      <c r="K167" s="31" t="s">
        <v>4805</v>
      </c>
      <c r="M167" t="s">
        <v>4068</v>
      </c>
      <c r="P167" t="s">
        <v>78</v>
      </c>
      <c r="Q167" t="s">
        <v>78</v>
      </c>
    </row>
    <row r="168" spans="1:17" x14ac:dyDescent="0.2">
      <c r="A168" s="53" t="s">
        <v>3204</v>
      </c>
      <c r="B168" s="53" t="s">
        <v>3244</v>
      </c>
      <c r="C168" s="53" t="s">
        <v>5025</v>
      </c>
      <c r="D168" s="53" t="s">
        <v>163</v>
      </c>
      <c r="E168" s="53" t="s">
        <v>729</v>
      </c>
      <c r="G168">
        <f t="shared" si="2"/>
        <v>1989</v>
      </c>
      <c r="I168" t="s">
        <v>3434</v>
      </c>
      <c r="J168" t="s">
        <v>3431</v>
      </c>
      <c r="K168" s="31" t="s">
        <v>3678</v>
      </c>
      <c r="M168" s="31" t="s">
        <v>3679</v>
      </c>
      <c r="P168" t="s">
        <v>78</v>
      </c>
      <c r="Q168" t="s">
        <v>78</v>
      </c>
    </row>
    <row r="169" spans="1:17" x14ac:dyDescent="0.2">
      <c r="A169" s="53" t="s">
        <v>3204</v>
      </c>
      <c r="B169" s="53" t="s">
        <v>3234</v>
      </c>
      <c r="C169" s="53" t="s">
        <v>5025</v>
      </c>
      <c r="D169" s="53" t="s">
        <v>163</v>
      </c>
      <c r="E169" s="53" t="s">
        <v>729</v>
      </c>
      <c r="G169">
        <f t="shared" si="2"/>
        <v>1990</v>
      </c>
      <c r="I169" t="s">
        <v>3435</v>
      </c>
      <c r="J169" t="s">
        <v>3431</v>
      </c>
      <c r="K169" s="31" t="s">
        <v>3678</v>
      </c>
      <c r="M169" s="31" t="s">
        <v>3679</v>
      </c>
      <c r="P169" t="s">
        <v>78</v>
      </c>
      <c r="Q169" t="s">
        <v>78</v>
      </c>
    </row>
    <row r="170" spans="1:17" x14ac:dyDescent="0.2">
      <c r="A170" s="53" t="s">
        <v>3204</v>
      </c>
      <c r="B170" s="53" t="s">
        <v>3245</v>
      </c>
      <c r="C170" s="53" t="s">
        <v>5025</v>
      </c>
      <c r="D170" s="53" t="s">
        <v>163</v>
      </c>
      <c r="E170" s="53" t="s">
        <v>729</v>
      </c>
      <c r="G170">
        <f t="shared" si="2"/>
        <v>1992</v>
      </c>
      <c r="I170" t="s">
        <v>3436</v>
      </c>
      <c r="J170" t="s">
        <v>3431</v>
      </c>
      <c r="K170" s="31" t="s">
        <v>3678</v>
      </c>
      <c r="M170" s="31" t="s">
        <v>3679</v>
      </c>
      <c r="P170" t="s">
        <v>78</v>
      </c>
      <c r="Q170" t="s">
        <v>78</v>
      </c>
    </row>
    <row r="171" spans="1:17" x14ac:dyDescent="0.2">
      <c r="A171" s="53" t="s">
        <v>3204</v>
      </c>
      <c r="B171" s="53" t="s">
        <v>3236</v>
      </c>
      <c r="C171" s="53" t="s">
        <v>5025</v>
      </c>
      <c r="D171" s="53" t="s">
        <v>163</v>
      </c>
      <c r="E171" s="53" t="s">
        <v>729</v>
      </c>
      <c r="G171">
        <f t="shared" si="2"/>
        <v>1993</v>
      </c>
      <c r="I171" t="s">
        <v>3437</v>
      </c>
      <c r="J171" t="s">
        <v>3431</v>
      </c>
      <c r="K171" s="31" t="s">
        <v>3678</v>
      </c>
      <c r="M171" s="31" t="s">
        <v>3679</v>
      </c>
      <c r="P171" t="s">
        <v>78</v>
      </c>
      <c r="Q171" t="s">
        <v>78</v>
      </c>
    </row>
    <row r="172" spans="1:17" x14ac:dyDescent="0.2">
      <c r="A172" s="53" t="s">
        <v>3204</v>
      </c>
      <c r="B172" s="53" t="s">
        <v>3394</v>
      </c>
      <c r="C172" s="53" t="s">
        <v>5025</v>
      </c>
      <c r="D172" s="53" t="s">
        <v>163</v>
      </c>
      <c r="E172" s="53" t="s">
        <v>729</v>
      </c>
      <c r="G172">
        <f t="shared" si="2"/>
        <v>1995</v>
      </c>
      <c r="I172" t="s">
        <v>3438</v>
      </c>
      <c r="J172" t="s">
        <v>3431</v>
      </c>
      <c r="K172" s="31" t="s">
        <v>3678</v>
      </c>
      <c r="M172" s="31" t="s">
        <v>3679</v>
      </c>
      <c r="P172" t="s">
        <v>78</v>
      </c>
      <c r="Q172" t="s">
        <v>78</v>
      </c>
    </row>
    <row r="173" spans="1:17" x14ac:dyDescent="0.2">
      <c r="A173" s="53" t="s">
        <v>3204</v>
      </c>
      <c r="B173" s="53" t="s">
        <v>3243</v>
      </c>
      <c r="C173" s="53" t="s">
        <v>5025</v>
      </c>
      <c r="D173" s="53" t="s">
        <v>163</v>
      </c>
      <c r="E173" s="53" t="s">
        <v>729</v>
      </c>
      <c r="G173">
        <f t="shared" si="2"/>
        <v>1999</v>
      </c>
      <c r="I173" t="s">
        <v>3439</v>
      </c>
      <c r="J173" t="s">
        <v>3431</v>
      </c>
      <c r="K173" s="31" t="s">
        <v>4805</v>
      </c>
      <c r="M173" t="s">
        <v>4068</v>
      </c>
      <c r="P173" t="s">
        <v>78</v>
      </c>
      <c r="Q173" t="s">
        <v>78</v>
      </c>
    </row>
    <row r="174" spans="1:17" x14ac:dyDescent="0.2">
      <c r="A174" s="53" t="s">
        <v>3204</v>
      </c>
      <c r="B174" s="53" t="s">
        <v>3247</v>
      </c>
      <c r="C174" s="53" t="s">
        <v>5025</v>
      </c>
      <c r="D174" s="53" t="s">
        <v>163</v>
      </c>
      <c r="E174" s="53" t="s">
        <v>729</v>
      </c>
      <c r="G174">
        <f t="shared" si="2"/>
        <v>2002</v>
      </c>
      <c r="I174" t="s">
        <v>3440</v>
      </c>
      <c r="J174" t="s">
        <v>3431</v>
      </c>
      <c r="K174" s="31" t="s">
        <v>4805</v>
      </c>
      <c r="M174" t="s">
        <v>4068</v>
      </c>
      <c r="P174" t="s">
        <v>78</v>
      </c>
      <c r="Q174" t="s">
        <v>78</v>
      </c>
    </row>
    <row r="175" spans="1:17" x14ac:dyDescent="0.2">
      <c r="A175" s="53" t="s">
        <v>3204</v>
      </c>
      <c r="B175" s="53" t="s">
        <v>3238</v>
      </c>
      <c r="C175" s="53" t="s">
        <v>5025</v>
      </c>
      <c r="D175" s="53" t="s">
        <v>163</v>
      </c>
      <c r="E175" s="53" t="s">
        <v>729</v>
      </c>
      <c r="G175">
        <f t="shared" si="2"/>
        <v>2004</v>
      </c>
      <c r="I175" t="s">
        <v>3611</v>
      </c>
      <c r="J175" t="s">
        <v>3612</v>
      </c>
      <c r="K175" s="31" t="s">
        <v>4805</v>
      </c>
      <c r="M175" t="s">
        <v>4068</v>
      </c>
      <c r="P175" t="s">
        <v>78</v>
      </c>
      <c r="Q175" t="s">
        <v>78</v>
      </c>
    </row>
    <row r="176" spans="1:17" x14ac:dyDescent="0.2">
      <c r="A176" s="53" t="s">
        <v>3204</v>
      </c>
      <c r="B176" s="53" t="s">
        <v>3249</v>
      </c>
      <c r="C176" s="53" t="s">
        <v>5025</v>
      </c>
      <c r="D176" s="53" t="s">
        <v>163</v>
      </c>
      <c r="E176" s="53" t="s">
        <v>729</v>
      </c>
      <c r="G176">
        <f t="shared" si="2"/>
        <v>2005</v>
      </c>
      <c r="I176" t="s">
        <v>3441</v>
      </c>
      <c r="J176" t="s">
        <v>3431</v>
      </c>
      <c r="K176" s="31" t="s">
        <v>3678</v>
      </c>
      <c r="M176" s="31" t="s">
        <v>3679</v>
      </c>
      <c r="P176" t="s">
        <v>78</v>
      </c>
      <c r="Q176" t="s">
        <v>78</v>
      </c>
    </row>
    <row r="177" spans="1:17" x14ac:dyDescent="0.2">
      <c r="A177" s="53" t="s">
        <v>3204</v>
      </c>
      <c r="B177" s="53" t="s">
        <v>3229</v>
      </c>
      <c r="C177" s="53" t="s">
        <v>5025</v>
      </c>
      <c r="D177" s="53" t="s">
        <v>163</v>
      </c>
      <c r="E177" s="53" t="s">
        <v>3479</v>
      </c>
      <c r="G177">
        <f t="shared" si="2"/>
        <v>1984</v>
      </c>
      <c r="I177" t="s">
        <v>3465</v>
      </c>
      <c r="J177" t="s">
        <v>3466</v>
      </c>
      <c r="K177" s="31" t="s">
        <v>4805</v>
      </c>
      <c r="M177" t="s">
        <v>4068</v>
      </c>
      <c r="P177" t="s">
        <v>78</v>
      </c>
      <c r="Q177" t="s">
        <v>78</v>
      </c>
    </row>
    <row r="178" spans="1:17" x14ac:dyDescent="0.2">
      <c r="A178" s="53" t="s">
        <v>3204</v>
      </c>
      <c r="B178" s="53" t="s">
        <v>3393</v>
      </c>
      <c r="C178" s="53" t="s">
        <v>5025</v>
      </c>
      <c r="D178" s="53" t="s">
        <v>163</v>
      </c>
      <c r="E178" s="53" t="s">
        <v>3479</v>
      </c>
      <c r="G178">
        <f t="shared" si="2"/>
        <v>1985</v>
      </c>
      <c r="I178" t="s">
        <v>3467</v>
      </c>
      <c r="J178" t="s">
        <v>3468</v>
      </c>
      <c r="K178" s="31" t="s">
        <v>4805</v>
      </c>
      <c r="M178" t="s">
        <v>4068</v>
      </c>
      <c r="P178" t="s">
        <v>78</v>
      </c>
      <c r="Q178" t="s">
        <v>78</v>
      </c>
    </row>
    <row r="179" spans="1:17" x14ac:dyDescent="0.2">
      <c r="A179" s="53" t="s">
        <v>3204</v>
      </c>
      <c r="B179" s="53" t="s">
        <v>3231</v>
      </c>
      <c r="C179" s="53" t="s">
        <v>5025</v>
      </c>
      <c r="D179" s="53" t="s">
        <v>163</v>
      </c>
      <c r="E179" s="53" t="s">
        <v>3479</v>
      </c>
      <c r="G179">
        <f t="shared" si="2"/>
        <v>1987</v>
      </c>
      <c r="I179" t="s">
        <v>3469</v>
      </c>
      <c r="J179" t="s">
        <v>3466</v>
      </c>
      <c r="K179" s="31" t="s">
        <v>4805</v>
      </c>
      <c r="M179" t="s">
        <v>4068</v>
      </c>
      <c r="P179" t="s">
        <v>78</v>
      </c>
      <c r="Q179" t="s">
        <v>78</v>
      </c>
    </row>
    <row r="180" spans="1:17" x14ac:dyDescent="0.2">
      <c r="A180" s="53" t="s">
        <v>3204</v>
      </c>
      <c r="B180" s="53" t="s">
        <v>3244</v>
      </c>
      <c r="C180" s="53" t="s">
        <v>5025</v>
      </c>
      <c r="D180" s="53" t="s">
        <v>163</v>
      </c>
      <c r="E180" s="53" t="s">
        <v>3479</v>
      </c>
      <c r="G180">
        <f t="shared" si="2"/>
        <v>1989</v>
      </c>
      <c r="I180" t="s">
        <v>3470</v>
      </c>
      <c r="J180" t="s">
        <v>3466</v>
      </c>
      <c r="K180" s="31" t="s">
        <v>4805</v>
      </c>
      <c r="M180" t="s">
        <v>4068</v>
      </c>
      <c r="P180" t="s">
        <v>78</v>
      </c>
      <c r="Q180" t="s">
        <v>78</v>
      </c>
    </row>
    <row r="181" spans="1:17" x14ac:dyDescent="0.2">
      <c r="A181" s="53" t="s">
        <v>3204</v>
      </c>
      <c r="B181" s="53" t="s">
        <v>3234</v>
      </c>
      <c r="C181" s="53" t="s">
        <v>5025</v>
      </c>
      <c r="D181" s="53" t="s">
        <v>163</v>
      </c>
      <c r="E181" s="53" t="s">
        <v>3479</v>
      </c>
      <c r="G181">
        <f t="shared" si="2"/>
        <v>1990</v>
      </c>
      <c r="I181" t="s">
        <v>3471</v>
      </c>
      <c r="J181" t="s">
        <v>3466</v>
      </c>
      <c r="K181" s="31" t="s">
        <v>4805</v>
      </c>
      <c r="M181" t="s">
        <v>4068</v>
      </c>
      <c r="P181" t="s">
        <v>78</v>
      </c>
      <c r="Q181" t="s">
        <v>78</v>
      </c>
    </row>
    <row r="182" spans="1:17" x14ac:dyDescent="0.2">
      <c r="A182" s="53" t="s">
        <v>3204</v>
      </c>
      <c r="B182" s="53" t="s">
        <v>3245</v>
      </c>
      <c r="C182" s="53" t="s">
        <v>5025</v>
      </c>
      <c r="D182" s="53" t="s">
        <v>163</v>
      </c>
      <c r="E182" s="53" t="s">
        <v>3479</v>
      </c>
      <c r="G182">
        <f t="shared" si="2"/>
        <v>1992</v>
      </c>
      <c r="I182" t="s">
        <v>3472</v>
      </c>
      <c r="J182" t="s">
        <v>3466</v>
      </c>
      <c r="K182" s="31" t="s">
        <v>4805</v>
      </c>
      <c r="M182" t="s">
        <v>4068</v>
      </c>
      <c r="P182" t="s">
        <v>78</v>
      </c>
      <c r="Q182" t="s">
        <v>78</v>
      </c>
    </row>
    <row r="183" spans="1:17" x14ac:dyDescent="0.2">
      <c r="A183" s="53" t="s">
        <v>3204</v>
      </c>
      <c r="B183" s="53" t="s">
        <v>3236</v>
      </c>
      <c r="C183" s="53" t="s">
        <v>5025</v>
      </c>
      <c r="D183" s="53" t="s">
        <v>163</v>
      </c>
      <c r="E183" s="53" t="s">
        <v>3479</v>
      </c>
      <c r="G183">
        <f t="shared" si="2"/>
        <v>1993</v>
      </c>
      <c r="I183" t="s">
        <v>3473</v>
      </c>
      <c r="J183" t="s">
        <v>3466</v>
      </c>
      <c r="K183" s="31" t="s">
        <v>4805</v>
      </c>
      <c r="M183" t="s">
        <v>4068</v>
      </c>
      <c r="P183" t="s">
        <v>78</v>
      </c>
      <c r="Q183" t="s">
        <v>78</v>
      </c>
    </row>
    <row r="184" spans="1:17" x14ac:dyDescent="0.2">
      <c r="A184" s="53" t="s">
        <v>3204</v>
      </c>
      <c r="B184" s="53" t="s">
        <v>3243</v>
      </c>
      <c r="C184" s="53" t="s">
        <v>5025</v>
      </c>
      <c r="D184" s="53" t="s">
        <v>163</v>
      </c>
      <c r="E184" s="53" t="s">
        <v>3479</v>
      </c>
      <c r="G184">
        <f t="shared" si="2"/>
        <v>1999</v>
      </c>
      <c r="I184" t="s">
        <v>3474</v>
      </c>
      <c r="J184" t="s">
        <v>3466</v>
      </c>
      <c r="K184" s="31" t="s">
        <v>4805</v>
      </c>
      <c r="M184" t="s">
        <v>4068</v>
      </c>
      <c r="P184" t="s">
        <v>78</v>
      </c>
      <c r="Q184" t="s">
        <v>78</v>
      </c>
    </row>
    <row r="185" spans="1:17" x14ac:dyDescent="0.2">
      <c r="A185" s="53" t="s">
        <v>3204</v>
      </c>
      <c r="B185" s="53" t="s">
        <v>3247</v>
      </c>
      <c r="C185" s="53" t="s">
        <v>5025</v>
      </c>
      <c r="D185" s="53" t="s">
        <v>163</v>
      </c>
      <c r="E185" s="53" t="s">
        <v>3479</v>
      </c>
      <c r="G185">
        <f t="shared" si="2"/>
        <v>2002</v>
      </c>
      <c r="I185" t="s">
        <v>3475</v>
      </c>
      <c r="J185" t="s">
        <v>3466</v>
      </c>
      <c r="K185" s="31" t="s">
        <v>4805</v>
      </c>
      <c r="M185" t="s">
        <v>4068</v>
      </c>
      <c r="P185" t="s">
        <v>78</v>
      </c>
      <c r="Q185" t="s">
        <v>78</v>
      </c>
    </row>
    <row r="186" spans="1:17" x14ac:dyDescent="0.2">
      <c r="A186" s="53" t="s">
        <v>3204</v>
      </c>
      <c r="B186" s="53" t="s">
        <v>3238</v>
      </c>
      <c r="C186" s="53" t="s">
        <v>5025</v>
      </c>
      <c r="D186" s="53" t="s">
        <v>163</v>
      </c>
      <c r="E186" s="53" t="s">
        <v>3479</v>
      </c>
      <c r="G186">
        <f t="shared" si="2"/>
        <v>2004</v>
      </c>
      <c r="I186" t="s">
        <v>3476</v>
      </c>
      <c r="J186" t="s">
        <v>3466</v>
      </c>
      <c r="K186" s="31" t="s">
        <v>4805</v>
      </c>
      <c r="M186" t="s">
        <v>4068</v>
      </c>
      <c r="P186" t="s">
        <v>78</v>
      </c>
      <c r="Q186" t="s">
        <v>78</v>
      </c>
    </row>
    <row r="187" spans="1:17" x14ac:dyDescent="0.2">
      <c r="A187" s="53" t="s">
        <v>3204</v>
      </c>
      <c r="B187" s="53" t="s">
        <v>3249</v>
      </c>
      <c r="C187" s="53" t="s">
        <v>5025</v>
      </c>
      <c r="D187" s="53" t="s">
        <v>163</v>
      </c>
      <c r="E187" s="53" t="s">
        <v>3479</v>
      </c>
      <c r="G187">
        <f t="shared" si="2"/>
        <v>2005</v>
      </c>
      <c r="I187" t="s">
        <v>3477</v>
      </c>
      <c r="J187" t="s">
        <v>3466</v>
      </c>
      <c r="K187" s="31" t="s">
        <v>4805</v>
      </c>
      <c r="M187" t="s">
        <v>4068</v>
      </c>
      <c r="P187" t="s">
        <v>78</v>
      </c>
      <c r="Q187" t="s">
        <v>78</v>
      </c>
    </row>
    <row r="188" spans="1:17" x14ac:dyDescent="0.2">
      <c r="A188" s="53" t="s">
        <v>3204</v>
      </c>
      <c r="B188" s="53" t="s">
        <v>3231</v>
      </c>
      <c r="C188" s="53" t="s">
        <v>5025</v>
      </c>
      <c r="D188" s="53" t="s">
        <v>163</v>
      </c>
      <c r="E188" s="53" t="s">
        <v>3505</v>
      </c>
      <c r="G188">
        <f t="shared" si="2"/>
        <v>1987</v>
      </c>
      <c r="I188" t="s">
        <v>3492</v>
      </c>
      <c r="J188" t="s">
        <v>3493</v>
      </c>
      <c r="K188" s="31" t="s">
        <v>4805</v>
      </c>
      <c r="M188" t="s">
        <v>4068</v>
      </c>
      <c r="P188" t="s">
        <v>78</v>
      </c>
      <c r="Q188" t="s">
        <v>78</v>
      </c>
    </row>
    <row r="189" spans="1:17" x14ac:dyDescent="0.2">
      <c r="A189" s="53" t="s">
        <v>3204</v>
      </c>
      <c r="B189" s="53" t="s">
        <v>3244</v>
      </c>
      <c r="C189" s="53" t="s">
        <v>5025</v>
      </c>
      <c r="D189" s="53" t="s">
        <v>163</v>
      </c>
      <c r="E189" s="53" t="s">
        <v>3505</v>
      </c>
      <c r="G189">
        <f t="shared" si="2"/>
        <v>1989</v>
      </c>
      <c r="I189" t="s">
        <v>3494</v>
      </c>
      <c r="J189" t="s">
        <v>3493</v>
      </c>
      <c r="K189" s="31" t="s">
        <v>4805</v>
      </c>
      <c r="M189" t="s">
        <v>4068</v>
      </c>
      <c r="P189" t="s">
        <v>78</v>
      </c>
      <c r="Q189" t="s">
        <v>78</v>
      </c>
    </row>
    <row r="190" spans="1:17" x14ac:dyDescent="0.2">
      <c r="A190" s="53" t="s">
        <v>3204</v>
      </c>
      <c r="B190" s="53" t="s">
        <v>3234</v>
      </c>
      <c r="C190" s="53" t="s">
        <v>5025</v>
      </c>
      <c r="D190" s="53" t="s">
        <v>163</v>
      </c>
      <c r="E190" s="53" t="s">
        <v>3505</v>
      </c>
      <c r="G190">
        <f t="shared" si="2"/>
        <v>1990</v>
      </c>
      <c r="I190" t="s">
        <v>3495</v>
      </c>
      <c r="J190" t="s">
        <v>3493</v>
      </c>
      <c r="K190" s="31" t="s">
        <v>4805</v>
      </c>
      <c r="M190" t="s">
        <v>4068</v>
      </c>
      <c r="P190" t="s">
        <v>78</v>
      </c>
      <c r="Q190" t="s">
        <v>78</v>
      </c>
    </row>
    <row r="191" spans="1:17" x14ac:dyDescent="0.2">
      <c r="A191" s="53" t="s">
        <v>3204</v>
      </c>
      <c r="B191" s="53" t="s">
        <v>3245</v>
      </c>
      <c r="C191" s="53" t="s">
        <v>5025</v>
      </c>
      <c r="D191" s="53" t="s">
        <v>163</v>
      </c>
      <c r="E191" s="53" t="s">
        <v>3505</v>
      </c>
      <c r="G191">
        <f t="shared" si="2"/>
        <v>1992</v>
      </c>
      <c r="I191" t="s">
        <v>3496</v>
      </c>
      <c r="J191" t="s">
        <v>3493</v>
      </c>
      <c r="K191" s="31" t="s">
        <v>4805</v>
      </c>
      <c r="M191" t="s">
        <v>4068</v>
      </c>
      <c r="P191" t="s">
        <v>78</v>
      </c>
      <c r="Q191" t="s">
        <v>78</v>
      </c>
    </row>
    <row r="192" spans="1:17" x14ac:dyDescent="0.2">
      <c r="A192" s="53" t="s">
        <v>3204</v>
      </c>
      <c r="B192" s="53" t="s">
        <v>3236</v>
      </c>
      <c r="C192" s="53" t="s">
        <v>5025</v>
      </c>
      <c r="D192" s="53" t="s">
        <v>163</v>
      </c>
      <c r="E192" s="53" t="s">
        <v>3505</v>
      </c>
      <c r="G192">
        <f t="shared" si="2"/>
        <v>1993</v>
      </c>
      <c r="I192" t="s">
        <v>3497</v>
      </c>
      <c r="J192" t="s">
        <v>3493</v>
      </c>
      <c r="K192" s="31" t="s">
        <v>4805</v>
      </c>
      <c r="M192" t="s">
        <v>4068</v>
      </c>
      <c r="P192" t="s">
        <v>78</v>
      </c>
      <c r="Q192" t="s">
        <v>78</v>
      </c>
    </row>
    <row r="193" spans="1:17" x14ac:dyDescent="0.2">
      <c r="A193" s="53" t="s">
        <v>3204</v>
      </c>
      <c r="B193" s="53" t="s">
        <v>3231</v>
      </c>
      <c r="C193" s="53" t="s">
        <v>5025</v>
      </c>
      <c r="D193" s="53" t="s">
        <v>163</v>
      </c>
      <c r="E193" s="53" t="s">
        <v>3506</v>
      </c>
      <c r="G193">
        <f t="shared" si="2"/>
        <v>1987</v>
      </c>
      <c r="I193" t="s">
        <v>3498</v>
      </c>
      <c r="J193" t="s">
        <v>3499</v>
      </c>
      <c r="K193" s="31" t="s">
        <v>4805</v>
      </c>
      <c r="M193" t="s">
        <v>4068</v>
      </c>
      <c r="P193" t="s">
        <v>78</v>
      </c>
      <c r="Q193" t="s">
        <v>78</v>
      </c>
    </row>
    <row r="194" spans="1:17" x14ac:dyDescent="0.2">
      <c r="A194" s="53" t="s">
        <v>3204</v>
      </c>
      <c r="B194" s="53" t="s">
        <v>3244</v>
      </c>
      <c r="C194" s="53" t="s">
        <v>5025</v>
      </c>
      <c r="D194" s="53" t="s">
        <v>163</v>
      </c>
      <c r="E194" s="53" t="s">
        <v>3506</v>
      </c>
      <c r="G194">
        <f t="shared" ref="G194:G257" si="3">IF(B194="SATSA_Q1",1984,IF(B194="SATSA_IPT1",1985,IF(B194="SATSA_Q2",1987,IF(B194="SATSA_IPT2",1989,IF(B194="SATSA_Q3",1990,IF(B194="SATSA_IPT3",1992,IF(B194="SATSA_Q4",1993,IF(B194="SATSA_IPT4",1995,IF(B194="SATSA_IPT5",1999,IF(B194="SATSA_IPT6",2002,IF(B194="SATSA_Q5",2004,IF(B194="SATSA_IPT7",2005,IF(B194="SATSA_Q6",2007,IF(B194="SATSA_IPT8",2008,IF(B194="SATSA_Q7",2010,IF(B194="SATSA_IPT9",2010,IF(B194="SATSA_Q8",2012,IF(B194="SATSA_IPT10",2012,IF(B194="SATSA_Q9",2014,"HELP")))))))))))))))))))</f>
        <v>1989</v>
      </c>
      <c r="I194" t="s">
        <v>3500</v>
      </c>
      <c r="J194" t="s">
        <v>3499</v>
      </c>
      <c r="K194" s="31" t="s">
        <v>4805</v>
      </c>
      <c r="M194" t="s">
        <v>4068</v>
      </c>
      <c r="P194" t="s">
        <v>78</v>
      </c>
      <c r="Q194" t="s">
        <v>78</v>
      </c>
    </row>
    <row r="195" spans="1:17" x14ac:dyDescent="0.2">
      <c r="A195" s="53" t="s">
        <v>3204</v>
      </c>
      <c r="B195" s="53" t="s">
        <v>3234</v>
      </c>
      <c r="C195" s="53" t="s">
        <v>5025</v>
      </c>
      <c r="D195" s="53" t="s">
        <v>163</v>
      </c>
      <c r="E195" s="53" t="s">
        <v>3506</v>
      </c>
      <c r="G195">
        <f t="shared" si="3"/>
        <v>1990</v>
      </c>
      <c r="I195" t="s">
        <v>3501</v>
      </c>
      <c r="J195" t="s">
        <v>3499</v>
      </c>
      <c r="K195" s="31" t="s">
        <v>4805</v>
      </c>
      <c r="M195" t="s">
        <v>4068</v>
      </c>
      <c r="P195" t="s">
        <v>78</v>
      </c>
      <c r="Q195" t="s">
        <v>78</v>
      </c>
    </row>
    <row r="196" spans="1:17" x14ac:dyDescent="0.2">
      <c r="A196" s="53" t="s">
        <v>3204</v>
      </c>
      <c r="B196" s="53" t="s">
        <v>3245</v>
      </c>
      <c r="C196" s="53" t="s">
        <v>5025</v>
      </c>
      <c r="D196" s="53" t="s">
        <v>163</v>
      </c>
      <c r="E196" s="53" t="s">
        <v>3506</v>
      </c>
      <c r="G196">
        <f t="shared" si="3"/>
        <v>1992</v>
      </c>
      <c r="I196" t="s">
        <v>3502</v>
      </c>
      <c r="J196" t="s">
        <v>3499</v>
      </c>
      <c r="K196" s="31" t="s">
        <v>4805</v>
      </c>
      <c r="M196" t="s">
        <v>4068</v>
      </c>
      <c r="P196" t="s">
        <v>78</v>
      </c>
      <c r="Q196" t="s">
        <v>78</v>
      </c>
    </row>
    <row r="197" spans="1:17" x14ac:dyDescent="0.2">
      <c r="A197" s="53" t="s">
        <v>3204</v>
      </c>
      <c r="B197" s="53" t="s">
        <v>3236</v>
      </c>
      <c r="C197" s="53" t="s">
        <v>5025</v>
      </c>
      <c r="D197" s="53" t="s">
        <v>163</v>
      </c>
      <c r="E197" s="53" t="s">
        <v>3506</v>
      </c>
      <c r="G197">
        <f t="shared" si="3"/>
        <v>1993</v>
      </c>
      <c r="I197" t="s">
        <v>3503</v>
      </c>
      <c r="J197" t="s">
        <v>3499</v>
      </c>
      <c r="K197" s="31" t="s">
        <v>4805</v>
      </c>
      <c r="M197" t="s">
        <v>4068</v>
      </c>
      <c r="P197" t="s">
        <v>78</v>
      </c>
      <c r="Q197" t="s">
        <v>78</v>
      </c>
    </row>
    <row r="198" spans="1:17" x14ac:dyDescent="0.2">
      <c r="A198" s="53" t="s">
        <v>3204</v>
      </c>
      <c r="B198" s="53" t="s">
        <v>3229</v>
      </c>
      <c r="C198" s="53" t="s">
        <v>5025</v>
      </c>
      <c r="D198" s="53" t="s">
        <v>163</v>
      </c>
      <c r="E198" s="53" t="s">
        <v>2057</v>
      </c>
      <c r="G198">
        <f t="shared" si="3"/>
        <v>1984</v>
      </c>
      <c r="I198" t="s">
        <v>3562</v>
      </c>
      <c r="J198" t="s">
        <v>3563</v>
      </c>
      <c r="K198" s="31" t="s">
        <v>4804</v>
      </c>
      <c r="M198" s="31" t="s">
        <v>3679</v>
      </c>
      <c r="P198" t="s">
        <v>78</v>
      </c>
      <c r="Q198" t="s">
        <v>78</v>
      </c>
    </row>
    <row r="199" spans="1:17" x14ac:dyDescent="0.2">
      <c r="A199" s="53" t="s">
        <v>3204</v>
      </c>
      <c r="B199" s="53" t="s">
        <v>3393</v>
      </c>
      <c r="C199" s="53" t="s">
        <v>5025</v>
      </c>
      <c r="D199" s="53" t="s">
        <v>163</v>
      </c>
      <c r="E199" s="53" t="s">
        <v>2057</v>
      </c>
      <c r="G199">
        <f t="shared" si="3"/>
        <v>1985</v>
      </c>
      <c r="I199" t="s">
        <v>3564</v>
      </c>
      <c r="J199" t="s">
        <v>3563</v>
      </c>
      <c r="K199" s="31" t="s">
        <v>4805</v>
      </c>
      <c r="M199" t="s">
        <v>4068</v>
      </c>
      <c r="P199" t="s">
        <v>78</v>
      </c>
      <c r="Q199" t="s">
        <v>78</v>
      </c>
    </row>
    <row r="200" spans="1:17" x14ac:dyDescent="0.2">
      <c r="A200" s="53" t="s">
        <v>3204</v>
      </c>
      <c r="B200" s="53" t="s">
        <v>3231</v>
      </c>
      <c r="C200" s="53" t="s">
        <v>5025</v>
      </c>
      <c r="D200" s="53" t="s">
        <v>163</v>
      </c>
      <c r="E200" s="53" t="s">
        <v>2057</v>
      </c>
      <c r="G200">
        <f t="shared" si="3"/>
        <v>1987</v>
      </c>
      <c r="I200" t="s">
        <v>3565</v>
      </c>
      <c r="J200" t="s">
        <v>3563</v>
      </c>
      <c r="K200" s="31" t="s">
        <v>4805</v>
      </c>
      <c r="M200" t="s">
        <v>4068</v>
      </c>
      <c r="P200" t="s">
        <v>78</v>
      </c>
      <c r="Q200" t="s">
        <v>78</v>
      </c>
    </row>
    <row r="201" spans="1:17" x14ac:dyDescent="0.2">
      <c r="A201" s="53" t="s">
        <v>3204</v>
      </c>
      <c r="B201" s="53" t="s">
        <v>3244</v>
      </c>
      <c r="C201" s="53" t="s">
        <v>5025</v>
      </c>
      <c r="D201" s="53" t="s">
        <v>163</v>
      </c>
      <c r="E201" s="53" t="s">
        <v>2057</v>
      </c>
      <c r="G201">
        <f t="shared" si="3"/>
        <v>1989</v>
      </c>
      <c r="I201" t="s">
        <v>3566</v>
      </c>
      <c r="J201" t="s">
        <v>3563</v>
      </c>
      <c r="K201" s="31" t="s">
        <v>3678</v>
      </c>
      <c r="M201" s="31" t="s">
        <v>3679</v>
      </c>
      <c r="P201" t="s">
        <v>78</v>
      </c>
      <c r="Q201" t="s">
        <v>78</v>
      </c>
    </row>
    <row r="202" spans="1:17" x14ac:dyDescent="0.2">
      <c r="A202" s="53" t="s">
        <v>3204</v>
      </c>
      <c r="B202" s="53" t="s">
        <v>3234</v>
      </c>
      <c r="C202" s="53" t="s">
        <v>5025</v>
      </c>
      <c r="D202" s="53" t="s">
        <v>163</v>
      </c>
      <c r="E202" s="53" t="s">
        <v>2057</v>
      </c>
      <c r="G202">
        <f t="shared" si="3"/>
        <v>1990</v>
      </c>
      <c r="I202" t="s">
        <v>3567</v>
      </c>
      <c r="J202" t="s">
        <v>3563</v>
      </c>
      <c r="K202" s="31" t="s">
        <v>3678</v>
      </c>
      <c r="M202" s="31" t="s">
        <v>3679</v>
      </c>
      <c r="P202" t="s">
        <v>78</v>
      </c>
      <c r="Q202" t="s">
        <v>78</v>
      </c>
    </row>
    <row r="203" spans="1:17" x14ac:dyDescent="0.2">
      <c r="A203" s="53" t="s">
        <v>3204</v>
      </c>
      <c r="B203" s="53" t="s">
        <v>3245</v>
      </c>
      <c r="C203" s="53" t="s">
        <v>5025</v>
      </c>
      <c r="D203" s="53" t="s">
        <v>163</v>
      </c>
      <c r="E203" s="53" t="s">
        <v>2057</v>
      </c>
      <c r="G203">
        <f t="shared" si="3"/>
        <v>1992</v>
      </c>
      <c r="I203" t="s">
        <v>3568</v>
      </c>
      <c r="J203" t="s">
        <v>3563</v>
      </c>
      <c r="K203" s="31" t="s">
        <v>3678</v>
      </c>
      <c r="M203" s="31" t="s">
        <v>3679</v>
      </c>
      <c r="P203" t="s">
        <v>78</v>
      </c>
      <c r="Q203" t="s">
        <v>78</v>
      </c>
    </row>
    <row r="204" spans="1:17" x14ac:dyDescent="0.2">
      <c r="A204" s="53" t="s">
        <v>3204</v>
      </c>
      <c r="B204" s="53" t="s">
        <v>3236</v>
      </c>
      <c r="C204" s="53" t="s">
        <v>5025</v>
      </c>
      <c r="D204" s="53" t="s">
        <v>163</v>
      </c>
      <c r="E204" s="53" t="s">
        <v>2057</v>
      </c>
      <c r="G204">
        <f t="shared" si="3"/>
        <v>1993</v>
      </c>
      <c r="I204" t="s">
        <v>3569</v>
      </c>
      <c r="J204" t="s">
        <v>3563</v>
      </c>
      <c r="K204" s="31" t="s">
        <v>3678</v>
      </c>
      <c r="M204" s="31" t="s">
        <v>3679</v>
      </c>
      <c r="P204" t="s">
        <v>78</v>
      </c>
      <c r="Q204" t="s">
        <v>78</v>
      </c>
    </row>
    <row r="205" spans="1:17" x14ac:dyDescent="0.2">
      <c r="A205" s="53" t="s">
        <v>3204</v>
      </c>
      <c r="B205" s="53" t="s">
        <v>3394</v>
      </c>
      <c r="C205" s="53" t="s">
        <v>5025</v>
      </c>
      <c r="D205" s="53" t="s">
        <v>163</v>
      </c>
      <c r="E205" s="53" t="s">
        <v>2057</v>
      </c>
      <c r="G205">
        <f t="shared" si="3"/>
        <v>1995</v>
      </c>
      <c r="I205" t="s">
        <v>3570</v>
      </c>
      <c r="J205" t="s">
        <v>3563</v>
      </c>
      <c r="K205" s="31" t="s">
        <v>3678</v>
      </c>
      <c r="M205" s="31" t="s">
        <v>3679</v>
      </c>
      <c r="P205" t="s">
        <v>78</v>
      </c>
      <c r="Q205" t="s">
        <v>78</v>
      </c>
    </row>
    <row r="206" spans="1:17" x14ac:dyDescent="0.2">
      <c r="A206" s="53" t="s">
        <v>3204</v>
      </c>
      <c r="B206" s="53" t="s">
        <v>3243</v>
      </c>
      <c r="C206" s="53" t="s">
        <v>5025</v>
      </c>
      <c r="D206" s="53" t="s">
        <v>163</v>
      </c>
      <c r="E206" s="53" t="s">
        <v>2057</v>
      </c>
      <c r="G206">
        <f t="shared" si="3"/>
        <v>1999</v>
      </c>
      <c r="I206" t="s">
        <v>3571</v>
      </c>
      <c r="J206" t="s">
        <v>3563</v>
      </c>
      <c r="K206" s="31" t="s">
        <v>4805</v>
      </c>
      <c r="M206" t="s">
        <v>4068</v>
      </c>
      <c r="P206" t="s">
        <v>78</v>
      </c>
      <c r="Q206" t="s">
        <v>78</v>
      </c>
    </row>
    <row r="207" spans="1:17" x14ac:dyDescent="0.2">
      <c r="A207" s="53" t="s">
        <v>3204</v>
      </c>
      <c r="B207" s="53" t="s">
        <v>3247</v>
      </c>
      <c r="C207" s="53" t="s">
        <v>5025</v>
      </c>
      <c r="D207" s="53" t="s">
        <v>163</v>
      </c>
      <c r="E207" s="53" t="s">
        <v>2057</v>
      </c>
      <c r="G207">
        <f t="shared" si="3"/>
        <v>2002</v>
      </c>
      <c r="I207" t="s">
        <v>3572</v>
      </c>
      <c r="J207" t="s">
        <v>3563</v>
      </c>
      <c r="K207" s="31" t="s">
        <v>4805</v>
      </c>
      <c r="M207" t="s">
        <v>4068</v>
      </c>
      <c r="P207" t="s">
        <v>78</v>
      </c>
      <c r="Q207" t="s">
        <v>78</v>
      </c>
    </row>
    <row r="208" spans="1:17" x14ac:dyDescent="0.2">
      <c r="A208" s="53" t="s">
        <v>3204</v>
      </c>
      <c r="B208" s="53" t="s">
        <v>3238</v>
      </c>
      <c r="C208" s="53" t="s">
        <v>5025</v>
      </c>
      <c r="D208" s="53" t="s">
        <v>163</v>
      </c>
      <c r="E208" s="53" t="s">
        <v>2057</v>
      </c>
      <c r="G208">
        <f t="shared" si="3"/>
        <v>2004</v>
      </c>
      <c r="I208" t="s">
        <v>3623</v>
      </c>
      <c r="J208" t="s">
        <v>3624</v>
      </c>
      <c r="K208" s="31" t="s">
        <v>4805</v>
      </c>
      <c r="M208" t="s">
        <v>4068</v>
      </c>
      <c r="P208" t="s">
        <v>78</v>
      </c>
      <c r="Q208" t="s">
        <v>78</v>
      </c>
    </row>
    <row r="209" spans="1:17" x14ac:dyDescent="0.2">
      <c r="A209" s="53" t="s">
        <v>3204</v>
      </c>
      <c r="B209" s="53" t="s">
        <v>3249</v>
      </c>
      <c r="C209" s="53" t="s">
        <v>5025</v>
      </c>
      <c r="D209" s="53" t="s">
        <v>163</v>
      </c>
      <c r="E209" s="53" t="s">
        <v>2057</v>
      </c>
      <c r="G209">
        <f t="shared" si="3"/>
        <v>2005</v>
      </c>
      <c r="I209" t="s">
        <v>3573</v>
      </c>
      <c r="J209" t="s">
        <v>3563</v>
      </c>
      <c r="K209" s="31" t="s">
        <v>3678</v>
      </c>
      <c r="M209" s="31" t="s">
        <v>3679</v>
      </c>
      <c r="P209" t="s">
        <v>78</v>
      </c>
      <c r="Q209" t="s">
        <v>78</v>
      </c>
    </row>
    <row r="210" spans="1:17" x14ac:dyDescent="0.2">
      <c r="A210" s="53" t="s">
        <v>3204</v>
      </c>
      <c r="B210" s="53" t="s">
        <v>3238</v>
      </c>
      <c r="C210" s="53" t="s">
        <v>5025</v>
      </c>
      <c r="D210" s="53" t="s">
        <v>163</v>
      </c>
      <c r="E210" s="53" t="s">
        <v>3627</v>
      </c>
      <c r="G210">
        <f t="shared" si="3"/>
        <v>2004</v>
      </c>
      <c r="I210" t="s">
        <v>3617</v>
      </c>
      <c r="J210" t="s">
        <v>3618</v>
      </c>
      <c r="K210" s="31" t="s">
        <v>4805</v>
      </c>
      <c r="M210" t="s">
        <v>4068</v>
      </c>
      <c r="P210" t="s">
        <v>78</v>
      </c>
      <c r="Q210" t="s">
        <v>78</v>
      </c>
    </row>
    <row r="211" spans="1:17" x14ac:dyDescent="0.2">
      <c r="A211" s="53" t="s">
        <v>3204</v>
      </c>
      <c r="B211" s="53" t="s">
        <v>3229</v>
      </c>
      <c r="C211" s="53" t="s">
        <v>5025</v>
      </c>
      <c r="D211" s="53" t="s">
        <v>163</v>
      </c>
      <c r="E211" s="53" t="s">
        <v>2058</v>
      </c>
      <c r="G211">
        <f t="shared" si="3"/>
        <v>1984</v>
      </c>
      <c r="I211" t="s">
        <v>3574</v>
      </c>
      <c r="J211" t="s">
        <v>3575</v>
      </c>
      <c r="K211" s="31" t="s">
        <v>4804</v>
      </c>
      <c r="M211" s="31" t="s">
        <v>3679</v>
      </c>
      <c r="P211" t="s">
        <v>78</v>
      </c>
      <c r="Q211" t="s">
        <v>78</v>
      </c>
    </row>
    <row r="212" spans="1:17" x14ac:dyDescent="0.2">
      <c r="A212" s="53" t="s">
        <v>3204</v>
      </c>
      <c r="B212" s="53" t="s">
        <v>3393</v>
      </c>
      <c r="C212" s="53" t="s">
        <v>5025</v>
      </c>
      <c r="D212" s="53" t="s">
        <v>163</v>
      </c>
      <c r="E212" s="53" t="s">
        <v>2058</v>
      </c>
      <c r="G212">
        <f t="shared" si="3"/>
        <v>1985</v>
      </c>
      <c r="I212" t="s">
        <v>3576</v>
      </c>
      <c r="J212" t="s">
        <v>3575</v>
      </c>
      <c r="K212" s="31" t="s">
        <v>4805</v>
      </c>
      <c r="M212" t="s">
        <v>4068</v>
      </c>
      <c r="P212" t="s">
        <v>78</v>
      </c>
      <c r="Q212" t="s">
        <v>78</v>
      </c>
    </row>
    <row r="213" spans="1:17" x14ac:dyDescent="0.2">
      <c r="A213" s="53" t="s">
        <v>3204</v>
      </c>
      <c r="B213" s="53" t="s">
        <v>3231</v>
      </c>
      <c r="C213" s="53" t="s">
        <v>5025</v>
      </c>
      <c r="D213" s="53" t="s">
        <v>163</v>
      </c>
      <c r="E213" s="53" t="s">
        <v>2058</v>
      </c>
      <c r="G213">
        <f t="shared" si="3"/>
        <v>1987</v>
      </c>
      <c r="I213" t="s">
        <v>3577</v>
      </c>
      <c r="J213" t="s">
        <v>3575</v>
      </c>
      <c r="K213" s="31" t="s">
        <v>4805</v>
      </c>
      <c r="M213" t="s">
        <v>4068</v>
      </c>
      <c r="P213" t="s">
        <v>78</v>
      </c>
      <c r="Q213" t="s">
        <v>78</v>
      </c>
    </row>
    <row r="214" spans="1:17" x14ac:dyDescent="0.2">
      <c r="A214" s="53" t="s">
        <v>3204</v>
      </c>
      <c r="B214" s="53" t="s">
        <v>3244</v>
      </c>
      <c r="C214" s="53" t="s">
        <v>5025</v>
      </c>
      <c r="D214" s="53" t="s">
        <v>163</v>
      </c>
      <c r="E214" s="53" t="s">
        <v>2058</v>
      </c>
      <c r="G214">
        <f t="shared" si="3"/>
        <v>1989</v>
      </c>
      <c r="I214" t="s">
        <v>3578</v>
      </c>
      <c r="J214" t="s">
        <v>3575</v>
      </c>
      <c r="K214" s="31" t="s">
        <v>3678</v>
      </c>
      <c r="M214" s="31" t="s">
        <v>3679</v>
      </c>
      <c r="P214" t="s">
        <v>78</v>
      </c>
      <c r="Q214" t="s">
        <v>78</v>
      </c>
    </row>
    <row r="215" spans="1:17" x14ac:dyDescent="0.2">
      <c r="A215" s="53" t="s">
        <v>3204</v>
      </c>
      <c r="B215" s="53" t="s">
        <v>3234</v>
      </c>
      <c r="C215" s="53" t="s">
        <v>5025</v>
      </c>
      <c r="D215" s="53" t="s">
        <v>163</v>
      </c>
      <c r="E215" s="53" t="s">
        <v>2058</v>
      </c>
      <c r="G215">
        <f t="shared" si="3"/>
        <v>1990</v>
      </c>
      <c r="I215" t="s">
        <v>3579</v>
      </c>
      <c r="J215" t="s">
        <v>3575</v>
      </c>
      <c r="K215" s="31" t="s">
        <v>3678</v>
      </c>
      <c r="M215" s="31" t="s">
        <v>3679</v>
      </c>
      <c r="P215" t="s">
        <v>78</v>
      </c>
      <c r="Q215" t="s">
        <v>78</v>
      </c>
    </row>
    <row r="216" spans="1:17" x14ac:dyDescent="0.2">
      <c r="A216" s="53" t="s">
        <v>3204</v>
      </c>
      <c r="B216" s="53" t="s">
        <v>3245</v>
      </c>
      <c r="C216" s="53" t="s">
        <v>5025</v>
      </c>
      <c r="D216" s="53" t="s">
        <v>163</v>
      </c>
      <c r="E216" s="53" t="s">
        <v>2058</v>
      </c>
      <c r="G216">
        <f t="shared" si="3"/>
        <v>1992</v>
      </c>
      <c r="I216" t="s">
        <v>3580</v>
      </c>
      <c r="J216" t="s">
        <v>3575</v>
      </c>
      <c r="K216" s="31" t="s">
        <v>3678</v>
      </c>
      <c r="M216" s="31" t="s">
        <v>3679</v>
      </c>
      <c r="P216" t="s">
        <v>78</v>
      </c>
      <c r="Q216" t="s">
        <v>78</v>
      </c>
    </row>
    <row r="217" spans="1:17" x14ac:dyDescent="0.2">
      <c r="A217" s="53" t="s">
        <v>3204</v>
      </c>
      <c r="B217" s="53" t="s">
        <v>3236</v>
      </c>
      <c r="C217" s="53" t="s">
        <v>5025</v>
      </c>
      <c r="D217" s="53" t="s">
        <v>163</v>
      </c>
      <c r="E217" s="53" t="s">
        <v>2058</v>
      </c>
      <c r="G217">
        <f t="shared" si="3"/>
        <v>1993</v>
      </c>
      <c r="I217" t="s">
        <v>3581</v>
      </c>
      <c r="J217" t="s">
        <v>3575</v>
      </c>
      <c r="K217" s="31" t="s">
        <v>3678</v>
      </c>
      <c r="M217" s="31" t="s">
        <v>3679</v>
      </c>
      <c r="P217" t="s">
        <v>78</v>
      </c>
      <c r="Q217" t="s">
        <v>78</v>
      </c>
    </row>
    <row r="218" spans="1:17" x14ac:dyDescent="0.2">
      <c r="A218" s="53" t="s">
        <v>3204</v>
      </c>
      <c r="B218" s="53" t="s">
        <v>3394</v>
      </c>
      <c r="C218" s="53" t="s">
        <v>5025</v>
      </c>
      <c r="D218" s="53" t="s">
        <v>163</v>
      </c>
      <c r="E218" s="53" t="s">
        <v>2058</v>
      </c>
      <c r="G218">
        <f t="shared" si="3"/>
        <v>1995</v>
      </c>
      <c r="I218" t="s">
        <v>3582</v>
      </c>
      <c r="J218" t="s">
        <v>3575</v>
      </c>
      <c r="K218" s="31" t="s">
        <v>3678</v>
      </c>
      <c r="M218" s="31" t="s">
        <v>3679</v>
      </c>
      <c r="P218" t="s">
        <v>78</v>
      </c>
      <c r="Q218" t="s">
        <v>78</v>
      </c>
    </row>
    <row r="219" spans="1:17" x14ac:dyDescent="0.2">
      <c r="A219" s="53" t="s">
        <v>3204</v>
      </c>
      <c r="B219" s="53" t="s">
        <v>3243</v>
      </c>
      <c r="C219" s="53" t="s">
        <v>5025</v>
      </c>
      <c r="D219" s="53" t="s">
        <v>163</v>
      </c>
      <c r="E219" s="53" t="s">
        <v>2058</v>
      </c>
      <c r="G219">
        <f t="shared" si="3"/>
        <v>1999</v>
      </c>
      <c r="I219" t="s">
        <v>3583</v>
      </c>
      <c r="J219" t="s">
        <v>3575</v>
      </c>
      <c r="K219" s="31" t="s">
        <v>4805</v>
      </c>
      <c r="M219" t="s">
        <v>4068</v>
      </c>
      <c r="P219" t="s">
        <v>78</v>
      </c>
      <c r="Q219" t="s">
        <v>78</v>
      </c>
    </row>
    <row r="220" spans="1:17" x14ac:dyDescent="0.2">
      <c r="A220" s="53" t="s">
        <v>3204</v>
      </c>
      <c r="B220" s="53" t="s">
        <v>3247</v>
      </c>
      <c r="C220" s="53" t="s">
        <v>5025</v>
      </c>
      <c r="D220" s="53" t="s">
        <v>163</v>
      </c>
      <c r="E220" s="53" t="s">
        <v>2058</v>
      </c>
      <c r="G220">
        <f t="shared" si="3"/>
        <v>2002</v>
      </c>
      <c r="I220" t="s">
        <v>3584</v>
      </c>
      <c r="J220" t="s">
        <v>3575</v>
      </c>
      <c r="K220" s="31" t="s">
        <v>4805</v>
      </c>
      <c r="M220" t="s">
        <v>4068</v>
      </c>
      <c r="P220" t="s">
        <v>78</v>
      </c>
      <c r="Q220" t="s">
        <v>78</v>
      </c>
    </row>
    <row r="221" spans="1:17" x14ac:dyDescent="0.2">
      <c r="A221" s="53" t="s">
        <v>3204</v>
      </c>
      <c r="B221" s="53" t="s">
        <v>3249</v>
      </c>
      <c r="C221" s="53" t="s">
        <v>5025</v>
      </c>
      <c r="D221" s="53" t="s">
        <v>163</v>
      </c>
      <c r="E221" s="53" t="s">
        <v>2058</v>
      </c>
      <c r="G221">
        <f t="shared" si="3"/>
        <v>2005</v>
      </c>
      <c r="I221" t="s">
        <v>3585</v>
      </c>
      <c r="J221" t="s">
        <v>3575</v>
      </c>
      <c r="K221" s="31" t="s">
        <v>3678</v>
      </c>
      <c r="M221" s="31" t="s">
        <v>3679</v>
      </c>
      <c r="P221" t="s">
        <v>78</v>
      </c>
      <c r="Q221" t="s">
        <v>78</v>
      </c>
    </row>
    <row r="222" spans="1:17" x14ac:dyDescent="0.2">
      <c r="A222" s="45" t="s">
        <v>3204</v>
      </c>
      <c r="B222" s="45" t="s">
        <v>3393</v>
      </c>
      <c r="C222" s="45" t="s">
        <v>5025</v>
      </c>
      <c r="D222" s="45" t="s">
        <v>85</v>
      </c>
      <c r="E222" s="45" t="s">
        <v>3879</v>
      </c>
      <c r="G222">
        <f t="shared" si="3"/>
        <v>1985</v>
      </c>
      <c r="I222" t="s">
        <v>3872</v>
      </c>
      <c r="J222" t="s">
        <v>2224</v>
      </c>
      <c r="K222" s="31" t="s">
        <v>417</v>
      </c>
      <c r="M222" s="31" t="s">
        <v>5027</v>
      </c>
      <c r="P222" s="31" t="s">
        <v>96</v>
      </c>
      <c r="Q222" t="s">
        <v>96</v>
      </c>
    </row>
    <row r="223" spans="1:17" x14ac:dyDescent="0.2">
      <c r="A223" s="45" t="s">
        <v>3204</v>
      </c>
      <c r="B223" s="45" t="s">
        <v>3244</v>
      </c>
      <c r="C223" s="45" t="s">
        <v>5025</v>
      </c>
      <c r="D223" s="45" t="s">
        <v>85</v>
      </c>
      <c r="E223" s="45" t="s">
        <v>3879</v>
      </c>
      <c r="G223">
        <f t="shared" si="3"/>
        <v>1989</v>
      </c>
      <c r="I223" t="s">
        <v>3873</v>
      </c>
      <c r="J223" t="s">
        <v>2224</v>
      </c>
      <c r="K223" s="31" t="s">
        <v>417</v>
      </c>
      <c r="M223" s="31" t="s">
        <v>5027</v>
      </c>
      <c r="P223" s="31" t="s">
        <v>96</v>
      </c>
      <c r="Q223" s="31" t="s">
        <v>96</v>
      </c>
    </row>
    <row r="224" spans="1:17" x14ac:dyDescent="0.2">
      <c r="A224" s="45" t="s">
        <v>3204</v>
      </c>
      <c r="B224" s="45" t="s">
        <v>3245</v>
      </c>
      <c r="C224" s="45" t="s">
        <v>5025</v>
      </c>
      <c r="D224" s="45" t="s">
        <v>85</v>
      </c>
      <c r="E224" s="45" t="s">
        <v>3879</v>
      </c>
      <c r="G224">
        <f t="shared" si="3"/>
        <v>1992</v>
      </c>
      <c r="I224" t="s">
        <v>3874</v>
      </c>
      <c r="J224" t="s">
        <v>2224</v>
      </c>
      <c r="K224" s="31" t="s">
        <v>417</v>
      </c>
      <c r="M224" s="31" t="s">
        <v>5027</v>
      </c>
      <c r="P224" s="31" t="s">
        <v>96</v>
      </c>
      <c r="Q224" s="31" t="s">
        <v>96</v>
      </c>
    </row>
    <row r="225" spans="1:17" x14ac:dyDescent="0.2">
      <c r="A225" s="45" t="s">
        <v>3204</v>
      </c>
      <c r="B225" s="45" t="s">
        <v>3394</v>
      </c>
      <c r="C225" s="45" t="s">
        <v>5025</v>
      </c>
      <c r="D225" s="45" t="s">
        <v>85</v>
      </c>
      <c r="E225" s="45" t="s">
        <v>3879</v>
      </c>
      <c r="G225">
        <f t="shared" si="3"/>
        <v>1995</v>
      </c>
      <c r="I225" t="s">
        <v>3875</v>
      </c>
      <c r="J225" t="s">
        <v>2224</v>
      </c>
      <c r="K225" s="31" t="s">
        <v>417</v>
      </c>
      <c r="M225" s="31" t="s">
        <v>5027</v>
      </c>
      <c r="P225" s="31" t="s">
        <v>96</v>
      </c>
      <c r="Q225" s="31" t="s">
        <v>96</v>
      </c>
    </row>
    <row r="226" spans="1:17" x14ac:dyDescent="0.2">
      <c r="A226" s="45" t="s">
        <v>3204</v>
      </c>
      <c r="B226" s="45" t="s">
        <v>3243</v>
      </c>
      <c r="C226" s="45" t="s">
        <v>5025</v>
      </c>
      <c r="D226" s="45" t="s">
        <v>85</v>
      </c>
      <c r="E226" s="45" t="s">
        <v>3879</v>
      </c>
      <c r="G226">
        <f t="shared" si="3"/>
        <v>1999</v>
      </c>
      <c r="I226" t="s">
        <v>3876</v>
      </c>
      <c r="J226" t="s">
        <v>2224</v>
      </c>
      <c r="K226" s="31" t="s">
        <v>417</v>
      </c>
      <c r="M226" s="31" t="s">
        <v>5027</v>
      </c>
      <c r="P226" s="31" t="s">
        <v>96</v>
      </c>
      <c r="Q226" s="31" t="s">
        <v>96</v>
      </c>
    </row>
    <row r="227" spans="1:17" x14ac:dyDescent="0.2">
      <c r="A227" s="45" t="s">
        <v>3204</v>
      </c>
      <c r="B227" s="45" t="s">
        <v>3247</v>
      </c>
      <c r="C227" s="45" t="s">
        <v>5025</v>
      </c>
      <c r="D227" s="45" t="s">
        <v>85</v>
      </c>
      <c r="E227" s="45" t="s">
        <v>3879</v>
      </c>
      <c r="G227">
        <f t="shared" si="3"/>
        <v>2002</v>
      </c>
      <c r="I227" t="s">
        <v>3877</v>
      </c>
      <c r="J227" t="s">
        <v>2224</v>
      </c>
      <c r="K227" s="31" t="s">
        <v>417</v>
      </c>
      <c r="M227" s="31" t="s">
        <v>5027</v>
      </c>
      <c r="P227" s="31" t="s">
        <v>96</v>
      </c>
      <c r="Q227" s="31" t="s">
        <v>96</v>
      </c>
    </row>
    <row r="228" spans="1:17" x14ac:dyDescent="0.2">
      <c r="A228" s="45" t="s">
        <v>3204</v>
      </c>
      <c r="B228" s="45" t="s">
        <v>3249</v>
      </c>
      <c r="C228" s="45" t="s">
        <v>5025</v>
      </c>
      <c r="D228" s="45" t="s">
        <v>85</v>
      </c>
      <c r="E228" s="45" t="s">
        <v>3879</v>
      </c>
      <c r="G228">
        <f t="shared" si="3"/>
        <v>2005</v>
      </c>
      <c r="I228" t="s">
        <v>3878</v>
      </c>
      <c r="J228" t="s">
        <v>2224</v>
      </c>
      <c r="K228" s="31" t="s">
        <v>417</v>
      </c>
      <c r="M228" s="31" t="s">
        <v>5027</v>
      </c>
      <c r="P228" s="31" t="s">
        <v>96</v>
      </c>
      <c r="Q228" s="31" t="s">
        <v>96</v>
      </c>
    </row>
    <row r="229" spans="1:17" x14ac:dyDescent="0.2">
      <c r="A229" s="45" t="s">
        <v>3204</v>
      </c>
      <c r="B229" s="45" t="s">
        <v>3229</v>
      </c>
      <c r="C229" s="45" t="s">
        <v>5025</v>
      </c>
      <c r="D229" s="45" t="s">
        <v>85</v>
      </c>
      <c r="E229" s="45" t="s">
        <v>2041</v>
      </c>
      <c r="G229">
        <f t="shared" si="3"/>
        <v>1984</v>
      </c>
      <c r="I229" t="s">
        <v>3840</v>
      </c>
      <c r="J229" t="s">
        <v>2744</v>
      </c>
      <c r="K229" s="31" t="s">
        <v>417</v>
      </c>
      <c r="M229" s="31" t="s">
        <v>5027</v>
      </c>
      <c r="P229" s="31" t="s">
        <v>96</v>
      </c>
      <c r="Q229" s="31" t="s">
        <v>96</v>
      </c>
    </row>
    <row r="230" spans="1:17" x14ac:dyDescent="0.2">
      <c r="A230" s="45" t="s">
        <v>3204</v>
      </c>
      <c r="B230" s="45" t="s">
        <v>3231</v>
      </c>
      <c r="C230" s="45" t="s">
        <v>5025</v>
      </c>
      <c r="D230" s="45" t="s">
        <v>85</v>
      </c>
      <c r="E230" s="45" t="s">
        <v>2041</v>
      </c>
      <c r="G230">
        <f t="shared" si="3"/>
        <v>1987</v>
      </c>
      <c r="I230" t="s">
        <v>3841</v>
      </c>
      <c r="J230" t="s">
        <v>2744</v>
      </c>
      <c r="K230" s="31" t="s">
        <v>417</v>
      </c>
      <c r="M230" s="31" t="s">
        <v>5027</v>
      </c>
      <c r="P230" s="31" t="s">
        <v>96</v>
      </c>
      <c r="Q230" s="31" t="s">
        <v>96</v>
      </c>
    </row>
    <row r="231" spans="1:17" x14ac:dyDescent="0.2">
      <c r="A231" s="45" t="s">
        <v>3204</v>
      </c>
      <c r="B231" s="45" t="s">
        <v>3244</v>
      </c>
      <c r="C231" s="45" t="s">
        <v>5025</v>
      </c>
      <c r="D231" s="45" t="s">
        <v>85</v>
      </c>
      <c r="E231" s="45" t="s">
        <v>2041</v>
      </c>
      <c r="G231">
        <f t="shared" si="3"/>
        <v>1989</v>
      </c>
      <c r="I231" t="s">
        <v>3842</v>
      </c>
      <c r="J231" t="s">
        <v>2744</v>
      </c>
      <c r="K231" s="31" t="s">
        <v>417</v>
      </c>
      <c r="M231" s="31" t="s">
        <v>5027</v>
      </c>
      <c r="P231" s="31" t="s">
        <v>96</v>
      </c>
      <c r="Q231" s="31" t="s">
        <v>96</v>
      </c>
    </row>
    <row r="232" spans="1:17" x14ac:dyDescent="0.2">
      <c r="A232" s="45" t="s">
        <v>3204</v>
      </c>
      <c r="B232" s="45" t="s">
        <v>3234</v>
      </c>
      <c r="C232" s="45" t="s">
        <v>5025</v>
      </c>
      <c r="D232" s="45" t="s">
        <v>85</v>
      </c>
      <c r="E232" s="45" t="s">
        <v>2041</v>
      </c>
      <c r="G232">
        <f t="shared" si="3"/>
        <v>1990</v>
      </c>
      <c r="I232" t="s">
        <v>3843</v>
      </c>
      <c r="J232" t="s">
        <v>2744</v>
      </c>
      <c r="K232" s="31" t="s">
        <v>417</v>
      </c>
      <c r="M232" s="31" t="s">
        <v>5027</v>
      </c>
      <c r="P232" s="31" t="s">
        <v>96</v>
      </c>
      <c r="Q232" s="31" t="s">
        <v>96</v>
      </c>
    </row>
    <row r="233" spans="1:17" x14ac:dyDescent="0.2">
      <c r="A233" s="45" t="s">
        <v>3204</v>
      </c>
      <c r="B233" s="45" t="s">
        <v>3245</v>
      </c>
      <c r="C233" s="45" t="s">
        <v>5025</v>
      </c>
      <c r="D233" s="45" t="s">
        <v>85</v>
      </c>
      <c r="E233" s="45" t="s">
        <v>2041</v>
      </c>
      <c r="G233">
        <f t="shared" si="3"/>
        <v>1992</v>
      </c>
      <c r="I233" t="s">
        <v>3844</v>
      </c>
      <c r="J233" t="s">
        <v>2744</v>
      </c>
      <c r="K233" s="31" t="s">
        <v>417</v>
      </c>
      <c r="M233" s="31" t="s">
        <v>5027</v>
      </c>
      <c r="P233" s="31" t="s">
        <v>96</v>
      </c>
      <c r="Q233" s="31" t="s">
        <v>96</v>
      </c>
    </row>
    <row r="234" spans="1:17" x14ac:dyDescent="0.2">
      <c r="A234" s="45" t="s">
        <v>3204</v>
      </c>
      <c r="B234" s="45" t="s">
        <v>3236</v>
      </c>
      <c r="C234" s="45" t="s">
        <v>5025</v>
      </c>
      <c r="D234" s="45" t="s">
        <v>85</v>
      </c>
      <c r="E234" s="45" t="s">
        <v>2041</v>
      </c>
      <c r="G234">
        <f t="shared" si="3"/>
        <v>1993</v>
      </c>
      <c r="I234" t="s">
        <v>3845</v>
      </c>
      <c r="J234" t="s">
        <v>2744</v>
      </c>
      <c r="K234" s="31" t="s">
        <v>417</v>
      </c>
      <c r="M234" s="31" t="s">
        <v>5027</v>
      </c>
      <c r="P234" s="31" t="s">
        <v>96</v>
      </c>
      <c r="Q234" s="31" t="s">
        <v>96</v>
      </c>
    </row>
    <row r="235" spans="1:17" x14ac:dyDescent="0.2">
      <c r="A235" s="45" t="s">
        <v>3204</v>
      </c>
      <c r="B235" s="45" t="s">
        <v>3243</v>
      </c>
      <c r="C235" s="45" t="s">
        <v>5025</v>
      </c>
      <c r="D235" s="45" t="s">
        <v>85</v>
      </c>
      <c r="E235" s="45" t="s">
        <v>2041</v>
      </c>
      <c r="G235">
        <f t="shared" si="3"/>
        <v>1999</v>
      </c>
      <c r="I235" t="s">
        <v>3846</v>
      </c>
      <c r="J235" t="s">
        <v>2744</v>
      </c>
      <c r="K235" s="31" t="s">
        <v>417</v>
      </c>
      <c r="M235" s="31" t="s">
        <v>5027</v>
      </c>
      <c r="P235" s="31" t="s">
        <v>96</v>
      </c>
      <c r="Q235" s="31" t="s">
        <v>96</v>
      </c>
    </row>
    <row r="236" spans="1:17" x14ac:dyDescent="0.2">
      <c r="A236" s="45" t="s">
        <v>3204</v>
      </c>
      <c r="B236" s="45" t="s">
        <v>3247</v>
      </c>
      <c r="C236" s="45" t="s">
        <v>5025</v>
      </c>
      <c r="D236" s="45" t="s">
        <v>85</v>
      </c>
      <c r="E236" s="45" t="s">
        <v>2041</v>
      </c>
      <c r="G236">
        <f t="shared" si="3"/>
        <v>2002</v>
      </c>
      <c r="I236" t="s">
        <v>3847</v>
      </c>
      <c r="J236" t="s">
        <v>2744</v>
      </c>
      <c r="K236" s="31" t="s">
        <v>417</v>
      </c>
      <c r="M236" s="31" t="s">
        <v>5027</v>
      </c>
      <c r="P236" s="31" t="s">
        <v>96</v>
      </c>
      <c r="Q236" s="31" t="s">
        <v>96</v>
      </c>
    </row>
    <row r="237" spans="1:17" x14ac:dyDescent="0.2">
      <c r="A237" s="45" t="s">
        <v>3204</v>
      </c>
      <c r="B237" s="45" t="s">
        <v>3238</v>
      </c>
      <c r="C237" s="45" t="s">
        <v>5025</v>
      </c>
      <c r="D237" s="45" t="s">
        <v>85</v>
      </c>
      <c r="E237" s="45" t="s">
        <v>2041</v>
      </c>
      <c r="G237">
        <f t="shared" si="3"/>
        <v>2004</v>
      </c>
      <c r="I237" t="s">
        <v>3848</v>
      </c>
      <c r="J237" t="s">
        <v>2744</v>
      </c>
      <c r="K237" s="31" t="s">
        <v>417</v>
      </c>
      <c r="M237" s="31" t="s">
        <v>5027</v>
      </c>
      <c r="P237" s="31" t="s">
        <v>96</v>
      </c>
      <c r="Q237" s="31" t="s">
        <v>96</v>
      </c>
    </row>
    <row r="238" spans="1:17" x14ac:dyDescent="0.2">
      <c r="A238" s="45" t="s">
        <v>3204</v>
      </c>
      <c r="B238" s="45" t="s">
        <v>3249</v>
      </c>
      <c r="C238" s="45" t="s">
        <v>5025</v>
      </c>
      <c r="D238" s="45" t="s">
        <v>85</v>
      </c>
      <c r="E238" s="45" t="s">
        <v>2041</v>
      </c>
      <c r="G238">
        <f t="shared" si="3"/>
        <v>2005</v>
      </c>
      <c r="I238" t="s">
        <v>3849</v>
      </c>
      <c r="J238" t="s">
        <v>2744</v>
      </c>
      <c r="K238" s="31" t="s">
        <v>417</v>
      </c>
      <c r="M238" s="31" t="s">
        <v>5027</v>
      </c>
      <c r="P238" s="31" t="s">
        <v>96</v>
      </c>
      <c r="Q238" s="31" t="s">
        <v>96</v>
      </c>
    </row>
    <row r="239" spans="1:17" x14ac:dyDescent="0.2">
      <c r="A239" s="45" t="s">
        <v>3204</v>
      </c>
      <c r="B239" s="45" t="s">
        <v>3239</v>
      </c>
      <c r="C239" s="45" t="s">
        <v>5025</v>
      </c>
      <c r="D239" s="45" t="s">
        <v>85</v>
      </c>
      <c r="E239" s="45" t="s">
        <v>2041</v>
      </c>
      <c r="G239">
        <f t="shared" si="3"/>
        <v>2007</v>
      </c>
      <c r="I239" t="s">
        <v>3850</v>
      </c>
      <c r="J239" t="s">
        <v>2744</v>
      </c>
      <c r="K239" s="31" t="s">
        <v>417</v>
      </c>
      <c r="M239" s="31" t="s">
        <v>5027</v>
      </c>
      <c r="P239" s="31" t="s">
        <v>96</v>
      </c>
      <c r="Q239" s="31" t="s">
        <v>96</v>
      </c>
    </row>
    <row r="240" spans="1:17" x14ac:dyDescent="0.2">
      <c r="A240" s="53" t="s">
        <v>3204</v>
      </c>
      <c r="B240" s="53" t="s">
        <v>3229</v>
      </c>
      <c r="C240" s="53" t="s">
        <v>5025</v>
      </c>
      <c r="D240" s="53" t="s">
        <v>53</v>
      </c>
      <c r="E240" s="53" t="s">
        <v>3592</v>
      </c>
      <c r="G240">
        <f t="shared" si="3"/>
        <v>1984</v>
      </c>
      <c r="I240" t="s">
        <v>3586</v>
      </c>
      <c r="J240" t="s">
        <v>3587</v>
      </c>
      <c r="K240" s="31" t="s">
        <v>3678</v>
      </c>
      <c r="M240" s="31" t="s">
        <v>4813</v>
      </c>
      <c r="P240" t="s">
        <v>78</v>
      </c>
      <c r="Q240" t="s">
        <v>78</v>
      </c>
    </row>
    <row r="241" spans="1:17" x14ac:dyDescent="0.2">
      <c r="A241" s="53" t="s">
        <v>3204</v>
      </c>
      <c r="B241" s="53" t="s">
        <v>3231</v>
      </c>
      <c r="C241" s="53" t="s">
        <v>5025</v>
      </c>
      <c r="D241" s="53" t="s">
        <v>53</v>
      </c>
      <c r="E241" s="53" t="s">
        <v>3592</v>
      </c>
      <c r="G241">
        <f t="shared" si="3"/>
        <v>1987</v>
      </c>
      <c r="I241" t="s">
        <v>3588</v>
      </c>
      <c r="J241" t="s">
        <v>3587</v>
      </c>
      <c r="K241" t="s">
        <v>4812</v>
      </c>
      <c r="M241" t="s">
        <v>4926</v>
      </c>
      <c r="P241" t="s">
        <v>78</v>
      </c>
      <c r="Q241" t="s">
        <v>78</v>
      </c>
    </row>
    <row r="242" spans="1:17" x14ac:dyDescent="0.2">
      <c r="A242" s="53" t="s">
        <v>3204</v>
      </c>
      <c r="B242" s="53" t="s">
        <v>3244</v>
      </c>
      <c r="C242" s="53" t="s">
        <v>5025</v>
      </c>
      <c r="D242" s="53" t="s">
        <v>53</v>
      </c>
      <c r="E242" s="53" t="s">
        <v>3592</v>
      </c>
      <c r="G242">
        <f t="shared" si="3"/>
        <v>1989</v>
      </c>
      <c r="I242" t="s">
        <v>3589</v>
      </c>
      <c r="J242" t="s">
        <v>3587</v>
      </c>
      <c r="K242" t="s">
        <v>4812</v>
      </c>
      <c r="M242" t="s">
        <v>4926</v>
      </c>
      <c r="P242" t="s">
        <v>78</v>
      </c>
      <c r="Q242" t="s">
        <v>78</v>
      </c>
    </row>
    <row r="243" spans="1:17" x14ac:dyDescent="0.2">
      <c r="A243" s="53" t="s">
        <v>3204</v>
      </c>
      <c r="B243" s="53" t="s">
        <v>3234</v>
      </c>
      <c r="C243" s="53" t="s">
        <v>5025</v>
      </c>
      <c r="D243" s="53" t="s">
        <v>53</v>
      </c>
      <c r="E243" s="53" t="s">
        <v>3592</v>
      </c>
      <c r="G243">
        <f t="shared" si="3"/>
        <v>1990</v>
      </c>
      <c r="I243" t="s">
        <v>3590</v>
      </c>
      <c r="J243" t="s">
        <v>3587</v>
      </c>
      <c r="K243" t="s">
        <v>4812</v>
      </c>
      <c r="M243" t="s">
        <v>4926</v>
      </c>
      <c r="P243" t="s">
        <v>78</v>
      </c>
      <c r="Q243" t="s">
        <v>78</v>
      </c>
    </row>
    <row r="244" spans="1:17" x14ac:dyDescent="0.2">
      <c r="A244" s="53" t="s">
        <v>3204</v>
      </c>
      <c r="B244" s="53" t="s">
        <v>3236</v>
      </c>
      <c r="C244" s="53" t="s">
        <v>5025</v>
      </c>
      <c r="D244" s="53" t="s">
        <v>53</v>
      </c>
      <c r="E244" s="53" t="s">
        <v>3592</v>
      </c>
      <c r="G244">
        <f t="shared" si="3"/>
        <v>1993</v>
      </c>
      <c r="I244" t="s">
        <v>3591</v>
      </c>
      <c r="J244" t="s">
        <v>3587</v>
      </c>
      <c r="K244" t="s">
        <v>4812</v>
      </c>
      <c r="M244" t="s">
        <v>4926</v>
      </c>
      <c r="P244" t="s">
        <v>78</v>
      </c>
      <c r="Q244" t="s">
        <v>78</v>
      </c>
    </row>
    <row r="245" spans="1:17" x14ac:dyDescent="0.2">
      <c r="A245" s="53" t="s">
        <v>3204</v>
      </c>
      <c r="B245" s="53" t="s">
        <v>3229</v>
      </c>
      <c r="C245" s="53" t="s">
        <v>5025</v>
      </c>
      <c r="D245" s="53" t="s">
        <v>53</v>
      </c>
      <c r="E245" s="53" t="s">
        <v>519</v>
      </c>
      <c r="G245">
        <f t="shared" si="3"/>
        <v>1984</v>
      </c>
      <c r="I245" t="s">
        <v>3593</v>
      </c>
      <c r="J245" t="s">
        <v>157</v>
      </c>
      <c r="K245" t="s">
        <v>4810</v>
      </c>
      <c r="M245" t="s">
        <v>4811</v>
      </c>
      <c r="P245" t="s">
        <v>78</v>
      </c>
      <c r="Q245" t="s">
        <v>78</v>
      </c>
    </row>
    <row r="246" spans="1:17" x14ac:dyDescent="0.2">
      <c r="A246" s="53" t="s">
        <v>3204</v>
      </c>
      <c r="B246" s="53" t="s">
        <v>3229</v>
      </c>
      <c r="C246" s="53" t="s">
        <v>5025</v>
      </c>
      <c r="D246" s="53" t="s">
        <v>53</v>
      </c>
      <c r="E246" s="53" t="s">
        <v>519</v>
      </c>
      <c r="G246">
        <f t="shared" si="3"/>
        <v>1984</v>
      </c>
      <c r="I246" t="s">
        <v>3656</v>
      </c>
      <c r="J246" t="s">
        <v>3657</v>
      </c>
      <c r="K246" t="s">
        <v>4810</v>
      </c>
      <c r="M246" t="s">
        <v>4811</v>
      </c>
      <c r="P246" t="s">
        <v>78</v>
      </c>
      <c r="Q246" t="s">
        <v>78</v>
      </c>
    </row>
    <row r="247" spans="1:17" x14ac:dyDescent="0.2">
      <c r="A247" s="53" t="s">
        <v>3204</v>
      </c>
      <c r="B247" s="53" t="s">
        <v>3231</v>
      </c>
      <c r="C247" s="53" t="s">
        <v>5025</v>
      </c>
      <c r="D247" s="53" t="s">
        <v>53</v>
      </c>
      <c r="E247" s="53" t="s">
        <v>519</v>
      </c>
      <c r="G247">
        <f t="shared" si="3"/>
        <v>1987</v>
      </c>
      <c r="I247" t="s">
        <v>3664</v>
      </c>
      <c r="J247" t="s">
        <v>3665</v>
      </c>
      <c r="K247" t="s">
        <v>4810</v>
      </c>
      <c r="M247" t="s">
        <v>4811</v>
      </c>
      <c r="P247" t="s">
        <v>78</v>
      </c>
      <c r="Q247" t="s">
        <v>78</v>
      </c>
    </row>
    <row r="248" spans="1:17" x14ac:dyDescent="0.2">
      <c r="A248" s="53" t="s">
        <v>3204</v>
      </c>
      <c r="B248" s="53" t="s">
        <v>3244</v>
      </c>
      <c r="C248" s="53" t="s">
        <v>5025</v>
      </c>
      <c r="D248" s="53" t="s">
        <v>53</v>
      </c>
      <c r="E248" s="53" t="s">
        <v>519</v>
      </c>
      <c r="G248">
        <f t="shared" si="3"/>
        <v>1989</v>
      </c>
      <c r="I248" t="s">
        <v>3658</v>
      </c>
      <c r="J248" t="s">
        <v>3657</v>
      </c>
      <c r="K248" t="s">
        <v>4810</v>
      </c>
      <c r="M248" t="s">
        <v>4811</v>
      </c>
      <c r="P248" t="s">
        <v>78</v>
      </c>
      <c r="Q248" t="s">
        <v>78</v>
      </c>
    </row>
    <row r="249" spans="1:17" x14ac:dyDescent="0.2">
      <c r="A249" s="53" t="s">
        <v>3204</v>
      </c>
      <c r="B249" s="53" t="s">
        <v>3234</v>
      </c>
      <c r="C249" s="53" t="s">
        <v>5025</v>
      </c>
      <c r="D249" s="53" t="s">
        <v>53</v>
      </c>
      <c r="E249" s="53" t="s">
        <v>519</v>
      </c>
      <c r="G249">
        <f t="shared" si="3"/>
        <v>1990</v>
      </c>
      <c r="I249" t="s">
        <v>3666</v>
      </c>
      <c r="J249" t="s">
        <v>3665</v>
      </c>
      <c r="K249" t="s">
        <v>4810</v>
      </c>
      <c r="M249" t="s">
        <v>4811</v>
      </c>
      <c r="P249" t="s">
        <v>78</v>
      </c>
      <c r="Q249" t="s">
        <v>78</v>
      </c>
    </row>
    <row r="250" spans="1:17" x14ac:dyDescent="0.2">
      <c r="A250" s="53" t="s">
        <v>3204</v>
      </c>
      <c r="B250" s="53" t="s">
        <v>3245</v>
      </c>
      <c r="C250" s="53" t="s">
        <v>5025</v>
      </c>
      <c r="D250" s="53" t="s">
        <v>53</v>
      </c>
      <c r="E250" s="53" t="s">
        <v>519</v>
      </c>
      <c r="G250">
        <f t="shared" si="3"/>
        <v>1992</v>
      </c>
      <c r="I250" t="s">
        <v>3659</v>
      </c>
      <c r="J250" t="s">
        <v>3657</v>
      </c>
      <c r="K250" t="s">
        <v>4810</v>
      </c>
      <c r="M250" t="s">
        <v>4811</v>
      </c>
      <c r="P250" t="s">
        <v>78</v>
      </c>
      <c r="Q250" t="s">
        <v>78</v>
      </c>
    </row>
    <row r="251" spans="1:17" x14ac:dyDescent="0.2">
      <c r="A251" s="53" t="s">
        <v>3204</v>
      </c>
      <c r="B251" s="53" t="s">
        <v>3236</v>
      </c>
      <c r="C251" s="53" t="s">
        <v>5025</v>
      </c>
      <c r="D251" s="53" t="s">
        <v>53</v>
      </c>
      <c r="E251" s="53" t="s">
        <v>519</v>
      </c>
      <c r="G251">
        <f t="shared" si="3"/>
        <v>1993</v>
      </c>
      <c r="I251" t="s">
        <v>3660</v>
      </c>
      <c r="J251" t="s">
        <v>3657</v>
      </c>
      <c r="K251" t="s">
        <v>4810</v>
      </c>
      <c r="M251" t="s">
        <v>4811</v>
      </c>
      <c r="P251" t="s">
        <v>78</v>
      </c>
      <c r="Q251" t="s">
        <v>78</v>
      </c>
    </row>
    <row r="252" spans="1:17" x14ac:dyDescent="0.2">
      <c r="A252" s="53" t="s">
        <v>3204</v>
      </c>
      <c r="B252" s="53" t="s">
        <v>3394</v>
      </c>
      <c r="C252" s="53" t="s">
        <v>5025</v>
      </c>
      <c r="D252" s="53" t="s">
        <v>53</v>
      </c>
      <c r="E252" s="53" t="s">
        <v>519</v>
      </c>
      <c r="G252">
        <f t="shared" si="3"/>
        <v>1995</v>
      </c>
      <c r="I252" t="s">
        <v>3661</v>
      </c>
      <c r="J252" t="s">
        <v>3657</v>
      </c>
      <c r="K252" t="s">
        <v>4810</v>
      </c>
      <c r="M252" t="s">
        <v>4811</v>
      </c>
      <c r="P252" t="s">
        <v>78</v>
      </c>
      <c r="Q252" t="s">
        <v>78</v>
      </c>
    </row>
    <row r="253" spans="1:17" x14ac:dyDescent="0.2">
      <c r="A253" s="53" t="s">
        <v>3204</v>
      </c>
      <c r="B253" s="53" t="s">
        <v>3243</v>
      </c>
      <c r="C253" s="53" t="s">
        <v>5025</v>
      </c>
      <c r="D253" s="53" t="s">
        <v>53</v>
      </c>
      <c r="E253" s="53" t="s">
        <v>519</v>
      </c>
      <c r="G253">
        <f t="shared" si="3"/>
        <v>1999</v>
      </c>
      <c r="I253" t="s">
        <v>3594</v>
      </c>
      <c r="J253" t="s">
        <v>2056</v>
      </c>
      <c r="K253" t="s">
        <v>4810</v>
      </c>
      <c r="M253" t="s">
        <v>4811</v>
      </c>
      <c r="P253" t="s">
        <v>78</v>
      </c>
      <c r="Q253" t="s">
        <v>78</v>
      </c>
    </row>
    <row r="254" spans="1:17" x14ac:dyDescent="0.2">
      <c r="A254" s="53" t="s">
        <v>3204</v>
      </c>
      <c r="B254" s="53" t="s">
        <v>3247</v>
      </c>
      <c r="C254" s="53" t="s">
        <v>5025</v>
      </c>
      <c r="D254" s="53" t="s">
        <v>53</v>
      </c>
      <c r="E254" s="53" t="s">
        <v>519</v>
      </c>
      <c r="G254">
        <f t="shared" si="3"/>
        <v>2002</v>
      </c>
      <c r="I254" t="s">
        <v>3595</v>
      </c>
      <c r="J254" t="s">
        <v>2056</v>
      </c>
      <c r="K254" t="s">
        <v>4810</v>
      </c>
      <c r="M254" t="s">
        <v>4811</v>
      </c>
      <c r="P254" t="s">
        <v>78</v>
      </c>
      <c r="Q254" t="s">
        <v>78</v>
      </c>
    </row>
    <row r="255" spans="1:17" x14ac:dyDescent="0.2">
      <c r="A255" s="53" t="s">
        <v>3204</v>
      </c>
      <c r="B255" s="53" t="s">
        <v>3238</v>
      </c>
      <c r="C255" s="53" t="s">
        <v>5025</v>
      </c>
      <c r="D255" s="53" t="s">
        <v>53</v>
      </c>
      <c r="E255" s="53" t="s">
        <v>519</v>
      </c>
      <c r="G255">
        <f t="shared" si="3"/>
        <v>2004</v>
      </c>
      <c r="I255" t="s">
        <v>3662</v>
      </c>
      <c r="J255" t="s">
        <v>3657</v>
      </c>
      <c r="K255" t="s">
        <v>4810</v>
      </c>
      <c r="M255" t="s">
        <v>4811</v>
      </c>
      <c r="P255" t="s">
        <v>78</v>
      </c>
      <c r="Q255" t="s">
        <v>78</v>
      </c>
    </row>
    <row r="256" spans="1:17" x14ac:dyDescent="0.2">
      <c r="A256" s="53" t="s">
        <v>3204</v>
      </c>
      <c r="B256" s="53" t="s">
        <v>3249</v>
      </c>
      <c r="C256" s="53" t="s">
        <v>5025</v>
      </c>
      <c r="D256" s="53" t="s">
        <v>53</v>
      </c>
      <c r="E256" s="53" t="s">
        <v>519</v>
      </c>
      <c r="G256">
        <f t="shared" si="3"/>
        <v>2005</v>
      </c>
      <c r="I256" t="s">
        <v>3596</v>
      </c>
      <c r="J256" t="s">
        <v>2056</v>
      </c>
      <c r="K256" t="s">
        <v>4810</v>
      </c>
      <c r="M256" t="s">
        <v>4811</v>
      </c>
      <c r="P256" t="s">
        <v>78</v>
      </c>
      <c r="Q256" t="s">
        <v>78</v>
      </c>
    </row>
    <row r="257" spans="1:17" x14ac:dyDescent="0.2">
      <c r="A257" s="53" t="s">
        <v>3204</v>
      </c>
      <c r="B257" s="53" t="s">
        <v>3239</v>
      </c>
      <c r="C257" s="53" t="s">
        <v>5025</v>
      </c>
      <c r="D257" s="53" t="s">
        <v>53</v>
      </c>
      <c r="E257" s="53" t="s">
        <v>519</v>
      </c>
      <c r="G257">
        <f t="shared" si="3"/>
        <v>2007</v>
      </c>
      <c r="I257" t="s">
        <v>3663</v>
      </c>
      <c r="J257" t="s">
        <v>3657</v>
      </c>
      <c r="K257" t="s">
        <v>4810</v>
      </c>
      <c r="M257" t="s">
        <v>4811</v>
      </c>
      <c r="P257" t="s">
        <v>78</v>
      </c>
      <c r="Q257" t="s">
        <v>78</v>
      </c>
    </row>
    <row r="258" spans="1:17" x14ac:dyDescent="0.2">
      <c r="A258" s="45" t="s">
        <v>3204</v>
      </c>
      <c r="B258" s="52" t="s">
        <v>3393</v>
      </c>
      <c r="C258" s="45" t="s">
        <v>5025</v>
      </c>
      <c r="D258" s="45" t="s">
        <v>4287</v>
      </c>
      <c r="E258" s="45" t="s">
        <v>4198</v>
      </c>
      <c r="G258">
        <f t="shared" ref="G258:G321" si="4">IF(B258="SATSA_Q1",1984,IF(B258="SATSA_IPT1",1985,IF(B258="SATSA_Q2",1987,IF(B258="SATSA_IPT2",1989,IF(B258="SATSA_Q3",1990,IF(B258="SATSA_IPT3",1992,IF(B258="SATSA_Q4",1993,IF(B258="SATSA_IPT4",1995,IF(B258="SATSA_IPT5",1999,IF(B258="SATSA_IPT6",2002,IF(B258="SATSA_Q5",2004,IF(B258="SATSA_IPT7",2005,IF(B258="SATSA_Q6",2007,IF(B258="SATSA_IPT8",2008,IF(B258="SATSA_Q7",2010,IF(B258="SATSA_IPT9",2010,IF(B258="SATSA_Q8",2012,IF(B258="SATSA_IPT10",2012,IF(B258="SATSA_Q9",2014,"HELP")))))))))))))))))))</f>
        <v>1985</v>
      </c>
      <c r="I258" t="s">
        <v>4193</v>
      </c>
      <c r="J258" t="s">
        <v>4194</v>
      </c>
      <c r="K258" t="s">
        <v>417</v>
      </c>
      <c r="L258" s="31" t="s">
        <v>95</v>
      </c>
      <c r="M258" s="31" t="s">
        <v>4071</v>
      </c>
      <c r="P258" t="s">
        <v>92</v>
      </c>
      <c r="Q258" t="s">
        <v>2059</v>
      </c>
    </row>
    <row r="259" spans="1:17" x14ac:dyDescent="0.2">
      <c r="A259" s="45" t="s">
        <v>3204</v>
      </c>
      <c r="B259" s="52" t="s">
        <v>3244</v>
      </c>
      <c r="C259" s="45" t="s">
        <v>5025</v>
      </c>
      <c r="D259" s="45" t="s">
        <v>4287</v>
      </c>
      <c r="E259" s="45" t="s">
        <v>4198</v>
      </c>
      <c r="G259">
        <f t="shared" si="4"/>
        <v>1989</v>
      </c>
      <c r="I259" t="s">
        <v>4195</v>
      </c>
      <c r="J259" t="s">
        <v>4194</v>
      </c>
      <c r="K259" t="s">
        <v>417</v>
      </c>
      <c r="L259" s="31" t="s">
        <v>95</v>
      </c>
      <c r="M259" s="31" t="s">
        <v>4071</v>
      </c>
      <c r="P259" t="s">
        <v>92</v>
      </c>
      <c r="Q259" t="s">
        <v>2059</v>
      </c>
    </row>
    <row r="260" spans="1:17" x14ac:dyDescent="0.2">
      <c r="A260" s="45" t="s">
        <v>3204</v>
      </c>
      <c r="B260" s="52" t="s">
        <v>3245</v>
      </c>
      <c r="C260" s="45" t="s">
        <v>5025</v>
      </c>
      <c r="D260" s="45" t="s">
        <v>4287</v>
      </c>
      <c r="E260" s="45" t="s">
        <v>4198</v>
      </c>
      <c r="G260">
        <f t="shared" si="4"/>
        <v>1992</v>
      </c>
      <c r="I260" t="s">
        <v>4196</v>
      </c>
      <c r="J260" t="s">
        <v>4194</v>
      </c>
      <c r="K260" t="s">
        <v>417</v>
      </c>
      <c r="L260" s="31" t="s">
        <v>95</v>
      </c>
      <c r="M260" s="31" t="s">
        <v>4071</v>
      </c>
      <c r="P260" t="s">
        <v>92</v>
      </c>
      <c r="Q260" t="s">
        <v>2059</v>
      </c>
    </row>
    <row r="261" spans="1:17" x14ac:dyDescent="0.2">
      <c r="A261" s="45" t="s">
        <v>3204</v>
      </c>
      <c r="B261" s="45" t="s">
        <v>3394</v>
      </c>
      <c r="C261" s="45" t="s">
        <v>5025</v>
      </c>
      <c r="D261" s="45" t="s">
        <v>4287</v>
      </c>
      <c r="E261" s="45" t="s">
        <v>4198</v>
      </c>
      <c r="G261">
        <f t="shared" si="4"/>
        <v>1995</v>
      </c>
      <c r="I261" t="s">
        <v>4197</v>
      </c>
      <c r="J261" t="s">
        <v>4198</v>
      </c>
      <c r="K261" t="s">
        <v>417</v>
      </c>
      <c r="L261" s="31" t="s">
        <v>95</v>
      </c>
      <c r="M261" s="31" t="s">
        <v>4071</v>
      </c>
      <c r="P261" t="s">
        <v>92</v>
      </c>
      <c r="Q261" t="s">
        <v>2059</v>
      </c>
    </row>
    <row r="262" spans="1:17" x14ac:dyDescent="0.2">
      <c r="A262" s="45" t="s">
        <v>3204</v>
      </c>
      <c r="B262" s="45" t="s">
        <v>3243</v>
      </c>
      <c r="C262" s="45" t="s">
        <v>5025</v>
      </c>
      <c r="D262" s="45" t="s">
        <v>4287</v>
      </c>
      <c r="E262" s="45" t="s">
        <v>4198</v>
      </c>
      <c r="G262">
        <f t="shared" si="4"/>
        <v>1999</v>
      </c>
      <c r="I262" t="s">
        <v>4199</v>
      </c>
      <c r="J262" t="s">
        <v>4198</v>
      </c>
      <c r="K262" t="s">
        <v>417</v>
      </c>
      <c r="L262" s="31" t="s">
        <v>95</v>
      </c>
      <c r="M262" s="31" t="s">
        <v>4071</v>
      </c>
      <c r="P262" t="s">
        <v>92</v>
      </c>
      <c r="Q262" t="s">
        <v>2059</v>
      </c>
    </row>
    <row r="263" spans="1:17" x14ac:dyDescent="0.2">
      <c r="A263" s="45" t="s">
        <v>3204</v>
      </c>
      <c r="B263" s="45" t="s">
        <v>3247</v>
      </c>
      <c r="C263" s="45" t="s">
        <v>5025</v>
      </c>
      <c r="D263" s="45" t="s">
        <v>4287</v>
      </c>
      <c r="E263" s="45" t="s">
        <v>4198</v>
      </c>
      <c r="G263">
        <f t="shared" si="4"/>
        <v>2002</v>
      </c>
      <c r="I263" t="s">
        <v>4200</v>
      </c>
      <c r="J263" t="s">
        <v>4198</v>
      </c>
      <c r="K263" t="s">
        <v>417</v>
      </c>
      <c r="L263" s="31" t="s">
        <v>95</v>
      </c>
      <c r="M263" s="31" t="s">
        <v>4071</v>
      </c>
      <c r="P263" t="s">
        <v>92</v>
      </c>
      <c r="Q263" t="s">
        <v>2059</v>
      </c>
    </row>
    <row r="264" spans="1:17" x14ac:dyDescent="0.2">
      <c r="A264" s="45" t="s">
        <v>3204</v>
      </c>
      <c r="B264" s="45" t="s">
        <v>3249</v>
      </c>
      <c r="C264" s="45" t="s">
        <v>5025</v>
      </c>
      <c r="D264" s="45" t="s">
        <v>4287</v>
      </c>
      <c r="E264" s="45" t="s">
        <v>4198</v>
      </c>
      <c r="G264">
        <f t="shared" si="4"/>
        <v>2005</v>
      </c>
      <c r="I264" t="s">
        <v>4201</v>
      </c>
      <c r="J264" t="s">
        <v>4202</v>
      </c>
      <c r="K264" t="s">
        <v>417</v>
      </c>
      <c r="L264" s="31" t="s">
        <v>95</v>
      </c>
      <c r="M264" s="31" t="s">
        <v>4071</v>
      </c>
      <c r="P264" t="s">
        <v>92</v>
      </c>
      <c r="Q264" t="s">
        <v>2059</v>
      </c>
    </row>
    <row r="265" spans="1:17" x14ac:dyDescent="0.2">
      <c r="A265" s="53" t="s">
        <v>3204</v>
      </c>
      <c r="B265" s="53" t="s">
        <v>3229</v>
      </c>
      <c r="C265" s="53" t="s">
        <v>5025</v>
      </c>
      <c r="D265" s="53" t="s">
        <v>739</v>
      </c>
      <c r="E265" s="53" t="s">
        <v>739</v>
      </c>
      <c r="G265">
        <f t="shared" si="4"/>
        <v>1984</v>
      </c>
      <c r="I265" t="s">
        <v>3597</v>
      </c>
      <c r="J265" t="s">
        <v>3598</v>
      </c>
      <c r="K265" s="31" t="s">
        <v>4804</v>
      </c>
      <c r="M265" s="31" t="s">
        <v>3679</v>
      </c>
      <c r="P265" t="s">
        <v>78</v>
      </c>
      <c r="Q265" t="s">
        <v>78</v>
      </c>
    </row>
    <row r="266" spans="1:17" x14ac:dyDescent="0.2">
      <c r="A266" s="53" t="s">
        <v>3204</v>
      </c>
      <c r="B266" s="53" t="s">
        <v>3393</v>
      </c>
      <c r="C266" s="53" t="s">
        <v>5025</v>
      </c>
      <c r="D266" s="53" t="s">
        <v>739</v>
      </c>
      <c r="E266" s="53" t="s">
        <v>739</v>
      </c>
      <c r="G266">
        <f t="shared" si="4"/>
        <v>1985</v>
      </c>
      <c r="I266" t="s">
        <v>3599</v>
      </c>
      <c r="J266" t="s">
        <v>3598</v>
      </c>
      <c r="K266" s="31" t="s">
        <v>4805</v>
      </c>
      <c r="M266" t="s">
        <v>4068</v>
      </c>
      <c r="P266" t="s">
        <v>78</v>
      </c>
      <c r="Q266" t="s">
        <v>78</v>
      </c>
    </row>
    <row r="267" spans="1:17" x14ac:dyDescent="0.2">
      <c r="A267" s="53" t="s">
        <v>3204</v>
      </c>
      <c r="B267" s="53" t="s">
        <v>3231</v>
      </c>
      <c r="C267" s="53" t="s">
        <v>5025</v>
      </c>
      <c r="D267" s="53" t="s">
        <v>739</v>
      </c>
      <c r="E267" s="53" t="s">
        <v>739</v>
      </c>
      <c r="G267">
        <f t="shared" si="4"/>
        <v>1987</v>
      </c>
      <c r="I267" t="s">
        <v>3600</v>
      </c>
      <c r="J267" t="s">
        <v>3598</v>
      </c>
      <c r="K267" s="31" t="s">
        <v>4805</v>
      </c>
      <c r="M267" t="s">
        <v>4068</v>
      </c>
      <c r="P267" t="s">
        <v>78</v>
      </c>
      <c r="Q267" t="s">
        <v>78</v>
      </c>
    </row>
    <row r="268" spans="1:17" x14ac:dyDescent="0.2">
      <c r="A268" s="53" t="s">
        <v>3204</v>
      </c>
      <c r="B268" s="53" t="s">
        <v>3244</v>
      </c>
      <c r="C268" s="53" t="s">
        <v>5025</v>
      </c>
      <c r="D268" s="53" t="s">
        <v>739</v>
      </c>
      <c r="E268" s="53" t="s">
        <v>739</v>
      </c>
      <c r="G268">
        <f t="shared" si="4"/>
        <v>1989</v>
      </c>
      <c r="I268" t="s">
        <v>3601</v>
      </c>
      <c r="J268" t="s">
        <v>3598</v>
      </c>
      <c r="K268" s="31" t="s">
        <v>3678</v>
      </c>
      <c r="M268" s="31" t="s">
        <v>3679</v>
      </c>
      <c r="P268" t="s">
        <v>78</v>
      </c>
      <c r="Q268" t="s">
        <v>78</v>
      </c>
    </row>
    <row r="269" spans="1:17" x14ac:dyDescent="0.2">
      <c r="A269" s="53" t="s">
        <v>3204</v>
      </c>
      <c r="B269" s="53" t="s">
        <v>3234</v>
      </c>
      <c r="C269" s="53" t="s">
        <v>5025</v>
      </c>
      <c r="D269" s="53" t="s">
        <v>739</v>
      </c>
      <c r="E269" s="53" t="s">
        <v>739</v>
      </c>
      <c r="G269">
        <f t="shared" si="4"/>
        <v>1990</v>
      </c>
      <c r="I269" t="s">
        <v>3602</v>
      </c>
      <c r="J269" t="s">
        <v>3598</v>
      </c>
      <c r="K269" s="31" t="s">
        <v>3678</v>
      </c>
      <c r="M269" s="31" t="s">
        <v>3679</v>
      </c>
      <c r="P269" t="s">
        <v>78</v>
      </c>
      <c r="Q269" t="s">
        <v>78</v>
      </c>
    </row>
    <row r="270" spans="1:17" x14ac:dyDescent="0.2">
      <c r="A270" s="53" t="s">
        <v>3204</v>
      </c>
      <c r="B270" s="53" t="s">
        <v>3245</v>
      </c>
      <c r="C270" s="53" t="s">
        <v>5025</v>
      </c>
      <c r="D270" s="53" t="s">
        <v>739</v>
      </c>
      <c r="E270" s="53" t="s">
        <v>739</v>
      </c>
      <c r="G270">
        <f t="shared" si="4"/>
        <v>1992</v>
      </c>
      <c r="I270" t="s">
        <v>3603</v>
      </c>
      <c r="J270" t="s">
        <v>3598</v>
      </c>
      <c r="K270" s="31" t="s">
        <v>3678</v>
      </c>
      <c r="M270" s="31" t="s">
        <v>3679</v>
      </c>
      <c r="P270" t="s">
        <v>78</v>
      </c>
      <c r="Q270" t="s">
        <v>78</v>
      </c>
    </row>
    <row r="271" spans="1:17" x14ac:dyDescent="0.2">
      <c r="A271" s="53" t="s">
        <v>3204</v>
      </c>
      <c r="B271" s="53" t="s">
        <v>3236</v>
      </c>
      <c r="C271" s="53" t="s">
        <v>5025</v>
      </c>
      <c r="D271" s="53" t="s">
        <v>739</v>
      </c>
      <c r="E271" s="53" t="s">
        <v>739</v>
      </c>
      <c r="G271">
        <f t="shared" si="4"/>
        <v>1993</v>
      </c>
      <c r="I271" t="s">
        <v>3604</v>
      </c>
      <c r="J271" t="s">
        <v>3598</v>
      </c>
      <c r="K271" s="31" t="s">
        <v>3678</v>
      </c>
      <c r="M271" s="31" t="s">
        <v>3679</v>
      </c>
      <c r="P271" t="s">
        <v>78</v>
      </c>
      <c r="Q271" t="s">
        <v>78</v>
      </c>
    </row>
    <row r="272" spans="1:17" x14ac:dyDescent="0.2">
      <c r="A272" s="53" t="s">
        <v>3204</v>
      </c>
      <c r="B272" s="53" t="s">
        <v>3394</v>
      </c>
      <c r="C272" s="53" t="s">
        <v>5025</v>
      </c>
      <c r="D272" s="53" t="s">
        <v>739</v>
      </c>
      <c r="E272" s="53" t="s">
        <v>739</v>
      </c>
      <c r="G272">
        <f t="shared" si="4"/>
        <v>1995</v>
      </c>
      <c r="I272" t="s">
        <v>3605</v>
      </c>
      <c r="J272" t="s">
        <v>3598</v>
      </c>
      <c r="K272" s="31" t="s">
        <v>3678</v>
      </c>
      <c r="M272" s="31" t="s">
        <v>3679</v>
      </c>
      <c r="P272" t="s">
        <v>78</v>
      </c>
      <c r="Q272" t="s">
        <v>78</v>
      </c>
    </row>
    <row r="273" spans="1:17" x14ac:dyDescent="0.2">
      <c r="A273" s="53" t="s">
        <v>3204</v>
      </c>
      <c r="B273" s="53" t="s">
        <v>3243</v>
      </c>
      <c r="C273" s="53" t="s">
        <v>5025</v>
      </c>
      <c r="D273" s="53" t="s">
        <v>739</v>
      </c>
      <c r="E273" s="53" t="s">
        <v>739</v>
      </c>
      <c r="G273">
        <f t="shared" si="4"/>
        <v>1999</v>
      </c>
      <c r="I273" t="s">
        <v>3606</v>
      </c>
      <c r="J273" t="s">
        <v>3598</v>
      </c>
      <c r="K273" s="31" t="s">
        <v>4805</v>
      </c>
      <c r="M273" t="s">
        <v>4068</v>
      </c>
      <c r="P273" t="s">
        <v>78</v>
      </c>
      <c r="Q273" t="s">
        <v>78</v>
      </c>
    </row>
    <row r="274" spans="1:17" x14ac:dyDescent="0.2">
      <c r="A274" s="53" t="s">
        <v>3204</v>
      </c>
      <c r="B274" s="53" t="s">
        <v>3247</v>
      </c>
      <c r="C274" s="53" t="s">
        <v>5025</v>
      </c>
      <c r="D274" s="53" t="s">
        <v>739</v>
      </c>
      <c r="E274" s="53" t="s">
        <v>739</v>
      </c>
      <c r="G274">
        <f t="shared" si="4"/>
        <v>2002</v>
      </c>
      <c r="I274" t="s">
        <v>3607</v>
      </c>
      <c r="J274" t="s">
        <v>3598</v>
      </c>
      <c r="K274" s="31" t="s">
        <v>4805</v>
      </c>
      <c r="M274" t="s">
        <v>4068</v>
      </c>
      <c r="P274" t="s">
        <v>78</v>
      </c>
      <c r="Q274" t="s">
        <v>78</v>
      </c>
    </row>
    <row r="275" spans="1:17" x14ac:dyDescent="0.2">
      <c r="A275" s="53" t="s">
        <v>3204</v>
      </c>
      <c r="B275" s="53" t="s">
        <v>3238</v>
      </c>
      <c r="C275" s="53" t="s">
        <v>5025</v>
      </c>
      <c r="D275" s="53" t="s">
        <v>739</v>
      </c>
      <c r="E275" s="53" t="s">
        <v>739</v>
      </c>
      <c r="G275">
        <f t="shared" si="4"/>
        <v>2004</v>
      </c>
      <c r="I275" t="s">
        <v>3619</v>
      </c>
      <c r="J275" t="s">
        <v>3620</v>
      </c>
      <c r="K275" s="31" t="s">
        <v>4805</v>
      </c>
      <c r="M275" t="s">
        <v>4068</v>
      </c>
      <c r="P275" t="s">
        <v>78</v>
      </c>
      <c r="Q275" t="s">
        <v>78</v>
      </c>
    </row>
    <row r="276" spans="1:17" x14ac:dyDescent="0.2">
      <c r="A276" s="53" t="s">
        <v>3204</v>
      </c>
      <c r="B276" s="53" t="s">
        <v>3249</v>
      </c>
      <c r="C276" s="53" t="s">
        <v>5025</v>
      </c>
      <c r="D276" s="53" t="s">
        <v>739</v>
      </c>
      <c r="E276" s="53" t="s">
        <v>739</v>
      </c>
      <c r="G276">
        <f t="shared" si="4"/>
        <v>2005</v>
      </c>
      <c r="I276" t="s">
        <v>3608</v>
      </c>
      <c r="J276" t="s">
        <v>3598</v>
      </c>
      <c r="K276" s="31" t="s">
        <v>3678</v>
      </c>
      <c r="M276" s="31" t="s">
        <v>3679</v>
      </c>
      <c r="P276" t="s">
        <v>78</v>
      </c>
      <c r="Q276" t="s">
        <v>78</v>
      </c>
    </row>
    <row r="277" spans="1:17" x14ac:dyDescent="0.2">
      <c r="A277" s="45" t="s">
        <v>3204</v>
      </c>
      <c r="B277" s="45" t="s">
        <v>3229</v>
      </c>
      <c r="C277" s="45" t="s">
        <v>5025</v>
      </c>
      <c r="D277" s="45" t="s">
        <v>4803</v>
      </c>
      <c r="E277" s="45" t="s">
        <v>3504</v>
      </c>
      <c r="G277">
        <f t="shared" si="4"/>
        <v>1984</v>
      </c>
      <c r="I277" t="s">
        <v>3480</v>
      </c>
      <c r="J277" t="s">
        <v>3481</v>
      </c>
      <c r="K277" s="31" t="s">
        <v>4804</v>
      </c>
      <c r="M277" s="31" t="s">
        <v>3679</v>
      </c>
      <c r="P277" t="s">
        <v>78</v>
      </c>
      <c r="Q277" t="s">
        <v>78</v>
      </c>
    </row>
    <row r="278" spans="1:17" x14ac:dyDescent="0.2">
      <c r="A278" s="45" t="s">
        <v>3204</v>
      </c>
      <c r="B278" s="45" t="s">
        <v>3393</v>
      </c>
      <c r="C278" s="45" t="s">
        <v>5025</v>
      </c>
      <c r="D278" s="45" t="s">
        <v>4803</v>
      </c>
      <c r="E278" s="45" t="s">
        <v>3504</v>
      </c>
      <c r="G278">
        <f t="shared" si="4"/>
        <v>1985</v>
      </c>
      <c r="I278" t="s">
        <v>3482</v>
      </c>
      <c r="J278" t="s">
        <v>3481</v>
      </c>
      <c r="K278" s="31" t="s">
        <v>4805</v>
      </c>
      <c r="M278" t="s">
        <v>4068</v>
      </c>
      <c r="P278" t="s">
        <v>78</v>
      </c>
      <c r="Q278" t="s">
        <v>78</v>
      </c>
    </row>
    <row r="279" spans="1:17" x14ac:dyDescent="0.2">
      <c r="A279" s="45" t="s">
        <v>3204</v>
      </c>
      <c r="B279" s="45" t="s">
        <v>3231</v>
      </c>
      <c r="C279" s="45" t="s">
        <v>5025</v>
      </c>
      <c r="D279" s="45" t="s">
        <v>4803</v>
      </c>
      <c r="E279" s="45" t="s">
        <v>3504</v>
      </c>
      <c r="G279">
        <f t="shared" si="4"/>
        <v>1987</v>
      </c>
      <c r="I279" t="s">
        <v>3483</v>
      </c>
      <c r="J279" t="s">
        <v>3481</v>
      </c>
      <c r="K279" s="31" t="s">
        <v>4805</v>
      </c>
      <c r="M279" t="s">
        <v>4068</v>
      </c>
      <c r="P279" t="s">
        <v>78</v>
      </c>
      <c r="Q279" t="s">
        <v>78</v>
      </c>
    </row>
    <row r="280" spans="1:17" x14ac:dyDescent="0.2">
      <c r="A280" s="45" t="s">
        <v>3204</v>
      </c>
      <c r="B280" s="45" t="s">
        <v>3244</v>
      </c>
      <c r="C280" s="45" t="s">
        <v>5025</v>
      </c>
      <c r="D280" s="45" t="s">
        <v>4803</v>
      </c>
      <c r="E280" s="45" t="s">
        <v>3504</v>
      </c>
      <c r="G280">
        <f t="shared" si="4"/>
        <v>1989</v>
      </c>
      <c r="I280" t="s">
        <v>3484</v>
      </c>
      <c r="J280" t="s">
        <v>3481</v>
      </c>
      <c r="K280" s="31" t="s">
        <v>3678</v>
      </c>
      <c r="M280" s="31" t="s">
        <v>3679</v>
      </c>
      <c r="P280" t="s">
        <v>78</v>
      </c>
      <c r="Q280" t="s">
        <v>78</v>
      </c>
    </row>
    <row r="281" spans="1:17" x14ac:dyDescent="0.2">
      <c r="A281" s="45" t="s">
        <v>3204</v>
      </c>
      <c r="B281" s="45" t="s">
        <v>3234</v>
      </c>
      <c r="C281" s="45" t="s">
        <v>5025</v>
      </c>
      <c r="D281" s="45" t="s">
        <v>4803</v>
      </c>
      <c r="E281" s="45" t="s">
        <v>3504</v>
      </c>
      <c r="G281">
        <f t="shared" si="4"/>
        <v>1990</v>
      </c>
      <c r="I281" t="s">
        <v>3485</v>
      </c>
      <c r="J281" t="s">
        <v>3481</v>
      </c>
      <c r="K281" s="31" t="s">
        <v>3678</v>
      </c>
      <c r="M281" s="31" t="s">
        <v>3679</v>
      </c>
      <c r="P281" t="s">
        <v>78</v>
      </c>
      <c r="Q281" t="s">
        <v>78</v>
      </c>
    </row>
    <row r="282" spans="1:17" x14ac:dyDescent="0.2">
      <c r="A282" s="45" t="s">
        <v>3204</v>
      </c>
      <c r="B282" s="45" t="s">
        <v>3245</v>
      </c>
      <c r="C282" s="45" t="s">
        <v>5025</v>
      </c>
      <c r="D282" s="45" t="s">
        <v>4803</v>
      </c>
      <c r="E282" s="45" t="s">
        <v>3504</v>
      </c>
      <c r="G282">
        <f t="shared" si="4"/>
        <v>1992</v>
      </c>
      <c r="I282" t="s">
        <v>3486</v>
      </c>
      <c r="J282" t="s">
        <v>3481</v>
      </c>
      <c r="K282" s="31" t="s">
        <v>3678</v>
      </c>
      <c r="M282" s="31" t="s">
        <v>3679</v>
      </c>
      <c r="P282" t="s">
        <v>78</v>
      </c>
      <c r="Q282" t="s">
        <v>78</v>
      </c>
    </row>
    <row r="283" spans="1:17" x14ac:dyDescent="0.2">
      <c r="A283" s="45" t="s">
        <v>3204</v>
      </c>
      <c r="B283" s="45" t="s">
        <v>3236</v>
      </c>
      <c r="C283" s="45" t="s">
        <v>5025</v>
      </c>
      <c r="D283" s="45" t="s">
        <v>4803</v>
      </c>
      <c r="E283" s="45" t="s">
        <v>3504</v>
      </c>
      <c r="G283">
        <f t="shared" si="4"/>
        <v>1993</v>
      </c>
      <c r="I283" t="s">
        <v>3487</v>
      </c>
      <c r="J283" t="s">
        <v>3481</v>
      </c>
      <c r="K283" s="31" t="s">
        <v>3678</v>
      </c>
      <c r="M283" s="31" t="s">
        <v>3679</v>
      </c>
      <c r="P283" t="s">
        <v>78</v>
      </c>
      <c r="Q283" t="s">
        <v>78</v>
      </c>
    </row>
    <row r="284" spans="1:17" x14ac:dyDescent="0.2">
      <c r="A284" s="45" t="s">
        <v>3204</v>
      </c>
      <c r="B284" s="45" t="s">
        <v>3394</v>
      </c>
      <c r="C284" s="45" t="s">
        <v>5025</v>
      </c>
      <c r="D284" s="45" t="s">
        <v>4803</v>
      </c>
      <c r="E284" s="45" t="s">
        <v>3504</v>
      </c>
      <c r="G284">
        <f t="shared" si="4"/>
        <v>1995</v>
      </c>
      <c r="I284" t="s">
        <v>3488</v>
      </c>
      <c r="J284" t="s">
        <v>3481</v>
      </c>
      <c r="K284" s="31" t="s">
        <v>3678</v>
      </c>
      <c r="M284" s="31" t="s">
        <v>3679</v>
      </c>
      <c r="P284" t="s">
        <v>78</v>
      </c>
      <c r="Q284" t="s">
        <v>78</v>
      </c>
    </row>
    <row r="285" spans="1:17" x14ac:dyDescent="0.2">
      <c r="A285" s="45" t="s">
        <v>3204</v>
      </c>
      <c r="B285" s="45" t="s">
        <v>3243</v>
      </c>
      <c r="C285" s="45" t="s">
        <v>5025</v>
      </c>
      <c r="D285" s="45" t="s">
        <v>4803</v>
      </c>
      <c r="E285" s="45" t="s">
        <v>3504</v>
      </c>
      <c r="G285">
        <f t="shared" si="4"/>
        <v>1999</v>
      </c>
      <c r="I285" t="s">
        <v>3489</v>
      </c>
      <c r="J285" t="s">
        <v>3481</v>
      </c>
      <c r="K285" s="31" t="s">
        <v>4805</v>
      </c>
      <c r="M285" t="s">
        <v>4068</v>
      </c>
      <c r="P285" t="s">
        <v>78</v>
      </c>
      <c r="Q285" t="s">
        <v>78</v>
      </c>
    </row>
    <row r="286" spans="1:17" x14ac:dyDescent="0.2">
      <c r="A286" s="45" t="s">
        <v>3204</v>
      </c>
      <c r="B286" s="45" t="s">
        <v>3247</v>
      </c>
      <c r="C286" s="45" t="s">
        <v>5025</v>
      </c>
      <c r="D286" s="45" t="s">
        <v>4803</v>
      </c>
      <c r="E286" s="45" t="s">
        <v>3504</v>
      </c>
      <c r="G286">
        <f t="shared" si="4"/>
        <v>2002</v>
      </c>
      <c r="I286" t="s">
        <v>3490</v>
      </c>
      <c r="J286" t="s">
        <v>3481</v>
      </c>
      <c r="K286" s="31" t="s">
        <v>4805</v>
      </c>
      <c r="M286" t="s">
        <v>4068</v>
      </c>
      <c r="P286" t="s">
        <v>78</v>
      </c>
      <c r="Q286" t="s">
        <v>78</v>
      </c>
    </row>
    <row r="287" spans="1:17" x14ac:dyDescent="0.2">
      <c r="A287" s="45" t="s">
        <v>3204</v>
      </c>
      <c r="B287" s="45" t="s">
        <v>3249</v>
      </c>
      <c r="C287" s="45" t="s">
        <v>5025</v>
      </c>
      <c r="D287" s="45" t="s">
        <v>4803</v>
      </c>
      <c r="E287" s="45" t="s">
        <v>3504</v>
      </c>
      <c r="G287">
        <f t="shared" si="4"/>
        <v>2005</v>
      </c>
      <c r="I287" t="s">
        <v>3491</v>
      </c>
      <c r="J287" t="s">
        <v>3481</v>
      </c>
      <c r="K287" s="31" t="s">
        <v>3678</v>
      </c>
      <c r="M287" s="31" t="s">
        <v>3679</v>
      </c>
      <c r="P287" t="s">
        <v>78</v>
      </c>
      <c r="Q287" t="s">
        <v>78</v>
      </c>
    </row>
    <row r="288" spans="1:17" x14ac:dyDescent="0.2">
      <c r="A288" s="45" t="s">
        <v>3204</v>
      </c>
      <c r="B288" s="45" t="s">
        <v>3238</v>
      </c>
      <c r="C288" s="45" t="s">
        <v>5025</v>
      </c>
      <c r="D288" s="45" t="s">
        <v>4803</v>
      </c>
      <c r="E288" s="45" t="s">
        <v>3628</v>
      </c>
      <c r="G288">
        <f t="shared" si="4"/>
        <v>2004</v>
      </c>
      <c r="I288" t="s">
        <v>3621</v>
      </c>
      <c r="J288" t="s">
        <v>3622</v>
      </c>
      <c r="K288" s="31" t="s">
        <v>4805</v>
      </c>
      <c r="M288" t="s">
        <v>4068</v>
      </c>
      <c r="P288" t="s">
        <v>78</v>
      </c>
      <c r="Q288" t="s">
        <v>78</v>
      </c>
    </row>
    <row r="289" spans="1:17" x14ac:dyDescent="0.2">
      <c r="A289" s="45" t="s">
        <v>3204</v>
      </c>
      <c r="B289" s="45" t="s">
        <v>3231</v>
      </c>
      <c r="C289" s="45" t="s">
        <v>5025</v>
      </c>
      <c r="D289" s="45" t="s">
        <v>4803</v>
      </c>
      <c r="E289" s="45" t="s">
        <v>3513</v>
      </c>
      <c r="G289">
        <f t="shared" si="4"/>
        <v>1987</v>
      </c>
      <c r="I289" t="s">
        <v>3507</v>
      </c>
      <c r="J289" t="s">
        <v>3508</v>
      </c>
      <c r="K289" s="31" t="s">
        <v>4805</v>
      </c>
      <c r="M289" t="s">
        <v>4068</v>
      </c>
      <c r="P289" t="s">
        <v>78</v>
      </c>
      <c r="Q289" t="s">
        <v>78</v>
      </c>
    </row>
    <row r="290" spans="1:17" x14ac:dyDescent="0.2">
      <c r="A290" s="45" t="s">
        <v>3204</v>
      </c>
      <c r="B290" s="45" t="s">
        <v>3244</v>
      </c>
      <c r="C290" s="45" t="s">
        <v>5025</v>
      </c>
      <c r="D290" s="45" t="s">
        <v>4803</v>
      </c>
      <c r="E290" s="45" t="s">
        <v>3513</v>
      </c>
      <c r="G290">
        <f t="shared" si="4"/>
        <v>1989</v>
      </c>
      <c r="I290" t="s">
        <v>3509</v>
      </c>
      <c r="J290" t="s">
        <v>3508</v>
      </c>
      <c r="K290" s="31" t="s">
        <v>4805</v>
      </c>
      <c r="M290" t="s">
        <v>4068</v>
      </c>
      <c r="P290" t="s">
        <v>78</v>
      </c>
      <c r="Q290" t="s">
        <v>78</v>
      </c>
    </row>
    <row r="291" spans="1:17" x14ac:dyDescent="0.2">
      <c r="A291" s="45" t="s">
        <v>3204</v>
      </c>
      <c r="B291" s="45" t="s">
        <v>3234</v>
      </c>
      <c r="C291" s="45" t="s">
        <v>5025</v>
      </c>
      <c r="D291" s="45" t="s">
        <v>4803</v>
      </c>
      <c r="E291" s="45" t="s">
        <v>3513</v>
      </c>
      <c r="G291">
        <f t="shared" si="4"/>
        <v>1990</v>
      </c>
      <c r="I291" t="s">
        <v>3510</v>
      </c>
      <c r="J291" t="s">
        <v>3508</v>
      </c>
      <c r="K291" s="31" t="s">
        <v>4805</v>
      </c>
      <c r="M291" t="s">
        <v>4068</v>
      </c>
      <c r="P291" t="s">
        <v>78</v>
      </c>
      <c r="Q291" t="s">
        <v>78</v>
      </c>
    </row>
    <row r="292" spans="1:17" x14ac:dyDescent="0.2">
      <c r="A292" s="45" t="s">
        <v>3204</v>
      </c>
      <c r="B292" s="45" t="s">
        <v>3245</v>
      </c>
      <c r="C292" s="45" t="s">
        <v>5025</v>
      </c>
      <c r="D292" s="45" t="s">
        <v>4803</v>
      </c>
      <c r="E292" s="45" t="s">
        <v>3513</v>
      </c>
      <c r="G292">
        <f t="shared" si="4"/>
        <v>1992</v>
      </c>
      <c r="I292" t="s">
        <v>3511</v>
      </c>
      <c r="J292" t="s">
        <v>3508</v>
      </c>
      <c r="K292" s="31" t="s">
        <v>4805</v>
      </c>
      <c r="M292" t="s">
        <v>4068</v>
      </c>
      <c r="P292" t="s">
        <v>78</v>
      </c>
      <c r="Q292" t="s">
        <v>78</v>
      </c>
    </row>
    <row r="293" spans="1:17" x14ac:dyDescent="0.2">
      <c r="A293" s="45" t="s">
        <v>3204</v>
      </c>
      <c r="B293" s="45" t="s">
        <v>3236</v>
      </c>
      <c r="C293" s="45" t="s">
        <v>5025</v>
      </c>
      <c r="D293" s="45" t="s">
        <v>4803</v>
      </c>
      <c r="E293" s="45" t="s">
        <v>3513</v>
      </c>
      <c r="G293">
        <f t="shared" si="4"/>
        <v>1993</v>
      </c>
      <c r="I293" t="s">
        <v>3512</v>
      </c>
      <c r="J293" t="s">
        <v>3508</v>
      </c>
      <c r="K293" s="31" t="s">
        <v>4805</v>
      </c>
      <c r="M293" t="s">
        <v>4068</v>
      </c>
      <c r="P293" t="s">
        <v>78</v>
      </c>
      <c r="Q293" t="s">
        <v>78</v>
      </c>
    </row>
    <row r="294" spans="1:17" x14ac:dyDescent="0.2">
      <c r="A294" s="45" t="s">
        <v>3204</v>
      </c>
      <c r="B294" s="45" t="s">
        <v>3229</v>
      </c>
      <c r="C294" s="45" t="s">
        <v>5025</v>
      </c>
      <c r="D294" s="45" t="s">
        <v>4803</v>
      </c>
      <c r="E294" s="45" t="s">
        <v>2018</v>
      </c>
      <c r="G294">
        <f t="shared" si="4"/>
        <v>1984</v>
      </c>
      <c r="I294" t="s">
        <v>3550</v>
      </c>
      <c r="J294" t="s">
        <v>3551</v>
      </c>
      <c r="K294" s="31" t="s">
        <v>4804</v>
      </c>
      <c r="M294" s="31" t="s">
        <v>3679</v>
      </c>
      <c r="P294" t="s">
        <v>78</v>
      </c>
      <c r="Q294" t="s">
        <v>78</v>
      </c>
    </row>
    <row r="295" spans="1:17" x14ac:dyDescent="0.2">
      <c r="A295" s="45" t="s">
        <v>3204</v>
      </c>
      <c r="B295" s="45" t="s">
        <v>3393</v>
      </c>
      <c r="C295" s="45" t="s">
        <v>5025</v>
      </c>
      <c r="D295" s="45" t="s">
        <v>4803</v>
      </c>
      <c r="E295" s="45" t="s">
        <v>2018</v>
      </c>
      <c r="G295">
        <f t="shared" si="4"/>
        <v>1985</v>
      </c>
      <c r="I295" t="s">
        <v>3552</v>
      </c>
      <c r="J295" t="s">
        <v>3551</v>
      </c>
      <c r="K295" s="31" t="s">
        <v>4805</v>
      </c>
      <c r="M295" t="s">
        <v>4068</v>
      </c>
      <c r="P295" t="s">
        <v>78</v>
      </c>
      <c r="Q295" t="s">
        <v>78</v>
      </c>
    </row>
    <row r="296" spans="1:17" x14ac:dyDescent="0.2">
      <c r="A296" s="45" t="s">
        <v>3204</v>
      </c>
      <c r="B296" s="45" t="s">
        <v>3231</v>
      </c>
      <c r="C296" s="45" t="s">
        <v>5025</v>
      </c>
      <c r="D296" s="45" t="s">
        <v>4803</v>
      </c>
      <c r="E296" s="45" t="s">
        <v>2018</v>
      </c>
      <c r="G296">
        <f t="shared" si="4"/>
        <v>1987</v>
      </c>
      <c r="I296" t="s">
        <v>3553</v>
      </c>
      <c r="J296" t="s">
        <v>3551</v>
      </c>
      <c r="K296" s="31" t="s">
        <v>4805</v>
      </c>
      <c r="M296" t="s">
        <v>4068</v>
      </c>
      <c r="P296" t="s">
        <v>78</v>
      </c>
      <c r="Q296" t="s">
        <v>78</v>
      </c>
    </row>
    <row r="297" spans="1:17" x14ac:dyDescent="0.2">
      <c r="A297" s="45" t="s">
        <v>3204</v>
      </c>
      <c r="B297" s="45" t="s">
        <v>3244</v>
      </c>
      <c r="C297" s="45" t="s">
        <v>5025</v>
      </c>
      <c r="D297" s="45" t="s">
        <v>4803</v>
      </c>
      <c r="E297" s="45" t="s">
        <v>2018</v>
      </c>
      <c r="G297">
        <f t="shared" si="4"/>
        <v>1989</v>
      </c>
      <c r="I297" t="s">
        <v>3554</v>
      </c>
      <c r="J297" t="s">
        <v>3551</v>
      </c>
      <c r="K297" s="31" t="s">
        <v>3678</v>
      </c>
      <c r="M297" s="31" t="s">
        <v>3679</v>
      </c>
      <c r="P297" t="s">
        <v>78</v>
      </c>
      <c r="Q297" t="s">
        <v>78</v>
      </c>
    </row>
    <row r="298" spans="1:17" x14ac:dyDescent="0.2">
      <c r="A298" s="45" t="s">
        <v>3204</v>
      </c>
      <c r="B298" s="45" t="s">
        <v>3234</v>
      </c>
      <c r="C298" s="45" t="s">
        <v>5025</v>
      </c>
      <c r="D298" s="45" t="s">
        <v>4803</v>
      </c>
      <c r="E298" s="45" t="s">
        <v>2018</v>
      </c>
      <c r="G298">
        <f t="shared" si="4"/>
        <v>1990</v>
      </c>
      <c r="I298" t="s">
        <v>3555</v>
      </c>
      <c r="J298" t="s">
        <v>3551</v>
      </c>
      <c r="K298" s="31" t="s">
        <v>3678</v>
      </c>
      <c r="M298" s="31" t="s">
        <v>3679</v>
      </c>
      <c r="P298" t="s">
        <v>78</v>
      </c>
      <c r="Q298" t="s">
        <v>78</v>
      </c>
    </row>
    <row r="299" spans="1:17" x14ac:dyDescent="0.2">
      <c r="A299" s="45" t="s">
        <v>3204</v>
      </c>
      <c r="B299" s="45" t="s">
        <v>3245</v>
      </c>
      <c r="C299" s="45" t="s">
        <v>5025</v>
      </c>
      <c r="D299" s="45" t="s">
        <v>4803</v>
      </c>
      <c r="E299" s="45" t="s">
        <v>2018</v>
      </c>
      <c r="G299">
        <f t="shared" si="4"/>
        <v>1992</v>
      </c>
      <c r="I299" t="s">
        <v>3556</v>
      </c>
      <c r="J299" t="s">
        <v>3551</v>
      </c>
      <c r="K299" s="31" t="s">
        <v>3678</v>
      </c>
      <c r="M299" s="31" t="s">
        <v>3679</v>
      </c>
      <c r="P299" t="s">
        <v>78</v>
      </c>
      <c r="Q299" t="s">
        <v>78</v>
      </c>
    </row>
    <row r="300" spans="1:17" x14ac:dyDescent="0.2">
      <c r="A300" s="45" t="s">
        <v>3204</v>
      </c>
      <c r="B300" s="45" t="s">
        <v>3236</v>
      </c>
      <c r="C300" s="45" t="s">
        <v>5025</v>
      </c>
      <c r="D300" s="45" t="s">
        <v>4803</v>
      </c>
      <c r="E300" s="45" t="s">
        <v>2018</v>
      </c>
      <c r="G300">
        <f t="shared" si="4"/>
        <v>1993</v>
      </c>
      <c r="I300" t="s">
        <v>3557</v>
      </c>
      <c r="J300" t="s">
        <v>3551</v>
      </c>
      <c r="K300" s="31" t="s">
        <v>3678</v>
      </c>
      <c r="M300" s="31" t="s">
        <v>3679</v>
      </c>
      <c r="P300" t="s">
        <v>78</v>
      </c>
      <c r="Q300" t="s">
        <v>78</v>
      </c>
    </row>
    <row r="301" spans="1:17" x14ac:dyDescent="0.2">
      <c r="A301" s="45" t="s">
        <v>3204</v>
      </c>
      <c r="B301" s="45" t="s">
        <v>3394</v>
      </c>
      <c r="C301" s="45" t="s">
        <v>5025</v>
      </c>
      <c r="D301" s="45" t="s">
        <v>4803</v>
      </c>
      <c r="E301" s="45" t="s">
        <v>2018</v>
      </c>
      <c r="G301">
        <f t="shared" si="4"/>
        <v>1995</v>
      </c>
      <c r="I301" t="s">
        <v>3558</v>
      </c>
      <c r="J301" t="s">
        <v>3551</v>
      </c>
      <c r="K301" s="31" t="s">
        <v>3678</v>
      </c>
      <c r="M301" s="31" t="s">
        <v>3679</v>
      </c>
      <c r="P301" t="s">
        <v>78</v>
      </c>
      <c r="Q301" t="s">
        <v>78</v>
      </c>
    </row>
    <row r="302" spans="1:17" x14ac:dyDescent="0.2">
      <c r="A302" s="45" t="s">
        <v>3204</v>
      </c>
      <c r="B302" s="45" t="s">
        <v>3243</v>
      </c>
      <c r="C302" s="45" t="s">
        <v>5025</v>
      </c>
      <c r="D302" s="45" t="s">
        <v>4803</v>
      </c>
      <c r="E302" s="45" t="s">
        <v>2018</v>
      </c>
      <c r="G302">
        <f t="shared" si="4"/>
        <v>1999</v>
      </c>
      <c r="I302" t="s">
        <v>3559</v>
      </c>
      <c r="J302" t="s">
        <v>3551</v>
      </c>
      <c r="K302" s="31" t="s">
        <v>4805</v>
      </c>
      <c r="M302" t="s">
        <v>4068</v>
      </c>
      <c r="P302" t="s">
        <v>78</v>
      </c>
      <c r="Q302" t="s">
        <v>78</v>
      </c>
    </row>
    <row r="303" spans="1:17" x14ac:dyDescent="0.2">
      <c r="A303" s="45" t="s">
        <v>3204</v>
      </c>
      <c r="B303" s="45" t="s">
        <v>3247</v>
      </c>
      <c r="C303" s="45" t="s">
        <v>5025</v>
      </c>
      <c r="D303" s="45" t="s">
        <v>4803</v>
      </c>
      <c r="E303" s="45" t="s">
        <v>2018</v>
      </c>
      <c r="G303">
        <f t="shared" si="4"/>
        <v>2002</v>
      </c>
      <c r="I303" t="s">
        <v>3560</v>
      </c>
      <c r="J303" t="s">
        <v>3551</v>
      </c>
      <c r="K303" s="31" t="s">
        <v>4805</v>
      </c>
      <c r="M303" t="s">
        <v>4068</v>
      </c>
      <c r="P303" t="s">
        <v>78</v>
      </c>
      <c r="Q303" t="s">
        <v>78</v>
      </c>
    </row>
    <row r="304" spans="1:17" x14ac:dyDescent="0.2">
      <c r="A304" s="45" t="s">
        <v>3204</v>
      </c>
      <c r="B304" s="45" t="s">
        <v>3238</v>
      </c>
      <c r="C304" s="45" t="s">
        <v>5025</v>
      </c>
      <c r="D304" s="45" t="s">
        <v>4803</v>
      </c>
      <c r="E304" s="45" t="s">
        <v>2018</v>
      </c>
      <c r="G304">
        <f t="shared" si="4"/>
        <v>2004</v>
      </c>
      <c r="I304" t="s">
        <v>3615</v>
      </c>
      <c r="J304" t="s">
        <v>3616</v>
      </c>
      <c r="K304" s="31" t="s">
        <v>4805</v>
      </c>
      <c r="M304" t="s">
        <v>4068</v>
      </c>
      <c r="P304" t="s">
        <v>78</v>
      </c>
      <c r="Q304" t="s">
        <v>78</v>
      </c>
    </row>
    <row r="305" spans="1:17" x14ac:dyDescent="0.2">
      <c r="A305" s="45" t="s">
        <v>3204</v>
      </c>
      <c r="B305" s="45" t="s">
        <v>3249</v>
      </c>
      <c r="C305" s="45" t="s">
        <v>5025</v>
      </c>
      <c r="D305" s="45" t="s">
        <v>4803</v>
      </c>
      <c r="E305" s="45" t="s">
        <v>2018</v>
      </c>
      <c r="G305">
        <f t="shared" si="4"/>
        <v>2005</v>
      </c>
      <c r="I305" t="s">
        <v>3561</v>
      </c>
      <c r="J305" t="s">
        <v>3551</v>
      </c>
      <c r="K305" s="31" t="s">
        <v>3678</v>
      </c>
      <c r="M305" s="31" t="s">
        <v>3679</v>
      </c>
      <c r="P305" t="s">
        <v>78</v>
      </c>
      <c r="Q305" t="s">
        <v>78</v>
      </c>
    </row>
    <row r="306" spans="1:17" x14ac:dyDescent="0.2">
      <c r="A306" s="45" t="s">
        <v>3204</v>
      </c>
      <c r="B306" s="45" t="s">
        <v>3229</v>
      </c>
      <c r="C306" s="45" t="s">
        <v>5025</v>
      </c>
      <c r="D306" s="45" t="s">
        <v>4803</v>
      </c>
      <c r="E306" s="45" t="s">
        <v>3643</v>
      </c>
      <c r="G306">
        <f t="shared" si="4"/>
        <v>1984</v>
      </c>
      <c r="I306" t="s">
        <v>3630</v>
      </c>
      <c r="J306" t="s">
        <v>3631</v>
      </c>
      <c r="K306" s="31" t="s">
        <v>4804</v>
      </c>
      <c r="M306" s="31" t="s">
        <v>3679</v>
      </c>
      <c r="P306" t="s">
        <v>78</v>
      </c>
      <c r="Q306" t="s">
        <v>78</v>
      </c>
    </row>
    <row r="307" spans="1:17" x14ac:dyDescent="0.2">
      <c r="A307" s="45" t="s">
        <v>3204</v>
      </c>
      <c r="B307" s="45" t="s">
        <v>3393</v>
      </c>
      <c r="C307" s="45" t="s">
        <v>5025</v>
      </c>
      <c r="D307" s="45" t="s">
        <v>4803</v>
      </c>
      <c r="E307" s="45" t="s">
        <v>3643</v>
      </c>
      <c r="G307">
        <f t="shared" si="4"/>
        <v>1985</v>
      </c>
      <c r="I307" t="s">
        <v>3632</v>
      </c>
      <c r="J307" t="s">
        <v>3633</v>
      </c>
      <c r="K307" s="31" t="s">
        <v>4805</v>
      </c>
      <c r="M307" t="s">
        <v>4068</v>
      </c>
      <c r="P307" t="s">
        <v>78</v>
      </c>
      <c r="Q307" t="s">
        <v>78</v>
      </c>
    </row>
    <row r="308" spans="1:17" x14ac:dyDescent="0.2">
      <c r="A308" s="45" t="s">
        <v>3204</v>
      </c>
      <c r="B308" s="45" t="s">
        <v>3231</v>
      </c>
      <c r="C308" s="45" t="s">
        <v>5025</v>
      </c>
      <c r="D308" s="45" t="s">
        <v>4803</v>
      </c>
      <c r="E308" s="45" t="s">
        <v>3643</v>
      </c>
      <c r="G308">
        <f t="shared" si="4"/>
        <v>1987</v>
      </c>
      <c r="I308" t="s">
        <v>3634</v>
      </c>
      <c r="J308" t="s">
        <v>3631</v>
      </c>
      <c r="K308" s="31" t="s">
        <v>4805</v>
      </c>
      <c r="M308" t="s">
        <v>4068</v>
      </c>
      <c r="P308" t="s">
        <v>78</v>
      </c>
      <c r="Q308" t="s">
        <v>78</v>
      </c>
    </row>
    <row r="309" spans="1:17" x14ac:dyDescent="0.2">
      <c r="A309" s="45" t="s">
        <v>3204</v>
      </c>
      <c r="B309" s="45" t="s">
        <v>3244</v>
      </c>
      <c r="C309" s="45" t="s">
        <v>5025</v>
      </c>
      <c r="D309" s="45" t="s">
        <v>4803</v>
      </c>
      <c r="E309" s="45" t="s">
        <v>3643</v>
      </c>
      <c r="G309">
        <f t="shared" si="4"/>
        <v>1989</v>
      </c>
      <c r="I309" t="s">
        <v>3635</v>
      </c>
      <c r="J309" t="s">
        <v>3631</v>
      </c>
      <c r="K309" s="31" t="s">
        <v>4805</v>
      </c>
      <c r="M309" t="s">
        <v>4068</v>
      </c>
      <c r="P309" t="s">
        <v>78</v>
      </c>
      <c r="Q309" t="s">
        <v>78</v>
      </c>
    </row>
    <row r="310" spans="1:17" x14ac:dyDescent="0.2">
      <c r="A310" s="45" t="s">
        <v>3204</v>
      </c>
      <c r="B310" s="45" t="s">
        <v>3234</v>
      </c>
      <c r="C310" s="45" t="s">
        <v>5025</v>
      </c>
      <c r="D310" s="45" t="s">
        <v>4803</v>
      </c>
      <c r="E310" s="45" t="s">
        <v>3643</v>
      </c>
      <c r="G310">
        <f t="shared" si="4"/>
        <v>1990</v>
      </c>
      <c r="I310" t="s">
        <v>3636</v>
      </c>
      <c r="J310" t="s">
        <v>3631</v>
      </c>
      <c r="K310" s="31" t="s">
        <v>4805</v>
      </c>
      <c r="M310" t="s">
        <v>4068</v>
      </c>
      <c r="P310" t="s">
        <v>78</v>
      </c>
      <c r="Q310" t="s">
        <v>78</v>
      </c>
    </row>
    <row r="311" spans="1:17" x14ac:dyDescent="0.2">
      <c r="A311" s="45" t="s">
        <v>3204</v>
      </c>
      <c r="B311" s="45" t="s">
        <v>3245</v>
      </c>
      <c r="C311" s="45" t="s">
        <v>5025</v>
      </c>
      <c r="D311" s="45" t="s">
        <v>4803</v>
      </c>
      <c r="E311" s="45" t="s">
        <v>3643</v>
      </c>
      <c r="G311">
        <f t="shared" si="4"/>
        <v>1992</v>
      </c>
      <c r="I311" t="s">
        <v>3637</v>
      </c>
      <c r="J311" t="s">
        <v>3631</v>
      </c>
      <c r="K311" s="31" t="s">
        <v>4805</v>
      </c>
      <c r="M311" t="s">
        <v>4068</v>
      </c>
      <c r="P311" t="s">
        <v>78</v>
      </c>
      <c r="Q311" t="s">
        <v>78</v>
      </c>
    </row>
    <row r="312" spans="1:17" x14ac:dyDescent="0.2">
      <c r="A312" s="45" t="s">
        <v>3204</v>
      </c>
      <c r="B312" s="45" t="s">
        <v>3236</v>
      </c>
      <c r="C312" s="45" t="s">
        <v>5025</v>
      </c>
      <c r="D312" s="45" t="s">
        <v>4803</v>
      </c>
      <c r="E312" s="45" t="s">
        <v>3643</v>
      </c>
      <c r="G312">
        <f t="shared" si="4"/>
        <v>1993</v>
      </c>
      <c r="I312" t="s">
        <v>3638</v>
      </c>
      <c r="J312" t="s">
        <v>3631</v>
      </c>
      <c r="K312" s="31" t="s">
        <v>4805</v>
      </c>
      <c r="M312" t="s">
        <v>4068</v>
      </c>
      <c r="P312" t="s">
        <v>78</v>
      </c>
      <c r="Q312" t="s">
        <v>78</v>
      </c>
    </row>
    <row r="313" spans="1:17" x14ac:dyDescent="0.2">
      <c r="A313" s="45" t="s">
        <v>3204</v>
      </c>
      <c r="B313" s="45" t="s">
        <v>3243</v>
      </c>
      <c r="C313" s="45" t="s">
        <v>5025</v>
      </c>
      <c r="D313" s="45" t="s">
        <v>4803</v>
      </c>
      <c r="E313" s="45" t="s">
        <v>3643</v>
      </c>
      <c r="G313">
        <f t="shared" si="4"/>
        <v>1999</v>
      </c>
      <c r="I313" t="s">
        <v>3639</v>
      </c>
      <c r="J313" t="s">
        <v>3631</v>
      </c>
      <c r="K313" s="31" t="s">
        <v>4805</v>
      </c>
      <c r="M313" t="s">
        <v>4068</v>
      </c>
      <c r="P313" t="s">
        <v>78</v>
      </c>
      <c r="Q313" t="s">
        <v>78</v>
      </c>
    </row>
    <row r="314" spans="1:17" x14ac:dyDescent="0.2">
      <c r="A314" s="45" t="s">
        <v>3204</v>
      </c>
      <c r="B314" s="45" t="s">
        <v>3247</v>
      </c>
      <c r="C314" s="45" t="s">
        <v>5025</v>
      </c>
      <c r="D314" s="45" t="s">
        <v>4803</v>
      </c>
      <c r="E314" s="45" t="s">
        <v>3643</v>
      </c>
      <c r="G314">
        <f t="shared" si="4"/>
        <v>2002</v>
      </c>
      <c r="I314" t="s">
        <v>3640</v>
      </c>
      <c r="J314" t="s">
        <v>3631</v>
      </c>
      <c r="K314" s="31" t="s">
        <v>4805</v>
      </c>
      <c r="M314" t="s">
        <v>4068</v>
      </c>
      <c r="P314" t="s">
        <v>78</v>
      </c>
      <c r="Q314" t="s">
        <v>78</v>
      </c>
    </row>
    <row r="315" spans="1:17" x14ac:dyDescent="0.2">
      <c r="A315" s="45" t="s">
        <v>3204</v>
      </c>
      <c r="B315" s="45" t="s">
        <v>3238</v>
      </c>
      <c r="C315" s="45" t="s">
        <v>5025</v>
      </c>
      <c r="D315" s="45" t="s">
        <v>4803</v>
      </c>
      <c r="E315" s="45" t="s">
        <v>3643</v>
      </c>
      <c r="G315">
        <f t="shared" si="4"/>
        <v>2004</v>
      </c>
      <c r="I315" t="s">
        <v>3641</v>
      </c>
      <c r="J315" t="s">
        <v>3631</v>
      </c>
      <c r="K315" s="31" t="s">
        <v>4805</v>
      </c>
      <c r="M315" t="s">
        <v>4068</v>
      </c>
      <c r="P315" t="s">
        <v>78</v>
      </c>
      <c r="Q315" t="s">
        <v>78</v>
      </c>
    </row>
    <row r="316" spans="1:17" x14ac:dyDescent="0.2">
      <c r="A316" s="45" t="s">
        <v>3204</v>
      </c>
      <c r="B316" s="45" t="s">
        <v>3249</v>
      </c>
      <c r="C316" s="45" t="s">
        <v>5025</v>
      </c>
      <c r="D316" s="45" t="s">
        <v>4803</v>
      </c>
      <c r="E316" s="45" t="s">
        <v>3643</v>
      </c>
      <c r="G316">
        <f t="shared" si="4"/>
        <v>2005</v>
      </c>
      <c r="I316" t="s">
        <v>3642</v>
      </c>
      <c r="J316" t="s">
        <v>3631</v>
      </c>
      <c r="K316" s="31" t="s">
        <v>4805</v>
      </c>
      <c r="M316" t="s">
        <v>4068</v>
      </c>
      <c r="P316" t="s">
        <v>78</v>
      </c>
      <c r="Q316" t="s">
        <v>78</v>
      </c>
    </row>
    <row r="317" spans="1:17" x14ac:dyDescent="0.2">
      <c r="A317" s="53" t="s">
        <v>3204</v>
      </c>
      <c r="B317" s="53" t="s">
        <v>3229</v>
      </c>
      <c r="C317" s="53" t="s">
        <v>5025</v>
      </c>
      <c r="D317" s="53" t="s">
        <v>91</v>
      </c>
      <c r="E317" s="53" t="s">
        <v>91</v>
      </c>
      <c r="G317">
        <f t="shared" si="4"/>
        <v>1984</v>
      </c>
      <c r="I317" t="s">
        <v>3736</v>
      </c>
      <c r="J317" t="s">
        <v>3737</v>
      </c>
      <c r="K317" s="31" t="s">
        <v>3822</v>
      </c>
      <c r="M317" s="31" t="s">
        <v>4927</v>
      </c>
      <c r="P317" t="s">
        <v>78</v>
      </c>
      <c r="Q317" t="s">
        <v>78</v>
      </c>
    </row>
    <row r="318" spans="1:17" x14ac:dyDescent="0.2">
      <c r="A318" s="53" t="s">
        <v>3204</v>
      </c>
      <c r="B318" s="53" t="s">
        <v>3231</v>
      </c>
      <c r="C318" s="53" t="s">
        <v>5025</v>
      </c>
      <c r="D318" s="53" t="s">
        <v>91</v>
      </c>
      <c r="E318" s="53" t="s">
        <v>91</v>
      </c>
      <c r="G318">
        <f t="shared" si="4"/>
        <v>1987</v>
      </c>
      <c r="I318" t="s">
        <v>3724</v>
      </c>
      <c r="J318" t="s">
        <v>3725</v>
      </c>
      <c r="K318" s="31" t="s">
        <v>3822</v>
      </c>
      <c r="M318" s="31" t="s">
        <v>4927</v>
      </c>
      <c r="P318" t="s">
        <v>78</v>
      </c>
      <c r="Q318" t="s">
        <v>78</v>
      </c>
    </row>
    <row r="319" spans="1:17" x14ac:dyDescent="0.2">
      <c r="A319" s="53" t="s">
        <v>3204</v>
      </c>
      <c r="B319" s="53" t="s">
        <v>3244</v>
      </c>
      <c r="C319" s="53" t="s">
        <v>5025</v>
      </c>
      <c r="D319" s="53" t="s">
        <v>91</v>
      </c>
      <c r="E319" s="53" t="s">
        <v>91</v>
      </c>
      <c r="G319">
        <f t="shared" si="4"/>
        <v>1989</v>
      </c>
      <c r="I319" t="s">
        <v>3726</v>
      </c>
      <c r="J319" t="s">
        <v>3725</v>
      </c>
      <c r="K319" s="31" t="s">
        <v>3822</v>
      </c>
      <c r="M319" s="31" t="s">
        <v>4927</v>
      </c>
      <c r="P319" t="s">
        <v>78</v>
      </c>
      <c r="Q319" t="s">
        <v>78</v>
      </c>
    </row>
    <row r="320" spans="1:17" x14ac:dyDescent="0.2">
      <c r="A320" s="53" t="s">
        <v>3204</v>
      </c>
      <c r="B320" s="53" t="s">
        <v>3234</v>
      </c>
      <c r="C320" s="53" t="s">
        <v>5025</v>
      </c>
      <c r="D320" s="53" t="s">
        <v>91</v>
      </c>
      <c r="E320" s="53" t="s">
        <v>91</v>
      </c>
      <c r="G320">
        <f t="shared" si="4"/>
        <v>1990</v>
      </c>
      <c r="I320" t="s">
        <v>3727</v>
      </c>
      <c r="J320" t="s">
        <v>3725</v>
      </c>
      <c r="K320" s="31" t="s">
        <v>3822</v>
      </c>
      <c r="M320" s="31" t="s">
        <v>4927</v>
      </c>
      <c r="P320" t="s">
        <v>78</v>
      </c>
      <c r="Q320" t="s">
        <v>78</v>
      </c>
    </row>
    <row r="321" spans="1:17" x14ac:dyDescent="0.2">
      <c r="A321" s="53" t="s">
        <v>3204</v>
      </c>
      <c r="B321" s="53" t="s">
        <v>3245</v>
      </c>
      <c r="C321" s="53" t="s">
        <v>5025</v>
      </c>
      <c r="D321" s="53" t="s">
        <v>91</v>
      </c>
      <c r="E321" s="53" t="s">
        <v>91</v>
      </c>
      <c r="G321">
        <f t="shared" si="4"/>
        <v>1992</v>
      </c>
      <c r="I321" t="s">
        <v>3728</v>
      </c>
      <c r="J321" t="s">
        <v>3725</v>
      </c>
      <c r="K321" s="31" t="s">
        <v>3822</v>
      </c>
      <c r="M321" s="31" t="s">
        <v>4927</v>
      </c>
      <c r="P321" t="s">
        <v>78</v>
      </c>
      <c r="Q321" t="s">
        <v>78</v>
      </c>
    </row>
    <row r="322" spans="1:17" x14ac:dyDescent="0.2">
      <c r="A322" s="53" t="s">
        <v>3204</v>
      </c>
      <c r="B322" s="53" t="s">
        <v>3236</v>
      </c>
      <c r="C322" s="53" t="s">
        <v>5025</v>
      </c>
      <c r="D322" s="53" t="s">
        <v>91</v>
      </c>
      <c r="E322" s="53" t="s">
        <v>91</v>
      </c>
      <c r="G322">
        <f t="shared" ref="G322:G385" si="5">IF(B322="SATSA_Q1",1984,IF(B322="SATSA_IPT1",1985,IF(B322="SATSA_Q2",1987,IF(B322="SATSA_IPT2",1989,IF(B322="SATSA_Q3",1990,IF(B322="SATSA_IPT3",1992,IF(B322="SATSA_Q4",1993,IF(B322="SATSA_IPT4",1995,IF(B322="SATSA_IPT5",1999,IF(B322="SATSA_IPT6",2002,IF(B322="SATSA_Q5",2004,IF(B322="SATSA_IPT7",2005,IF(B322="SATSA_Q6",2007,IF(B322="SATSA_IPT8",2008,IF(B322="SATSA_Q7",2010,IF(B322="SATSA_IPT9",2010,IF(B322="SATSA_Q8",2012,IF(B322="SATSA_IPT10",2012,IF(B322="SATSA_Q9",2014,"HELP")))))))))))))))))))</f>
        <v>1993</v>
      </c>
      <c r="I322" t="s">
        <v>3729</v>
      </c>
      <c r="J322" t="s">
        <v>3725</v>
      </c>
      <c r="K322" s="31" t="s">
        <v>3822</v>
      </c>
      <c r="M322" s="31" t="s">
        <v>4927</v>
      </c>
      <c r="P322" t="s">
        <v>78</v>
      </c>
      <c r="Q322" t="s">
        <v>78</v>
      </c>
    </row>
    <row r="323" spans="1:17" x14ac:dyDescent="0.2">
      <c r="A323" s="53" t="s">
        <v>3204</v>
      </c>
      <c r="B323" s="53" t="s">
        <v>3394</v>
      </c>
      <c r="C323" s="53" t="s">
        <v>5025</v>
      </c>
      <c r="D323" s="53" t="s">
        <v>91</v>
      </c>
      <c r="E323" s="53" t="s">
        <v>91</v>
      </c>
      <c r="G323">
        <f t="shared" si="5"/>
        <v>1995</v>
      </c>
      <c r="I323" t="s">
        <v>3730</v>
      </c>
      <c r="J323" t="s">
        <v>3725</v>
      </c>
      <c r="K323" s="31" t="s">
        <v>3822</v>
      </c>
      <c r="M323" s="31" t="s">
        <v>4927</v>
      </c>
      <c r="P323" t="s">
        <v>78</v>
      </c>
      <c r="Q323" t="s">
        <v>78</v>
      </c>
    </row>
    <row r="324" spans="1:17" x14ac:dyDescent="0.2">
      <c r="A324" s="53" t="s">
        <v>3204</v>
      </c>
      <c r="B324" s="53" t="s">
        <v>3243</v>
      </c>
      <c r="C324" s="53" t="s">
        <v>5025</v>
      </c>
      <c r="D324" s="53" t="s">
        <v>91</v>
      </c>
      <c r="E324" s="53" t="s">
        <v>91</v>
      </c>
      <c r="G324">
        <f t="shared" si="5"/>
        <v>1999</v>
      </c>
      <c r="I324" t="s">
        <v>3731</v>
      </c>
      <c r="J324" t="s">
        <v>3725</v>
      </c>
      <c r="K324" s="31" t="s">
        <v>3822</v>
      </c>
      <c r="M324" s="31" t="s">
        <v>4927</v>
      </c>
      <c r="P324" t="s">
        <v>78</v>
      </c>
      <c r="Q324" t="s">
        <v>78</v>
      </c>
    </row>
    <row r="325" spans="1:17" x14ac:dyDescent="0.2">
      <c r="A325" s="53" t="s">
        <v>3204</v>
      </c>
      <c r="B325" s="53" t="s">
        <v>3247</v>
      </c>
      <c r="C325" s="53" t="s">
        <v>5025</v>
      </c>
      <c r="D325" s="53" t="s">
        <v>91</v>
      </c>
      <c r="E325" s="53" t="s">
        <v>91</v>
      </c>
      <c r="G325">
        <f t="shared" si="5"/>
        <v>2002</v>
      </c>
      <c r="I325" t="s">
        <v>3732</v>
      </c>
      <c r="J325" t="s">
        <v>3725</v>
      </c>
      <c r="K325" s="31" t="s">
        <v>3822</v>
      </c>
      <c r="M325" s="31" t="s">
        <v>4927</v>
      </c>
      <c r="P325" t="s">
        <v>78</v>
      </c>
      <c r="Q325" t="s">
        <v>78</v>
      </c>
    </row>
    <row r="326" spans="1:17" x14ac:dyDescent="0.2">
      <c r="A326" s="53" t="s">
        <v>3204</v>
      </c>
      <c r="B326" s="53" t="s">
        <v>3238</v>
      </c>
      <c r="C326" s="53" t="s">
        <v>5025</v>
      </c>
      <c r="D326" s="53" t="s">
        <v>91</v>
      </c>
      <c r="E326" s="53" t="s">
        <v>91</v>
      </c>
      <c r="G326">
        <f t="shared" si="5"/>
        <v>2004</v>
      </c>
      <c r="I326" t="s">
        <v>3733</v>
      </c>
      <c r="J326" t="s">
        <v>3725</v>
      </c>
      <c r="K326" s="31" t="s">
        <v>3822</v>
      </c>
      <c r="M326" s="31" t="s">
        <v>4927</v>
      </c>
      <c r="P326" t="s">
        <v>78</v>
      </c>
      <c r="Q326" t="s">
        <v>78</v>
      </c>
    </row>
    <row r="327" spans="1:17" x14ac:dyDescent="0.2">
      <c r="A327" s="53" t="s">
        <v>3204</v>
      </c>
      <c r="B327" s="53" t="s">
        <v>3249</v>
      </c>
      <c r="C327" s="53" t="s">
        <v>5025</v>
      </c>
      <c r="D327" s="53" t="s">
        <v>91</v>
      </c>
      <c r="E327" s="53" t="s">
        <v>91</v>
      </c>
      <c r="G327">
        <f t="shared" si="5"/>
        <v>2005</v>
      </c>
      <c r="I327" t="s">
        <v>3734</v>
      </c>
      <c r="J327" t="s">
        <v>3725</v>
      </c>
      <c r="K327" s="31" t="s">
        <v>3822</v>
      </c>
      <c r="M327" s="31" t="s">
        <v>4927</v>
      </c>
      <c r="P327" t="s">
        <v>78</v>
      </c>
      <c r="Q327" t="s">
        <v>78</v>
      </c>
    </row>
    <row r="328" spans="1:17" x14ac:dyDescent="0.2">
      <c r="A328" s="53" t="s">
        <v>3204</v>
      </c>
      <c r="B328" s="53" t="s">
        <v>3239</v>
      </c>
      <c r="C328" s="53" t="s">
        <v>5025</v>
      </c>
      <c r="D328" s="53" t="s">
        <v>91</v>
      </c>
      <c r="E328" s="53" t="s">
        <v>91</v>
      </c>
      <c r="G328">
        <f t="shared" si="5"/>
        <v>2007</v>
      </c>
      <c r="I328" t="s">
        <v>3735</v>
      </c>
      <c r="J328" t="s">
        <v>3725</v>
      </c>
      <c r="K328" s="31" t="s">
        <v>3822</v>
      </c>
      <c r="M328" s="31" t="s">
        <v>4927</v>
      </c>
      <c r="P328" t="s">
        <v>78</v>
      </c>
      <c r="Q328" t="s">
        <v>78</v>
      </c>
    </row>
    <row r="329" spans="1:17" x14ac:dyDescent="0.2">
      <c r="A329" s="53" t="s">
        <v>3204</v>
      </c>
      <c r="B329" s="53" t="s">
        <v>3229</v>
      </c>
      <c r="C329" s="53" t="s">
        <v>5025</v>
      </c>
      <c r="D329" s="53" t="s">
        <v>91</v>
      </c>
      <c r="E329" s="53" t="s">
        <v>3750</v>
      </c>
      <c r="G329">
        <f t="shared" si="5"/>
        <v>1984</v>
      </c>
      <c r="I329" t="s">
        <v>3738</v>
      </c>
      <c r="J329" t="s">
        <v>3739</v>
      </c>
      <c r="K329" s="31" t="s">
        <v>3823</v>
      </c>
      <c r="M329" s="31" t="s">
        <v>3824</v>
      </c>
      <c r="P329" t="s">
        <v>78</v>
      </c>
      <c r="Q329" t="s">
        <v>78</v>
      </c>
    </row>
    <row r="330" spans="1:17" x14ac:dyDescent="0.2">
      <c r="A330" s="53" t="s">
        <v>3204</v>
      </c>
      <c r="B330" s="53" t="s">
        <v>3231</v>
      </c>
      <c r="C330" s="53" t="s">
        <v>5025</v>
      </c>
      <c r="D330" s="53" t="s">
        <v>91</v>
      </c>
      <c r="E330" s="53" t="s">
        <v>3750</v>
      </c>
      <c r="G330">
        <f t="shared" si="5"/>
        <v>1987</v>
      </c>
      <c r="I330" t="s">
        <v>3740</v>
      </c>
      <c r="J330" t="s">
        <v>3739</v>
      </c>
      <c r="K330" s="31" t="s">
        <v>3823</v>
      </c>
      <c r="M330" s="31" t="s">
        <v>3824</v>
      </c>
      <c r="P330" t="s">
        <v>78</v>
      </c>
      <c r="Q330" t="s">
        <v>78</v>
      </c>
    </row>
    <row r="331" spans="1:17" x14ac:dyDescent="0.2">
      <c r="A331" s="53" t="s">
        <v>3204</v>
      </c>
      <c r="B331" s="53" t="s">
        <v>3244</v>
      </c>
      <c r="C331" s="53" t="s">
        <v>5025</v>
      </c>
      <c r="D331" s="53" t="s">
        <v>91</v>
      </c>
      <c r="E331" s="53" t="s">
        <v>3750</v>
      </c>
      <c r="G331">
        <f t="shared" si="5"/>
        <v>1989</v>
      </c>
      <c r="I331" t="s">
        <v>3741</v>
      </c>
      <c r="J331" t="s">
        <v>3739</v>
      </c>
      <c r="K331" s="31" t="s">
        <v>3823</v>
      </c>
      <c r="M331" s="31" t="s">
        <v>3824</v>
      </c>
      <c r="P331" t="s">
        <v>78</v>
      </c>
      <c r="Q331" t="s">
        <v>78</v>
      </c>
    </row>
    <row r="332" spans="1:17" x14ac:dyDescent="0.2">
      <c r="A332" s="53" t="s">
        <v>3204</v>
      </c>
      <c r="B332" s="53" t="s">
        <v>3234</v>
      </c>
      <c r="C332" s="53" t="s">
        <v>5025</v>
      </c>
      <c r="D332" s="53" t="s">
        <v>91</v>
      </c>
      <c r="E332" s="53" t="s">
        <v>3750</v>
      </c>
      <c r="G332">
        <f t="shared" si="5"/>
        <v>1990</v>
      </c>
      <c r="I332" t="s">
        <v>3742</v>
      </c>
      <c r="J332" t="s">
        <v>3739</v>
      </c>
      <c r="K332" s="31" t="s">
        <v>3823</v>
      </c>
      <c r="M332" s="31" t="s">
        <v>3824</v>
      </c>
      <c r="P332" t="s">
        <v>78</v>
      </c>
      <c r="Q332" t="s">
        <v>78</v>
      </c>
    </row>
    <row r="333" spans="1:17" x14ac:dyDescent="0.2">
      <c r="A333" s="53" t="s">
        <v>3204</v>
      </c>
      <c r="B333" s="53" t="s">
        <v>3245</v>
      </c>
      <c r="C333" s="53" t="s">
        <v>5025</v>
      </c>
      <c r="D333" s="53" t="s">
        <v>91</v>
      </c>
      <c r="E333" s="53" t="s">
        <v>3750</v>
      </c>
      <c r="G333">
        <f t="shared" si="5"/>
        <v>1992</v>
      </c>
      <c r="I333" t="s">
        <v>3743</v>
      </c>
      <c r="J333" t="s">
        <v>3739</v>
      </c>
      <c r="K333" s="31" t="s">
        <v>3823</v>
      </c>
      <c r="M333" s="31" t="s">
        <v>3824</v>
      </c>
      <c r="P333" t="s">
        <v>78</v>
      </c>
      <c r="Q333" t="s">
        <v>78</v>
      </c>
    </row>
    <row r="334" spans="1:17" x14ac:dyDescent="0.2">
      <c r="A334" s="53" t="s">
        <v>3204</v>
      </c>
      <c r="B334" s="53" t="s">
        <v>3236</v>
      </c>
      <c r="C334" s="53" t="s">
        <v>5025</v>
      </c>
      <c r="D334" s="53" t="s">
        <v>91</v>
      </c>
      <c r="E334" s="53" t="s">
        <v>3750</v>
      </c>
      <c r="G334">
        <f t="shared" si="5"/>
        <v>1993</v>
      </c>
      <c r="I334" t="s">
        <v>3744</v>
      </c>
      <c r="J334" t="s">
        <v>3739</v>
      </c>
      <c r="K334" s="31" t="s">
        <v>3823</v>
      </c>
      <c r="M334" s="31" t="s">
        <v>3824</v>
      </c>
      <c r="P334" t="s">
        <v>78</v>
      </c>
      <c r="Q334" t="s">
        <v>78</v>
      </c>
    </row>
    <row r="335" spans="1:17" x14ac:dyDescent="0.2">
      <c r="A335" s="53" t="s">
        <v>3204</v>
      </c>
      <c r="B335" s="53" t="s">
        <v>3243</v>
      </c>
      <c r="C335" s="53" t="s">
        <v>5025</v>
      </c>
      <c r="D335" s="53" t="s">
        <v>91</v>
      </c>
      <c r="E335" s="53" t="s">
        <v>3750</v>
      </c>
      <c r="G335">
        <f t="shared" si="5"/>
        <v>1999</v>
      </c>
      <c r="I335" t="s">
        <v>3745</v>
      </c>
      <c r="J335" t="s">
        <v>3739</v>
      </c>
      <c r="K335" s="31" t="s">
        <v>3823</v>
      </c>
      <c r="M335" s="31" t="s">
        <v>3824</v>
      </c>
      <c r="P335" t="s">
        <v>78</v>
      </c>
      <c r="Q335" t="s">
        <v>78</v>
      </c>
    </row>
    <row r="336" spans="1:17" x14ac:dyDescent="0.2">
      <c r="A336" s="53" t="s">
        <v>3204</v>
      </c>
      <c r="B336" s="53" t="s">
        <v>3247</v>
      </c>
      <c r="C336" s="53" t="s">
        <v>5025</v>
      </c>
      <c r="D336" s="53" t="s">
        <v>91</v>
      </c>
      <c r="E336" s="53" t="s">
        <v>3750</v>
      </c>
      <c r="G336">
        <f t="shared" si="5"/>
        <v>2002</v>
      </c>
      <c r="I336" t="s">
        <v>3746</v>
      </c>
      <c r="J336" t="s">
        <v>3739</v>
      </c>
      <c r="K336" s="31" t="s">
        <v>3823</v>
      </c>
      <c r="M336" s="31" t="s">
        <v>3824</v>
      </c>
      <c r="P336" t="s">
        <v>78</v>
      </c>
      <c r="Q336" t="s">
        <v>78</v>
      </c>
    </row>
    <row r="337" spans="1:17" x14ac:dyDescent="0.2">
      <c r="A337" s="53" t="s">
        <v>3204</v>
      </c>
      <c r="B337" s="53" t="s">
        <v>3238</v>
      </c>
      <c r="C337" s="53" t="s">
        <v>5025</v>
      </c>
      <c r="D337" s="53" t="s">
        <v>91</v>
      </c>
      <c r="E337" s="53" t="s">
        <v>3750</v>
      </c>
      <c r="G337">
        <f t="shared" si="5"/>
        <v>2004</v>
      </c>
      <c r="I337" t="s">
        <v>3747</v>
      </c>
      <c r="J337" t="s">
        <v>3739</v>
      </c>
      <c r="K337" s="31" t="s">
        <v>3823</v>
      </c>
      <c r="M337" s="31" t="s">
        <v>3824</v>
      </c>
      <c r="P337" t="s">
        <v>78</v>
      </c>
      <c r="Q337" t="s">
        <v>78</v>
      </c>
    </row>
    <row r="338" spans="1:17" x14ac:dyDescent="0.2">
      <c r="A338" s="53" t="s">
        <v>3204</v>
      </c>
      <c r="B338" s="53" t="s">
        <v>3249</v>
      </c>
      <c r="C338" s="53" t="s">
        <v>5025</v>
      </c>
      <c r="D338" s="53" t="s">
        <v>91</v>
      </c>
      <c r="E338" s="53" t="s">
        <v>3750</v>
      </c>
      <c r="G338">
        <f t="shared" si="5"/>
        <v>2005</v>
      </c>
      <c r="I338" t="s">
        <v>3748</v>
      </c>
      <c r="J338" t="s">
        <v>3739</v>
      </c>
      <c r="K338" s="31" t="s">
        <v>3823</v>
      </c>
      <c r="M338" s="31" t="s">
        <v>3824</v>
      </c>
      <c r="P338" t="s">
        <v>78</v>
      </c>
      <c r="Q338" t="s">
        <v>78</v>
      </c>
    </row>
    <row r="339" spans="1:17" x14ac:dyDescent="0.2">
      <c r="A339" s="53" t="s">
        <v>3204</v>
      </c>
      <c r="B339" s="53" t="s">
        <v>3239</v>
      </c>
      <c r="C339" s="53" t="s">
        <v>5025</v>
      </c>
      <c r="D339" s="53" t="s">
        <v>91</v>
      </c>
      <c r="E339" s="53" t="s">
        <v>3750</v>
      </c>
      <c r="G339">
        <f t="shared" si="5"/>
        <v>2007</v>
      </c>
      <c r="I339" t="s">
        <v>3749</v>
      </c>
      <c r="J339" t="s">
        <v>3739</v>
      </c>
      <c r="K339" s="31" t="s">
        <v>3823</v>
      </c>
      <c r="M339" s="31" t="s">
        <v>3824</v>
      </c>
      <c r="P339" t="s">
        <v>78</v>
      </c>
      <c r="Q339" t="s">
        <v>78</v>
      </c>
    </row>
    <row r="340" spans="1:17" x14ac:dyDescent="0.2">
      <c r="A340" s="53" t="s">
        <v>3204</v>
      </c>
      <c r="B340" s="53" t="s">
        <v>3229</v>
      </c>
      <c r="C340" s="53" t="s">
        <v>5025</v>
      </c>
      <c r="D340" s="53" t="s">
        <v>91</v>
      </c>
      <c r="E340" s="53" t="s">
        <v>3723</v>
      </c>
      <c r="G340">
        <f t="shared" si="5"/>
        <v>1984</v>
      </c>
      <c r="I340" t="s">
        <v>3715</v>
      </c>
      <c r="J340" t="s">
        <v>3716</v>
      </c>
      <c r="K340" s="31" t="s">
        <v>3820</v>
      </c>
      <c r="M340" s="31" t="s">
        <v>3821</v>
      </c>
      <c r="P340" t="s">
        <v>78</v>
      </c>
      <c r="Q340" t="s">
        <v>78</v>
      </c>
    </row>
    <row r="341" spans="1:17" x14ac:dyDescent="0.2">
      <c r="A341" s="53" t="s">
        <v>3204</v>
      </c>
      <c r="B341" s="53" t="s">
        <v>3231</v>
      </c>
      <c r="C341" s="53" t="s">
        <v>5025</v>
      </c>
      <c r="D341" s="53" t="s">
        <v>91</v>
      </c>
      <c r="E341" s="53" t="s">
        <v>3723</v>
      </c>
      <c r="G341">
        <f t="shared" si="5"/>
        <v>1987</v>
      </c>
      <c r="I341" t="s">
        <v>3717</v>
      </c>
      <c r="J341" t="s">
        <v>3716</v>
      </c>
      <c r="K341" s="31" t="s">
        <v>3820</v>
      </c>
      <c r="M341" s="31" t="s">
        <v>3821</v>
      </c>
      <c r="P341" t="s">
        <v>78</v>
      </c>
      <c r="Q341" t="s">
        <v>78</v>
      </c>
    </row>
    <row r="342" spans="1:17" x14ac:dyDescent="0.2">
      <c r="A342" s="53" t="s">
        <v>3204</v>
      </c>
      <c r="B342" s="53" t="s">
        <v>3244</v>
      </c>
      <c r="C342" s="53" t="s">
        <v>5025</v>
      </c>
      <c r="D342" s="53" t="s">
        <v>91</v>
      </c>
      <c r="E342" s="53" t="s">
        <v>3723</v>
      </c>
      <c r="G342">
        <f t="shared" si="5"/>
        <v>1989</v>
      </c>
      <c r="I342" t="s">
        <v>3718</v>
      </c>
      <c r="J342" t="s">
        <v>3716</v>
      </c>
      <c r="K342" s="31" t="s">
        <v>3820</v>
      </c>
      <c r="M342" s="31" t="s">
        <v>3821</v>
      </c>
      <c r="P342" t="s">
        <v>78</v>
      </c>
      <c r="Q342" t="s">
        <v>78</v>
      </c>
    </row>
    <row r="343" spans="1:17" x14ac:dyDescent="0.2">
      <c r="A343" s="53" t="s">
        <v>3204</v>
      </c>
      <c r="B343" s="53" t="s">
        <v>3234</v>
      </c>
      <c r="C343" s="53" t="s">
        <v>5025</v>
      </c>
      <c r="D343" s="53" t="s">
        <v>91</v>
      </c>
      <c r="E343" s="53" t="s">
        <v>3723</v>
      </c>
      <c r="G343">
        <f t="shared" si="5"/>
        <v>1990</v>
      </c>
      <c r="I343" t="s">
        <v>3719</v>
      </c>
      <c r="J343" t="s">
        <v>3716</v>
      </c>
      <c r="K343" s="31" t="s">
        <v>3820</v>
      </c>
      <c r="M343" s="31" t="s">
        <v>3821</v>
      </c>
      <c r="P343" t="s">
        <v>78</v>
      </c>
      <c r="Q343" t="s">
        <v>78</v>
      </c>
    </row>
    <row r="344" spans="1:17" x14ac:dyDescent="0.2">
      <c r="A344" s="53" t="s">
        <v>3204</v>
      </c>
      <c r="B344" s="53" t="s">
        <v>3245</v>
      </c>
      <c r="C344" s="53" t="s">
        <v>5025</v>
      </c>
      <c r="D344" s="53" t="s">
        <v>91</v>
      </c>
      <c r="E344" s="53" t="s">
        <v>3723</v>
      </c>
      <c r="G344">
        <f t="shared" si="5"/>
        <v>1992</v>
      </c>
      <c r="I344" t="s">
        <v>3720</v>
      </c>
      <c r="J344" t="s">
        <v>3716</v>
      </c>
      <c r="K344" s="31" t="s">
        <v>3820</v>
      </c>
      <c r="M344" s="31" t="s">
        <v>3821</v>
      </c>
      <c r="P344" t="s">
        <v>78</v>
      </c>
      <c r="Q344" t="s">
        <v>78</v>
      </c>
    </row>
    <row r="345" spans="1:17" x14ac:dyDescent="0.2">
      <c r="A345" s="53" t="s">
        <v>3204</v>
      </c>
      <c r="B345" s="53" t="s">
        <v>3236</v>
      </c>
      <c r="C345" s="53" t="s">
        <v>5025</v>
      </c>
      <c r="D345" s="53" t="s">
        <v>91</v>
      </c>
      <c r="E345" s="53" t="s">
        <v>3723</v>
      </c>
      <c r="G345">
        <f t="shared" si="5"/>
        <v>1993</v>
      </c>
      <c r="I345" t="s">
        <v>3721</v>
      </c>
      <c r="J345" t="s">
        <v>3716</v>
      </c>
      <c r="K345" s="31" t="s">
        <v>3820</v>
      </c>
      <c r="M345" s="31" t="s">
        <v>3821</v>
      </c>
      <c r="P345" t="s">
        <v>78</v>
      </c>
      <c r="Q345" t="s">
        <v>78</v>
      </c>
    </row>
    <row r="346" spans="1:17" x14ac:dyDescent="0.2">
      <c r="A346" s="53" t="s">
        <v>3204</v>
      </c>
      <c r="B346" s="53" t="s">
        <v>3394</v>
      </c>
      <c r="C346" s="53" t="s">
        <v>5025</v>
      </c>
      <c r="D346" s="53" t="s">
        <v>91</v>
      </c>
      <c r="E346" s="53" t="s">
        <v>3723</v>
      </c>
      <c r="G346">
        <f t="shared" si="5"/>
        <v>1995</v>
      </c>
      <c r="I346" t="s">
        <v>3722</v>
      </c>
      <c r="J346" t="s">
        <v>3716</v>
      </c>
      <c r="K346" s="31" t="s">
        <v>3820</v>
      </c>
      <c r="M346" s="31" t="s">
        <v>3821</v>
      </c>
      <c r="P346" t="s">
        <v>78</v>
      </c>
      <c r="Q346" t="s">
        <v>78</v>
      </c>
    </row>
    <row r="347" spans="1:17" x14ac:dyDescent="0.2">
      <c r="A347" s="45" t="s">
        <v>3204</v>
      </c>
      <c r="B347" s="45" t="s">
        <v>3229</v>
      </c>
      <c r="C347" s="45" t="s">
        <v>5025</v>
      </c>
      <c r="D347" s="45" t="s">
        <v>82</v>
      </c>
      <c r="E347" s="45" t="s">
        <v>3893</v>
      </c>
      <c r="G347">
        <f t="shared" si="5"/>
        <v>1984</v>
      </c>
      <c r="I347" t="s">
        <v>3880</v>
      </c>
      <c r="J347" t="s">
        <v>3881</v>
      </c>
      <c r="K347" s="31" t="s">
        <v>3894</v>
      </c>
      <c r="L347" s="31" t="s">
        <v>95</v>
      </c>
      <c r="M347" s="31" t="s">
        <v>3895</v>
      </c>
      <c r="P347" t="s">
        <v>96</v>
      </c>
      <c r="Q347" t="s">
        <v>96</v>
      </c>
    </row>
    <row r="348" spans="1:17" x14ac:dyDescent="0.2">
      <c r="A348" s="45" t="s">
        <v>3204</v>
      </c>
      <c r="B348" s="45" t="s">
        <v>3231</v>
      </c>
      <c r="C348" s="45" t="s">
        <v>5025</v>
      </c>
      <c r="D348" s="45" t="s">
        <v>82</v>
      </c>
      <c r="E348" s="45" t="s">
        <v>3893</v>
      </c>
      <c r="G348">
        <f t="shared" si="5"/>
        <v>1987</v>
      </c>
      <c r="I348" t="s">
        <v>3882</v>
      </c>
      <c r="J348" t="s">
        <v>3881</v>
      </c>
      <c r="K348" s="31" t="s">
        <v>3894</v>
      </c>
      <c r="L348" s="31" t="s">
        <v>95</v>
      </c>
      <c r="M348" s="31" t="s">
        <v>3895</v>
      </c>
      <c r="P348" t="s">
        <v>96</v>
      </c>
      <c r="Q348" t="s">
        <v>96</v>
      </c>
    </row>
    <row r="349" spans="1:17" x14ac:dyDescent="0.2">
      <c r="A349" s="45" t="s">
        <v>3204</v>
      </c>
      <c r="B349" s="45" t="s">
        <v>3244</v>
      </c>
      <c r="C349" s="45" t="s">
        <v>5025</v>
      </c>
      <c r="D349" s="45" t="s">
        <v>82</v>
      </c>
      <c r="E349" s="45" t="s">
        <v>3893</v>
      </c>
      <c r="G349">
        <f t="shared" si="5"/>
        <v>1989</v>
      </c>
      <c r="I349" t="s">
        <v>3883</v>
      </c>
      <c r="J349" t="s">
        <v>3881</v>
      </c>
      <c r="K349" s="31" t="s">
        <v>3894</v>
      </c>
      <c r="L349" s="31" t="s">
        <v>95</v>
      </c>
      <c r="M349" s="31" t="s">
        <v>3895</v>
      </c>
      <c r="P349" t="s">
        <v>96</v>
      </c>
      <c r="Q349" t="s">
        <v>96</v>
      </c>
    </row>
    <row r="350" spans="1:17" x14ac:dyDescent="0.2">
      <c r="A350" s="45" t="s">
        <v>3204</v>
      </c>
      <c r="B350" s="45" t="s">
        <v>3234</v>
      </c>
      <c r="C350" s="45" t="s">
        <v>5025</v>
      </c>
      <c r="D350" s="45" t="s">
        <v>82</v>
      </c>
      <c r="E350" s="45" t="s">
        <v>3893</v>
      </c>
      <c r="G350">
        <f t="shared" si="5"/>
        <v>1990</v>
      </c>
      <c r="I350" t="s">
        <v>3884</v>
      </c>
      <c r="J350" t="s">
        <v>3881</v>
      </c>
      <c r="K350" s="31" t="s">
        <v>3894</v>
      </c>
      <c r="L350" s="31" t="s">
        <v>95</v>
      </c>
      <c r="M350" s="31" t="s">
        <v>3895</v>
      </c>
      <c r="P350" t="s">
        <v>96</v>
      </c>
      <c r="Q350" t="s">
        <v>96</v>
      </c>
    </row>
    <row r="351" spans="1:17" x14ac:dyDescent="0.2">
      <c r="A351" s="45" t="s">
        <v>3204</v>
      </c>
      <c r="B351" s="45" t="s">
        <v>3245</v>
      </c>
      <c r="C351" s="45" t="s">
        <v>5025</v>
      </c>
      <c r="D351" s="45" t="s">
        <v>82</v>
      </c>
      <c r="E351" s="45" t="s">
        <v>3893</v>
      </c>
      <c r="G351">
        <f t="shared" si="5"/>
        <v>1992</v>
      </c>
      <c r="I351" t="s">
        <v>3885</v>
      </c>
      <c r="J351" t="s">
        <v>3881</v>
      </c>
      <c r="K351" s="31" t="s">
        <v>3894</v>
      </c>
      <c r="L351" s="31" t="s">
        <v>95</v>
      </c>
      <c r="M351" s="31" t="s">
        <v>3895</v>
      </c>
      <c r="P351" t="s">
        <v>96</v>
      </c>
      <c r="Q351" t="s">
        <v>96</v>
      </c>
    </row>
    <row r="352" spans="1:17" x14ac:dyDescent="0.2">
      <c r="A352" s="45" t="s">
        <v>3204</v>
      </c>
      <c r="B352" s="45" t="s">
        <v>3236</v>
      </c>
      <c r="C352" s="45" t="s">
        <v>5025</v>
      </c>
      <c r="D352" s="45" t="s">
        <v>82</v>
      </c>
      <c r="E352" s="45" t="s">
        <v>3893</v>
      </c>
      <c r="G352">
        <f t="shared" si="5"/>
        <v>1993</v>
      </c>
      <c r="I352" t="s">
        <v>3886</v>
      </c>
      <c r="J352" t="s">
        <v>3881</v>
      </c>
      <c r="K352" s="31" t="s">
        <v>3894</v>
      </c>
      <c r="L352" s="31" t="s">
        <v>95</v>
      </c>
      <c r="M352" s="31" t="s">
        <v>3895</v>
      </c>
      <c r="P352" t="s">
        <v>96</v>
      </c>
      <c r="Q352" t="s">
        <v>96</v>
      </c>
    </row>
    <row r="353" spans="1:17" x14ac:dyDescent="0.2">
      <c r="A353" s="45" t="s">
        <v>3204</v>
      </c>
      <c r="B353" s="45" t="s">
        <v>3394</v>
      </c>
      <c r="C353" s="45" t="s">
        <v>5025</v>
      </c>
      <c r="D353" s="45" t="s">
        <v>82</v>
      </c>
      <c r="E353" s="45" t="s">
        <v>3893</v>
      </c>
      <c r="G353">
        <f t="shared" si="5"/>
        <v>1995</v>
      </c>
      <c r="I353" t="s">
        <v>3887</v>
      </c>
      <c r="J353" t="s">
        <v>3881</v>
      </c>
      <c r="K353" s="31" t="s">
        <v>3894</v>
      </c>
      <c r="L353" s="31" t="s">
        <v>95</v>
      </c>
      <c r="M353" s="31" t="s">
        <v>3895</v>
      </c>
      <c r="P353" t="s">
        <v>96</v>
      </c>
      <c r="Q353" t="s">
        <v>96</v>
      </c>
    </row>
    <row r="354" spans="1:17" x14ac:dyDescent="0.2">
      <c r="A354" s="45" t="s">
        <v>3204</v>
      </c>
      <c r="B354" s="45" t="s">
        <v>3243</v>
      </c>
      <c r="C354" s="45" t="s">
        <v>5025</v>
      </c>
      <c r="D354" s="45" t="s">
        <v>82</v>
      </c>
      <c r="E354" s="45" t="s">
        <v>3893</v>
      </c>
      <c r="G354">
        <f t="shared" si="5"/>
        <v>1999</v>
      </c>
      <c r="I354" t="s">
        <v>3888</v>
      </c>
      <c r="J354" t="s">
        <v>3881</v>
      </c>
      <c r="K354" s="31" t="s">
        <v>3894</v>
      </c>
      <c r="L354" s="31" t="s">
        <v>95</v>
      </c>
      <c r="M354" s="31" t="s">
        <v>3895</v>
      </c>
      <c r="P354" t="s">
        <v>96</v>
      </c>
      <c r="Q354" t="s">
        <v>96</v>
      </c>
    </row>
    <row r="355" spans="1:17" x14ac:dyDescent="0.2">
      <c r="A355" s="45" t="s">
        <v>3204</v>
      </c>
      <c r="B355" s="45" t="s">
        <v>3247</v>
      </c>
      <c r="C355" s="45" t="s">
        <v>5025</v>
      </c>
      <c r="D355" s="45" t="s">
        <v>82</v>
      </c>
      <c r="E355" s="45" t="s">
        <v>3893</v>
      </c>
      <c r="G355">
        <f t="shared" si="5"/>
        <v>2002</v>
      </c>
      <c r="I355" t="s">
        <v>3889</v>
      </c>
      <c r="J355" t="s">
        <v>3881</v>
      </c>
      <c r="K355" s="31" t="s">
        <v>3894</v>
      </c>
      <c r="L355" s="31" t="s">
        <v>95</v>
      </c>
      <c r="M355" s="31" t="s">
        <v>3895</v>
      </c>
      <c r="P355" t="s">
        <v>96</v>
      </c>
      <c r="Q355" t="s">
        <v>96</v>
      </c>
    </row>
    <row r="356" spans="1:17" x14ac:dyDescent="0.2">
      <c r="A356" s="45" t="s">
        <v>3204</v>
      </c>
      <c r="B356" s="45" t="s">
        <v>3238</v>
      </c>
      <c r="C356" s="45" t="s">
        <v>5025</v>
      </c>
      <c r="D356" s="45" t="s">
        <v>82</v>
      </c>
      <c r="E356" s="45" t="s">
        <v>3893</v>
      </c>
      <c r="G356">
        <f t="shared" si="5"/>
        <v>2004</v>
      </c>
      <c r="I356" t="s">
        <v>3890</v>
      </c>
      <c r="J356" t="s">
        <v>3881</v>
      </c>
      <c r="K356" s="31" t="s">
        <v>3894</v>
      </c>
      <c r="L356" s="31" t="s">
        <v>95</v>
      </c>
      <c r="M356" s="31" t="s">
        <v>3895</v>
      </c>
      <c r="P356" t="s">
        <v>96</v>
      </c>
      <c r="Q356" t="s">
        <v>96</v>
      </c>
    </row>
    <row r="357" spans="1:17" x14ac:dyDescent="0.2">
      <c r="A357" s="45" t="s">
        <v>3204</v>
      </c>
      <c r="B357" s="45" t="s">
        <v>3249</v>
      </c>
      <c r="C357" s="45" t="s">
        <v>5025</v>
      </c>
      <c r="D357" s="45" t="s">
        <v>82</v>
      </c>
      <c r="E357" s="45" t="s">
        <v>3893</v>
      </c>
      <c r="G357">
        <f t="shared" si="5"/>
        <v>2005</v>
      </c>
      <c r="I357" t="s">
        <v>3891</v>
      </c>
      <c r="J357" t="s">
        <v>3881</v>
      </c>
      <c r="K357" s="31" t="s">
        <v>3894</v>
      </c>
      <c r="L357" s="31" t="s">
        <v>95</v>
      </c>
      <c r="M357" s="31" t="s">
        <v>3895</v>
      </c>
      <c r="P357" t="s">
        <v>96</v>
      </c>
      <c r="Q357" t="s">
        <v>96</v>
      </c>
    </row>
    <row r="358" spans="1:17" x14ac:dyDescent="0.2">
      <c r="A358" s="45" t="s">
        <v>3204</v>
      </c>
      <c r="B358" s="45" t="s">
        <v>3239</v>
      </c>
      <c r="C358" s="45" t="s">
        <v>5025</v>
      </c>
      <c r="D358" s="45" t="s">
        <v>82</v>
      </c>
      <c r="E358" s="45" t="s">
        <v>3893</v>
      </c>
      <c r="G358">
        <f t="shared" si="5"/>
        <v>2007</v>
      </c>
      <c r="I358" t="s">
        <v>3892</v>
      </c>
      <c r="J358" t="s">
        <v>3881</v>
      </c>
      <c r="K358" s="31" t="s">
        <v>3894</v>
      </c>
      <c r="L358" s="31" t="s">
        <v>95</v>
      </c>
      <c r="M358" s="31" t="s">
        <v>3895</v>
      </c>
      <c r="P358" t="s">
        <v>96</v>
      </c>
      <c r="Q358" t="s">
        <v>96</v>
      </c>
    </row>
    <row r="359" spans="1:17" x14ac:dyDescent="0.2">
      <c r="A359" s="53" t="s">
        <v>3204</v>
      </c>
      <c r="B359" s="53" t="s">
        <v>3229</v>
      </c>
      <c r="C359" s="53" t="s">
        <v>5025</v>
      </c>
      <c r="D359" s="53" t="s">
        <v>743</v>
      </c>
      <c r="E359" s="53" t="s">
        <v>743</v>
      </c>
      <c r="G359">
        <f t="shared" si="5"/>
        <v>1984</v>
      </c>
      <c r="I359" t="s">
        <v>3644</v>
      </c>
      <c r="J359" t="s">
        <v>3645</v>
      </c>
      <c r="K359" s="31" t="s">
        <v>3678</v>
      </c>
      <c r="M359" s="31" t="s">
        <v>3679</v>
      </c>
      <c r="P359" t="s">
        <v>78</v>
      </c>
      <c r="Q359" t="s">
        <v>78</v>
      </c>
    </row>
    <row r="360" spans="1:17" x14ac:dyDescent="0.2">
      <c r="A360" s="53" t="s">
        <v>3204</v>
      </c>
      <c r="B360" s="53" t="s">
        <v>3393</v>
      </c>
      <c r="C360" s="53" t="s">
        <v>5025</v>
      </c>
      <c r="D360" s="53" t="s">
        <v>743</v>
      </c>
      <c r="E360" s="53" t="s">
        <v>743</v>
      </c>
      <c r="G360">
        <f t="shared" si="5"/>
        <v>1985</v>
      </c>
      <c r="I360" t="s">
        <v>3646</v>
      </c>
      <c r="J360" t="s">
        <v>3645</v>
      </c>
      <c r="K360" s="31" t="s">
        <v>4805</v>
      </c>
      <c r="M360" t="s">
        <v>4068</v>
      </c>
      <c r="P360" t="s">
        <v>78</v>
      </c>
      <c r="Q360" t="s">
        <v>78</v>
      </c>
    </row>
    <row r="361" spans="1:17" x14ac:dyDescent="0.2">
      <c r="A361" s="53" t="s">
        <v>3204</v>
      </c>
      <c r="B361" s="53" t="s">
        <v>3231</v>
      </c>
      <c r="C361" s="53" t="s">
        <v>5025</v>
      </c>
      <c r="D361" s="53" t="s">
        <v>743</v>
      </c>
      <c r="E361" s="53" t="s">
        <v>743</v>
      </c>
      <c r="G361">
        <f t="shared" si="5"/>
        <v>1987</v>
      </c>
      <c r="I361" t="s">
        <v>3647</v>
      </c>
      <c r="J361" t="s">
        <v>3645</v>
      </c>
      <c r="K361" s="31" t="s">
        <v>4805</v>
      </c>
      <c r="M361" t="s">
        <v>4068</v>
      </c>
      <c r="P361" t="s">
        <v>78</v>
      </c>
      <c r="Q361" t="s">
        <v>78</v>
      </c>
    </row>
    <row r="362" spans="1:17" x14ac:dyDescent="0.2">
      <c r="A362" s="53" t="s">
        <v>3204</v>
      </c>
      <c r="B362" s="53" t="s">
        <v>3244</v>
      </c>
      <c r="C362" s="53" t="s">
        <v>5025</v>
      </c>
      <c r="D362" s="53" t="s">
        <v>743</v>
      </c>
      <c r="E362" s="53" t="s">
        <v>743</v>
      </c>
      <c r="G362">
        <f t="shared" si="5"/>
        <v>1989</v>
      </c>
      <c r="I362" t="s">
        <v>3648</v>
      </c>
      <c r="J362" t="s">
        <v>3645</v>
      </c>
      <c r="K362" s="31" t="s">
        <v>3678</v>
      </c>
      <c r="M362" s="31" t="s">
        <v>3679</v>
      </c>
      <c r="P362" t="s">
        <v>78</v>
      </c>
      <c r="Q362" t="s">
        <v>78</v>
      </c>
    </row>
    <row r="363" spans="1:17" x14ac:dyDescent="0.2">
      <c r="A363" s="53" t="s">
        <v>3204</v>
      </c>
      <c r="B363" s="53" t="s">
        <v>3234</v>
      </c>
      <c r="C363" s="53" t="s">
        <v>5025</v>
      </c>
      <c r="D363" s="53" t="s">
        <v>743</v>
      </c>
      <c r="E363" s="53" t="s">
        <v>743</v>
      </c>
      <c r="G363">
        <f t="shared" si="5"/>
        <v>1990</v>
      </c>
      <c r="I363" t="s">
        <v>3649</v>
      </c>
      <c r="J363" t="s">
        <v>3645</v>
      </c>
      <c r="K363" s="31" t="s">
        <v>3678</v>
      </c>
      <c r="M363" s="31" t="s">
        <v>3679</v>
      </c>
      <c r="P363" t="s">
        <v>78</v>
      </c>
      <c r="Q363" t="s">
        <v>78</v>
      </c>
    </row>
    <row r="364" spans="1:17" x14ac:dyDescent="0.2">
      <c r="A364" s="53" t="s">
        <v>3204</v>
      </c>
      <c r="B364" s="53" t="s">
        <v>3245</v>
      </c>
      <c r="C364" s="53" t="s">
        <v>5025</v>
      </c>
      <c r="D364" s="53" t="s">
        <v>743</v>
      </c>
      <c r="E364" s="53" t="s">
        <v>743</v>
      </c>
      <c r="G364">
        <f t="shared" si="5"/>
        <v>1992</v>
      </c>
      <c r="I364" t="s">
        <v>3650</v>
      </c>
      <c r="J364" t="s">
        <v>3645</v>
      </c>
      <c r="K364" s="31" t="s">
        <v>3678</v>
      </c>
      <c r="M364" s="31" t="s">
        <v>3679</v>
      </c>
      <c r="P364" t="s">
        <v>78</v>
      </c>
      <c r="Q364" t="s">
        <v>78</v>
      </c>
    </row>
    <row r="365" spans="1:17" x14ac:dyDescent="0.2">
      <c r="A365" s="53" t="s">
        <v>3204</v>
      </c>
      <c r="B365" s="53" t="s">
        <v>3236</v>
      </c>
      <c r="C365" s="53" t="s">
        <v>5025</v>
      </c>
      <c r="D365" s="53" t="s">
        <v>743</v>
      </c>
      <c r="E365" s="53" t="s">
        <v>743</v>
      </c>
      <c r="G365">
        <f t="shared" si="5"/>
        <v>1993</v>
      </c>
      <c r="I365" t="s">
        <v>3651</v>
      </c>
      <c r="J365" t="s">
        <v>3645</v>
      </c>
      <c r="K365" s="31" t="s">
        <v>3678</v>
      </c>
      <c r="M365" s="31" t="s">
        <v>3679</v>
      </c>
      <c r="P365" t="s">
        <v>78</v>
      </c>
      <c r="Q365" t="s">
        <v>78</v>
      </c>
    </row>
    <row r="366" spans="1:17" x14ac:dyDescent="0.2">
      <c r="A366" s="53" t="s">
        <v>3204</v>
      </c>
      <c r="B366" s="53" t="s">
        <v>3394</v>
      </c>
      <c r="C366" s="53" t="s">
        <v>5025</v>
      </c>
      <c r="D366" s="53" t="s">
        <v>743</v>
      </c>
      <c r="E366" s="53" t="s">
        <v>743</v>
      </c>
      <c r="G366">
        <f t="shared" si="5"/>
        <v>1995</v>
      </c>
      <c r="I366" t="s">
        <v>3652</v>
      </c>
      <c r="J366" t="s">
        <v>3645</v>
      </c>
      <c r="P366" t="s">
        <v>78</v>
      </c>
      <c r="Q366" t="s">
        <v>78</v>
      </c>
    </row>
    <row r="367" spans="1:17" x14ac:dyDescent="0.2">
      <c r="A367" s="53" t="s">
        <v>3204</v>
      </c>
      <c r="B367" s="53" t="s">
        <v>3243</v>
      </c>
      <c r="C367" s="53" t="s">
        <v>5025</v>
      </c>
      <c r="D367" s="53" t="s">
        <v>743</v>
      </c>
      <c r="E367" s="53" t="s">
        <v>743</v>
      </c>
      <c r="G367">
        <f t="shared" si="5"/>
        <v>1999</v>
      </c>
      <c r="I367" t="s">
        <v>3653</v>
      </c>
      <c r="J367" t="s">
        <v>3645</v>
      </c>
      <c r="K367" s="31" t="s">
        <v>4805</v>
      </c>
      <c r="M367" t="s">
        <v>4068</v>
      </c>
      <c r="P367" t="s">
        <v>78</v>
      </c>
      <c r="Q367" t="s">
        <v>78</v>
      </c>
    </row>
    <row r="368" spans="1:17" x14ac:dyDescent="0.2">
      <c r="A368" s="53" t="s">
        <v>3204</v>
      </c>
      <c r="B368" s="53" t="s">
        <v>3247</v>
      </c>
      <c r="C368" s="53" t="s">
        <v>5025</v>
      </c>
      <c r="D368" s="53" t="s">
        <v>743</v>
      </c>
      <c r="E368" s="53" t="s">
        <v>743</v>
      </c>
      <c r="G368">
        <f t="shared" si="5"/>
        <v>2002</v>
      </c>
      <c r="I368" t="s">
        <v>3654</v>
      </c>
      <c r="J368" t="s">
        <v>3645</v>
      </c>
      <c r="K368" s="31" t="s">
        <v>4805</v>
      </c>
      <c r="M368" t="s">
        <v>4068</v>
      </c>
      <c r="P368" t="s">
        <v>78</v>
      </c>
      <c r="Q368" t="s">
        <v>78</v>
      </c>
    </row>
    <row r="369" spans="1:17" x14ac:dyDescent="0.2">
      <c r="A369" s="53" t="s">
        <v>3204</v>
      </c>
      <c r="B369" s="53" t="s">
        <v>3238</v>
      </c>
      <c r="C369" s="53" t="s">
        <v>5025</v>
      </c>
      <c r="D369" s="53" t="s">
        <v>743</v>
      </c>
      <c r="E369" s="53" t="s">
        <v>743</v>
      </c>
      <c r="G369">
        <f t="shared" si="5"/>
        <v>2004</v>
      </c>
      <c r="I369" t="s">
        <v>3625</v>
      </c>
      <c r="J369" t="s">
        <v>3626</v>
      </c>
      <c r="K369" s="31" t="s">
        <v>4805</v>
      </c>
      <c r="M369" t="s">
        <v>4068</v>
      </c>
      <c r="P369" t="s">
        <v>78</v>
      </c>
      <c r="Q369" t="s">
        <v>78</v>
      </c>
    </row>
    <row r="370" spans="1:17" x14ac:dyDescent="0.2">
      <c r="A370" s="53" t="s">
        <v>3204</v>
      </c>
      <c r="B370" s="53" t="s">
        <v>3249</v>
      </c>
      <c r="C370" s="53" t="s">
        <v>5025</v>
      </c>
      <c r="D370" s="53" t="s">
        <v>743</v>
      </c>
      <c r="E370" s="53" t="s">
        <v>743</v>
      </c>
      <c r="G370">
        <f t="shared" si="5"/>
        <v>2005</v>
      </c>
      <c r="I370" t="s">
        <v>3655</v>
      </c>
      <c r="J370" t="s">
        <v>3645</v>
      </c>
      <c r="K370" s="31" t="s">
        <v>3678</v>
      </c>
      <c r="M370" s="31" t="s">
        <v>3679</v>
      </c>
      <c r="P370" t="s">
        <v>78</v>
      </c>
      <c r="Q370" t="s">
        <v>78</v>
      </c>
    </row>
    <row r="371" spans="1:17" x14ac:dyDescent="0.2">
      <c r="A371" s="45" t="s">
        <v>3204</v>
      </c>
      <c r="B371" s="45" t="s">
        <v>3229</v>
      </c>
      <c r="C371" s="45" t="s">
        <v>5025</v>
      </c>
      <c r="D371" s="45" t="s">
        <v>86</v>
      </c>
      <c r="E371" s="45" t="s">
        <v>3870</v>
      </c>
      <c r="G371">
        <f t="shared" si="5"/>
        <v>1984</v>
      </c>
      <c r="I371" t="s">
        <v>3851</v>
      </c>
      <c r="J371" t="s">
        <v>2746</v>
      </c>
      <c r="K371" s="31" t="s">
        <v>417</v>
      </c>
      <c r="M371" s="31" t="s">
        <v>5027</v>
      </c>
      <c r="P371" t="s">
        <v>96</v>
      </c>
      <c r="Q371" t="s">
        <v>96</v>
      </c>
    </row>
    <row r="372" spans="1:17" x14ac:dyDescent="0.2">
      <c r="A372" s="45" t="s">
        <v>3204</v>
      </c>
      <c r="B372" s="45" t="s">
        <v>3231</v>
      </c>
      <c r="C372" s="45" t="s">
        <v>5025</v>
      </c>
      <c r="D372" s="45" t="s">
        <v>86</v>
      </c>
      <c r="E372" s="45" t="s">
        <v>3870</v>
      </c>
      <c r="G372">
        <f t="shared" si="5"/>
        <v>1987</v>
      </c>
      <c r="I372" t="s">
        <v>3852</v>
      </c>
      <c r="J372" t="s">
        <v>2746</v>
      </c>
      <c r="K372" s="31" t="s">
        <v>417</v>
      </c>
      <c r="M372" s="31" t="s">
        <v>5027</v>
      </c>
      <c r="P372" t="s">
        <v>96</v>
      </c>
      <c r="Q372" t="s">
        <v>96</v>
      </c>
    </row>
    <row r="373" spans="1:17" x14ac:dyDescent="0.2">
      <c r="A373" s="45" t="s">
        <v>3204</v>
      </c>
      <c r="B373" s="45" t="s">
        <v>3244</v>
      </c>
      <c r="C373" s="45" t="s">
        <v>5025</v>
      </c>
      <c r="D373" s="45" t="s">
        <v>86</v>
      </c>
      <c r="E373" s="45" t="s">
        <v>3870</v>
      </c>
      <c r="G373">
        <f t="shared" si="5"/>
        <v>1989</v>
      </c>
      <c r="I373" t="s">
        <v>3853</v>
      </c>
      <c r="J373" t="s">
        <v>2746</v>
      </c>
      <c r="K373" s="31" t="s">
        <v>417</v>
      </c>
      <c r="M373" s="31" t="s">
        <v>5027</v>
      </c>
      <c r="P373" t="s">
        <v>96</v>
      </c>
      <c r="Q373" t="s">
        <v>96</v>
      </c>
    </row>
    <row r="374" spans="1:17" x14ac:dyDescent="0.2">
      <c r="A374" s="45" t="s">
        <v>3204</v>
      </c>
      <c r="B374" s="45" t="s">
        <v>3234</v>
      </c>
      <c r="C374" s="45" t="s">
        <v>5025</v>
      </c>
      <c r="D374" s="45" t="s">
        <v>86</v>
      </c>
      <c r="E374" s="45" t="s">
        <v>3870</v>
      </c>
      <c r="G374">
        <f t="shared" si="5"/>
        <v>1990</v>
      </c>
      <c r="I374" t="s">
        <v>3854</v>
      </c>
      <c r="J374" t="s">
        <v>2746</v>
      </c>
      <c r="K374" s="31" t="s">
        <v>417</v>
      </c>
      <c r="M374" s="31" t="s">
        <v>5027</v>
      </c>
      <c r="P374" t="s">
        <v>96</v>
      </c>
      <c r="Q374" t="s">
        <v>96</v>
      </c>
    </row>
    <row r="375" spans="1:17" x14ac:dyDescent="0.2">
      <c r="A375" s="45" t="s">
        <v>3204</v>
      </c>
      <c r="B375" s="45" t="s">
        <v>3245</v>
      </c>
      <c r="C375" s="45" t="s">
        <v>5025</v>
      </c>
      <c r="D375" s="45" t="s">
        <v>86</v>
      </c>
      <c r="E375" s="45" t="s">
        <v>3870</v>
      </c>
      <c r="G375">
        <f t="shared" si="5"/>
        <v>1992</v>
      </c>
      <c r="I375" t="s">
        <v>3855</v>
      </c>
      <c r="J375" t="s">
        <v>2746</v>
      </c>
      <c r="K375" s="31" t="s">
        <v>417</v>
      </c>
      <c r="M375" s="31" t="s">
        <v>5027</v>
      </c>
      <c r="P375" t="s">
        <v>96</v>
      </c>
      <c r="Q375" t="s">
        <v>96</v>
      </c>
    </row>
    <row r="376" spans="1:17" x14ac:dyDescent="0.2">
      <c r="A376" s="45" t="s">
        <v>3204</v>
      </c>
      <c r="B376" s="45" t="s">
        <v>3236</v>
      </c>
      <c r="C376" s="45" t="s">
        <v>5025</v>
      </c>
      <c r="D376" s="45" t="s">
        <v>86</v>
      </c>
      <c r="E376" s="45" t="s">
        <v>3870</v>
      </c>
      <c r="G376">
        <f t="shared" si="5"/>
        <v>1993</v>
      </c>
      <c r="I376" t="s">
        <v>3856</v>
      </c>
      <c r="J376" t="s">
        <v>2746</v>
      </c>
      <c r="K376" s="31" t="s">
        <v>417</v>
      </c>
      <c r="M376" s="31" t="s">
        <v>5027</v>
      </c>
      <c r="P376" t="s">
        <v>96</v>
      </c>
      <c r="Q376" t="s">
        <v>96</v>
      </c>
    </row>
    <row r="377" spans="1:17" x14ac:dyDescent="0.2">
      <c r="A377" s="45" t="s">
        <v>3204</v>
      </c>
      <c r="B377" s="45" t="s">
        <v>3243</v>
      </c>
      <c r="C377" s="45" t="s">
        <v>5025</v>
      </c>
      <c r="D377" s="45" t="s">
        <v>86</v>
      </c>
      <c r="E377" s="45" t="s">
        <v>3870</v>
      </c>
      <c r="G377">
        <f t="shared" si="5"/>
        <v>1999</v>
      </c>
      <c r="I377" t="s">
        <v>3857</v>
      </c>
      <c r="J377" t="s">
        <v>2746</v>
      </c>
      <c r="K377" s="31" t="s">
        <v>417</v>
      </c>
      <c r="M377" s="31" t="s">
        <v>5027</v>
      </c>
      <c r="P377" t="s">
        <v>96</v>
      </c>
      <c r="Q377" t="s">
        <v>96</v>
      </c>
    </row>
    <row r="378" spans="1:17" x14ac:dyDescent="0.2">
      <c r="A378" s="45" t="s">
        <v>3204</v>
      </c>
      <c r="B378" s="45" t="s">
        <v>3247</v>
      </c>
      <c r="C378" s="45" t="s">
        <v>5025</v>
      </c>
      <c r="D378" s="45" t="s">
        <v>86</v>
      </c>
      <c r="E378" s="45" t="s">
        <v>3870</v>
      </c>
      <c r="G378">
        <f t="shared" si="5"/>
        <v>2002</v>
      </c>
      <c r="I378" t="s">
        <v>3858</v>
      </c>
      <c r="J378" t="s">
        <v>2746</v>
      </c>
      <c r="K378" s="31" t="s">
        <v>417</v>
      </c>
      <c r="M378" s="31" t="s">
        <v>5027</v>
      </c>
      <c r="P378" t="s">
        <v>96</v>
      </c>
      <c r="Q378" t="s">
        <v>96</v>
      </c>
    </row>
    <row r="379" spans="1:17" x14ac:dyDescent="0.2">
      <c r="A379" s="45" t="s">
        <v>3204</v>
      </c>
      <c r="B379" s="45" t="s">
        <v>3238</v>
      </c>
      <c r="C379" s="45" t="s">
        <v>5025</v>
      </c>
      <c r="D379" s="45" t="s">
        <v>86</v>
      </c>
      <c r="E379" s="45" t="s">
        <v>3870</v>
      </c>
      <c r="G379">
        <f t="shared" si="5"/>
        <v>2004</v>
      </c>
      <c r="I379" t="s">
        <v>3859</v>
      </c>
      <c r="J379" t="s">
        <v>2746</v>
      </c>
      <c r="K379" s="31" t="s">
        <v>417</v>
      </c>
      <c r="M379" s="31" t="s">
        <v>5027</v>
      </c>
      <c r="P379" t="s">
        <v>96</v>
      </c>
      <c r="Q379" t="s">
        <v>96</v>
      </c>
    </row>
    <row r="380" spans="1:17" x14ac:dyDescent="0.2">
      <c r="A380" s="45" t="s">
        <v>3204</v>
      </c>
      <c r="B380" s="45" t="s">
        <v>3249</v>
      </c>
      <c r="C380" s="45" t="s">
        <v>5025</v>
      </c>
      <c r="D380" s="45" t="s">
        <v>86</v>
      </c>
      <c r="E380" s="45" t="s">
        <v>3870</v>
      </c>
      <c r="G380">
        <f t="shared" si="5"/>
        <v>2005</v>
      </c>
      <c r="I380" t="s">
        <v>3860</v>
      </c>
      <c r="J380" t="s">
        <v>2746</v>
      </c>
      <c r="K380" s="31" t="s">
        <v>417</v>
      </c>
      <c r="M380" s="31" t="s">
        <v>5027</v>
      </c>
      <c r="P380" t="s">
        <v>96</v>
      </c>
      <c r="Q380" t="s">
        <v>96</v>
      </c>
    </row>
    <row r="381" spans="1:17" x14ac:dyDescent="0.2">
      <c r="A381" s="45" t="s">
        <v>3204</v>
      </c>
      <c r="B381" s="45" t="s">
        <v>3239</v>
      </c>
      <c r="C381" s="45" t="s">
        <v>5025</v>
      </c>
      <c r="D381" s="45" t="s">
        <v>86</v>
      </c>
      <c r="E381" s="45" t="s">
        <v>3870</v>
      </c>
      <c r="G381">
        <f t="shared" si="5"/>
        <v>2007</v>
      </c>
      <c r="I381" t="s">
        <v>3861</v>
      </c>
      <c r="J381" t="s">
        <v>2746</v>
      </c>
      <c r="K381" s="31" t="s">
        <v>417</v>
      </c>
      <c r="M381" s="31" t="s">
        <v>5027</v>
      </c>
      <c r="P381" t="s">
        <v>96</v>
      </c>
      <c r="Q381" t="s">
        <v>96</v>
      </c>
    </row>
    <row r="382" spans="1:17" x14ac:dyDescent="0.2">
      <c r="A382" s="45" t="s">
        <v>3204</v>
      </c>
      <c r="B382" s="45" t="s">
        <v>3393</v>
      </c>
      <c r="C382" s="45" t="s">
        <v>5025</v>
      </c>
      <c r="D382" s="45" t="s">
        <v>86</v>
      </c>
      <c r="E382" s="45" t="s">
        <v>3871</v>
      </c>
      <c r="G382">
        <f t="shared" si="5"/>
        <v>1985</v>
      </c>
      <c r="I382" t="s">
        <v>3862</v>
      </c>
      <c r="J382" t="s">
        <v>2496</v>
      </c>
      <c r="K382" s="31" t="s">
        <v>417</v>
      </c>
      <c r="M382" s="31" t="s">
        <v>5027</v>
      </c>
      <c r="P382" t="s">
        <v>96</v>
      </c>
      <c r="Q382" t="s">
        <v>96</v>
      </c>
    </row>
    <row r="383" spans="1:17" x14ac:dyDescent="0.2">
      <c r="A383" s="45" t="s">
        <v>3204</v>
      </c>
      <c r="B383" s="45" t="s">
        <v>3244</v>
      </c>
      <c r="C383" s="45" t="s">
        <v>5025</v>
      </c>
      <c r="D383" s="45" t="s">
        <v>86</v>
      </c>
      <c r="E383" s="45" t="s">
        <v>3871</v>
      </c>
      <c r="G383">
        <f t="shared" si="5"/>
        <v>1989</v>
      </c>
      <c r="I383" t="s">
        <v>3863</v>
      </c>
      <c r="J383" t="s">
        <v>2496</v>
      </c>
      <c r="K383" s="31" t="s">
        <v>417</v>
      </c>
      <c r="M383" s="31" t="s">
        <v>5027</v>
      </c>
      <c r="P383" t="s">
        <v>96</v>
      </c>
      <c r="Q383" t="s">
        <v>96</v>
      </c>
    </row>
    <row r="384" spans="1:17" x14ac:dyDescent="0.2">
      <c r="A384" s="45" t="s">
        <v>3204</v>
      </c>
      <c r="B384" s="45" t="s">
        <v>3245</v>
      </c>
      <c r="C384" s="45" t="s">
        <v>5025</v>
      </c>
      <c r="D384" s="45" t="s">
        <v>86</v>
      </c>
      <c r="E384" s="45" t="s">
        <v>3871</v>
      </c>
      <c r="G384">
        <f t="shared" si="5"/>
        <v>1992</v>
      </c>
      <c r="I384" t="s">
        <v>3864</v>
      </c>
      <c r="J384" t="s">
        <v>2496</v>
      </c>
      <c r="K384" s="31" t="s">
        <v>417</v>
      </c>
      <c r="M384" s="31" t="s">
        <v>5027</v>
      </c>
      <c r="P384" t="s">
        <v>96</v>
      </c>
      <c r="Q384" t="s">
        <v>96</v>
      </c>
    </row>
    <row r="385" spans="1:17" x14ac:dyDescent="0.2">
      <c r="A385" s="45" t="s">
        <v>3204</v>
      </c>
      <c r="B385" s="45" t="s">
        <v>3394</v>
      </c>
      <c r="C385" s="45" t="s">
        <v>5025</v>
      </c>
      <c r="D385" s="45" t="s">
        <v>86</v>
      </c>
      <c r="E385" s="45" t="s">
        <v>3871</v>
      </c>
      <c r="G385">
        <f t="shared" si="5"/>
        <v>1995</v>
      </c>
      <c r="I385" t="s">
        <v>3865</v>
      </c>
      <c r="J385" t="s">
        <v>2496</v>
      </c>
      <c r="K385" s="31" t="s">
        <v>417</v>
      </c>
      <c r="M385" s="31" t="s">
        <v>5027</v>
      </c>
      <c r="P385" t="s">
        <v>96</v>
      </c>
      <c r="Q385" t="s">
        <v>96</v>
      </c>
    </row>
    <row r="386" spans="1:17" x14ac:dyDescent="0.2">
      <c r="A386" s="45" t="s">
        <v>3204</v>
      </c>
      <c r="B386" s="45" t="s">
        <v>3243</v>
      </c>
      <c r="C386" s="45" t="s">
        <v>5025</v>
      </c>
      <c r="D386" s="45" t="s">
        <v>86</v>
      </c>
      <c r="E386" s="45" t="s">
        <v>3871</v>
      </c>
      <c r="G386">
        <f t="shared" ref="G386:G449" si="6">IF(B386="SATSA_Q1",1984,IF(B386="SATSA_IPT1",1985,IF(B386="SATSA_Q2",1987,IF(B386="SATSA_IPT2",1989,IF(B386="SATSA_Q3",1990,IF(B386="SATSA_IPT3",1992,IF(B386="SATSA_Q4",1993,IF(B386="SATSA_IPT4",1995,IF(B386="SATSA_IPT5",1999,IF(B386="SATSA_IPT6",2002,IF(B386="SATSA_Q5",2004,IF(B386="SATSA_IPT7",2005,IF(B386="SATSA_Q6",2007,IF(B386="SATSA_IPT8",2008,IF(B386="SATSA_Q7",2010,IF(B386="SATSA_IPT9",2010,IF(B386="SATSA_Q8",2012,IF(B386="SATSA_IPT10",2012,IF(B386="SATSA_Q9",2014,"HELP")))))))))))))))))))</f>
        <v>1999</v>
      </c>
      <c r="I386" t="s">
        <v>3866</v>
      </c>
      <c r="J386" t="s">
        <v>2496</v>
      </c>
      <c r="K386" s="31" t="s">
        <v>417</v>
      </c>
      <c r="M386" s="31" t="s">
        <v>5027</v>
      </c>
      <c r="P386" t="s">
        <v>96</v>
      </c>
      <c r="Q386" t="s">
        <v>96</v>
      </c>
    </row>
    <row r="387" spans="1:17" x14ac:dyDescent="0.2">
      <c r="A387" s="45" t="s">
        <v>3204</v>
      </c>
      <c r="B387" s="45" t="s">
        <v>3247</v>
      </c>
      <c r="C387" s="45" t="s">
        <v>5025</v>
      </c>
      <c r="D387" s="45" t="s">
        <v>86</v>
      </c>
      <c r="E387" s="45" t="s">
        <v>3871</v>
      </c>
      <c r="G387">
        <f t="shared" si="6"/>
        <v>2002</v>
      </c>
      <c r="I387" t="s">
        <v>3867</v>
      </c>
      <c r="J387" t="s">
        <v>2496</v>
      </c>
      <c r="K387" s="31" t="s">
        <v>417</v>
      </c>
      <c r="M387" s="31" t="s">
        <v>5027</v>
      </c>
      <c r="P387" t="s">
        <v>96</v>
      </c>
      <c r="Q387" t="s">
        <v>96</v>
      </c>
    </row>
    <row r="388" spans="1:17" x14ac:dyDescent="0.2">
      <c r="A388" s="45" t="s">
        <v>3204</v>
      </c>
      <c r="B388" s="45" t="s">
        <v>3249</v>
      </c>
      <c r="C388" s="45" t="s">
        <v>5025</v>
      </c>
      <c r="D388" s="45" t="s">
        <v>86</v>
      </c>
      <c r="E388" s="45" t="s">
        <v>3871</v>
      </c>
      <c r="G388">
        <f t="shared" si="6"/>
        <v>2005</v>
      </c>
      <c r="I388" t="s">
        <v>3868</v>
      </c>
      <c r="J388" t="s">
        <v>3869</v>
      </c>
      <c r="K388" s="31" t="s">
        <v>417</v>
      </c>
      <c r="M388" s="31" t="s">
        <v>5027</v>
      </c>
      <c r="P388" t="s">
        <v>96</v>
      </c>
      <c r="Q388" t="s">
        <v>96</v>
      </c>
    </row>
    <row r="389" spans="1:17" x14ac:dyDescent="0.2">
      <c r="A389" s="53" t="s">
        <v>3204</v>
      </c>
      <c r="B389" s="53" t="s">
        <v>3229</v>
      </c>
      <c r="C389" s="53" t="s">
        <v>5025</v>
      </c>
      <c r="D389" s="53" t="s">
        <v>67</v>
      </c>
      <c r="E389" s="53" t="s">
        <v>3676</v>
      </c>
      <c r="G389">
        <f t="shared" si="6"/>
        <v>1984</v>
      </c>
      <c r="I389" t="s">
        <v>3672</v>
      </c>
      <c r="J389" t="s">
        <v>3673</v>
      </c>
      <c r="K389" s="31" t="s">
        <v>417</v>
      </c>
      <c r="M389" s="31" t="s">
        <v>3675</v>
      </c>
      <c r="P389" t="s">
        <v>96</v>
      </c>
      <c r="Q389" t="s">
        <v>96</v>
      </c>
    </row>
    <row r="390" spans="1:17" x14ac:dyDescent="0.2">
      <c r="A390" s="53" t="s">
        <v>3204</v>
      </c>
      <c r="B390" s="53" t="s">
        <v>3393</v>
      </c>
      <c r="C390" s="53" t="s">
        <v>5025</v>
      </c>
      <c r="D390" s="53" t="s">
        <v>67</v>
      </c>
      <c r="E390" s="53" t="s">
        <v>3676</v>
      </c>
      <c r="G390">
        <f t="shared" si="6"/>
        <v>1985</v>
      </c>
      <c r="I390" t="s">
        <v>3674</v>
      </c>
      <c r="J390" t="s">
        <v>3673</v>
      </c>
      <c r="K390" s="31" t="s">
        <v>417</v>
      </c>
      <c r="M390" s="31" t="s">
        <v>3675</v>
      </c>
      <c r="P390" t="s">
        <v>96</v>
      </c>
      <c r="Q390" t="s">
        <v>96</v>
      </c>
    </row>
    <row r="391" spans="1:17" x14ac:dyDescent="0.2">
      <c r="A391" s="53" t="s">
        <v>3204</v>
      </c>
      <c r="B391" s="53" t="s">
        <v>3231</v>
      </c>
      <c r="C391" s="53" t="s">
        <v>5025</v>
      </c>
      <c r="D391" s="53" t="s">
        <v>67</v>
      </c>
      <c r="E391" s="53" t="s">
        <v>3676</v>
      </c>
      <c r="G391">
        <f t="shared" si="6"/>
        <v>1987</v>
      </c>
      <c r="I391" t="s">
        <v>3674</v>
      </c>
      <c r="J391" t="s">
        <v>3673</v>
      </c>
      <c r="K391" s="31" t="s">
        <v>417</v>
      </c>
      <c r="M391" s="31" t="s">
        <v>3675</v>
      </c>
      <c r="P391" t="s">
        <v>96</v>
      </c>
      <c r="Q391" t="s">
        <v>96</v>
      </c>
    </row>
    <row r="392" spans="1:17" x14ac:dyDescent="0.2">
      <c r="A392" s="53" t="s">
        <v>3204</v>
      </c>
      <c r="B392" s="53" t="s">
        <v>3244</v>
      </c>
      <c r="C392" s="53" t="s">
        <v>5025</v>
      </c>
      <c r="D392" s="53" t="s">
        <v>67</v>
      </c>
      <c r="E392" s="53" t="s">
        <v>3676</v>
      </c>
      <c r="G392">
        <f t="shared" si="6"/>
        <v>1989</v>
      </c>
      <c r="I392" t="s">
        <v>3674</v>
      </c>
      <c r="J392" t="s">
        <v>3673</v>
      </c>
      <c r="K392" s="31" t="s">
        <v>417</v>
      </c>
      <c r="M392" s="31" t="s">
        <v>3675</v>
      </c>
      <c r="P392" t="s">
        <v>96</v>
      </c>
      <c r="Q392" t="s">
        <v>96</v>
      </c>
    </row>
    <row r="393" spans="1:17" x14ac:dyDescent="0.2">
      <c r="A393" s="53" t="s">
        <v>3204</v>
      </c>
      <c r="B393" s="53" t="s">
        <v>3234</v>
      </c>
      <c r="C393" s="53" t="s">
        <v>5025</v>
      </c>
      <c r="D393" s="53" t="s">
        <v>67</v>
      </c>
      <c r="E393" s="53" t="s">
        <v>3676</v>
      </c>
      <c r="G393">
        <f t="shared" si="6"/>
        <v>1990</v>
      </c>
      <c r="I393" t="s">
        <v>3674</v>
      </c>
      <c r="J393" t="s">
        <v>3673</v>
      </c>
      <c r="K393" s="31" t="s">
        <v>417</v>
      </c>
      <c r="M393" s="31" t="s">
        <v>3675</v>
      </c>
      <c r="P393" t="s">
        <v>96</v>
      </c>
      <c r="Q393" t="s">
        <v>96</v>
      </c>
    </row>
    <row r="394" spans="1:17" x14ac:dyDescent="0.2">
      <c r="A394" s="53" t="s">
        <v>3204</v>
      </c>
      <c r="B394" s="53" t="s">
        <v>3245</v>
      </c>
      <c r="C394" s="53" t="s">
        <v>5025</v>
      </c>
      <c r="D394" s="53" t="s">
        <v>67</v>
      </c>
      <c r="E394" s="53" t="s">
        <v>3676</v>
      </c>
      <c r="G394">
        <f t="shared" si="6"/>
        <v>1992</v>
      </c>
      <c r="I394" t="s">
        <v>3674</v>
      </c>
      <c r="J394" t="s">
        <v>3673</v>
      </c>
      <c r="K394" s="31" t="s">
        <v>417</v>
      </c>
      <c r="M394" s="31" t="s">
        <v>3675</v>
      </c>
      <c r="P394" t="s">
        <v>96</v>
      </c>
      <c r="Q394" t="s">
        <v>96</v>
      </c>
    </row>
    <row r="395" spans="1:17" x14ac:dyDescent="0.2">
      <c r="A395" s="53" t="s">
        <v>3204</v>
      </c>
      <c r="B395" s="53" t="s">
        <v>3236</v>
      </c>
      <c r="C395" s="53" t="s">
        <v>5025</v>
      </c>
      <c r="D395" s="53" t="s">
        <v>67</v>
      </c>
      <c r="E395" s="53" t="s">
        <v>3676</v>
      </c>
      <c r="G395">
        <f t="shared" si="6"/>
        <v>1993</v>
      </c>
      <c r="I395" t="s">
        <v>3674</v>
      </c>
      <c r="J395" t="s">
        <v>3673</v>
      </c>
      <c r="K395" s="31" t="s">
        <v>417</v>
      </c>
      <c r="M395" s="31" t="s">
        <v>3675</v>
      </c>
      <c r="P395" t="s">
        <v>96</v>
      </c>
      <c r="Q395" t="s">
        <v>96</v>
      </c>
    </row>
    <row r="396" spans="1:17" x14ac:dyDescent="0.2">
      <c r="A396" s="53" t="s">
        <v>3204</v>
      </c>
      <c r="B396" s="53" t="s">
        <v>3394</v>
      </c>
      <c r="C396" s="53" t="s">
        <v>5025</v>
      </c>
      <c r="D396" s="53" t="s">
        <v>67</v>
      </c>
      <c r="E396" s="53" t="s">
        <v>3676</v>
      </c>
      <c r="G396">
        <f t="shared" si="6"/>
        <v>1995</v>
      </c>
      <c r="I396" t="s">
        <v>3674</v>
      </c>
      <c r="J396" t="s">
        <v>3673</v>
      </c>
      <c r="K396" s="31" t="s">
        <v>417</v>
      </c>
      <c r="M396" s="31" t="s">
        <v>3675</v>
      </c>
      <c r="P396" t="s">
        <v>96</v>
      </c>
      <c r="Q396" t="s">
        <v>96</v>
      </c>
    </row>
    <row r="397" spans="1:17" x14ac:dyDescent="0.2">
      <c r="A397" s="53" t="s">
        <v>3204</v>
      </c>
      <c r="B397" s="53" t="s">
        <v>3243</v>
      </c>
      <c r="C397" s="53" t="s">
        <v>5025</v>
      </c>
      <c r="D397" s="53" t="s">
        <v>67</v>
      </c>
      <c r="E397" s="53" t="s">
        <v>3676</v>
      </c>
      <c r="G397">
        <f t="shared" si="6"/>
        <v>1999</v>
      </c>
      <c r="I397" t="s">
        <v>3674</v>
      </c>
      <c r="J397" t="s">
        <v>3673</v>
      </c>
      <c r="K397" s="31" t="s">
        <v>417</v>
      </c>
      <c r="M397" s="31" t="s">
        <v>3675</v>
      </c>
      <c r="P397" t="s">
        <v>96</v>
      </c>
      <c r="Q397" t="s">
        <v>96</v>
      </c>
    </row>
    <row r="398" spans="1:17" x14ac:dyDescent="0.2">
      <c r="A398" s="53" t="s">
        <v>3204</v>
      </c>
      <c r="B398" s="53" t="s">
        <v>3247</v>
      </c>
      <c r="C398" s="53" t="s">
        <v>5025</v>
      </c>
      <c r="D398" s="53" t="s">
        <v>67</v>
      </c>
      <c r="E398" s="53" t="s">
        <v>3676</v>
      </c>
      <c r="G398">
        <f t="shared" si="6"/>
        <v>2002</v>
      </c>
      <c r="I398" t="s">
        <v>3674</v>
      </c>
      <c r="J398" t="s">
        <v>3673</v>
      </c>
      <c r="K398" s="31" t="s">
        <v>417</v>
      </c>
      <c r="M398" s="31" t="s">
        <v>3675</v>
      </c>
      <c r="P398" t="s">
        <v>96</v>
      </c>
      <c r="Q398" t="s">
        <v>96</v>
      </c>
    </row>
    <row r="399" spans="1:17" x14ac:dyDescent="0.2">
      <c r="A399" s="53" t="s">
        <v>3204</v>
      </c>
      <c r="B399" s="53" t="s">
        <v>3238</v>
      </c>
      <c r="C399" s="53" t="s">
        <v>5025</v>
      </c>
      <c r="D399" s="53" t="s">
        <v>67</v>
      </c>
      <c r="E399" s="53" t="s">
        <v>3676</v>
      </c>
      <c r="G399">
        <f t="shared" si="6"/>
        <v>2004</v>
      </c>
      <c r="I399" t="s">
        <v>3674</v>
      </c>
      <c r="J399" t="s">
        <v>3673</v>
      </c>
      <c r="K399" s="31" t="s">
        <v>417</v>
      </c>
      <c r="M399" s="31" t="s">
        <v>3675</v>
      </c>
      <c r="P399" t="s">
        <v>96</v>
      </c>
      <c r="Q399" t="s">
        <v>96</v>
      </c>
    </row>
    <row r="400" spans="1:17" x14ac:dyDescent="0.2">
      <c r="A400" s="53" t="s">
        <v>3204</v>
      </c>
      <c r="B400" s="53" t="s">
        <v>3249</v>
      </c>
      <c r="C400" s="53" t="s">
        <v>5025</v>
      </c>
      <c r="D400" s="53" t="s">
        <v>67</v>
      </c>
      <c r="E400" s="53" t="s">
        <v>3676</v>
      </c>
      <c r="G400">
        <f t="shared" si="6"/>
        <v>2005</v>
      </c>
      <c r="I400" t="s">
        <v>3674</v>
      </c>
      <c r="J400" t="s">
        <v>3673</v>
      </c>
      <c r="K400" s="31" t="s">
        <v>417</v>
      </c>
      <c r="M400" s="31" t="s">
        <v>3675</v>
      </c>
      <c r="P400" t="s">
        <v>96</v>
      </c>
      <c r="Q400" t="s">
        <v>96</v>
      </c>
    </row>
    <row r="401" spans="1:17" x14ac:dyDescent="0.2">
      <c r="A401" s="53" t="s">
        <v>3204</v>
      </c>
      <c r="B401" s="53" t="s">
        <v>3239</v>
      </c>
      <c r="C401" s="53" t="s">
        <v>5025</v>
      </c>
      <c r="D401" s="53" t="s">
        <v>67</v>
      </c>
      <c r="E401" s="53" t="s">
        <v>3676</v>
      </c>
      <c r="G401">
        <f t="shared" si="6"/>
        <v>2007</v>
      </c>
      <c r="I401" t="s">
        <v>3674</v>
      </c>
      <c r="J401" t="s">
        <v>3673</v>
      </c>
      <c r="K401" s="31" t="s">
        <v>417</v>
      </c>
      <c r="M401" s="31" t="s">
        <v>3675</v>
      </c>
      <c r="P401" t="s">
        <v>96</v>
      </c>
      <c r="Q401" t="s">
        <v>96</v>
      </c>
    </row>
    <row r="402" spans="1:17" x14ac:dyDescent="0.2">
      <c r="A402" s="53" t="s">
        <v>3204</v>
      </c>
      <c r="B402" s="53" t="s">
        <v>3229</v>
      </c>
      <c r="C402" s="53" t="s">
        <v>5025</v>
      </c>
      <c r="D402" s="53" t="s">
        <v>67</v>
      </c>
      <c r="E402" s="53" t="s">
        <v>3677</v>
      </c>
      <c r="G402">
        <f t="shared" si="6"/>
        <v>1984</v>
      </c>
      <c r="I402" t="s">
        <v>3671</v>
      </c>
      <c r="J402" t="s">
        <v>160</v>
      </c>
      <c r="K402" s="31" t="s">
        <v>417</v>
      </c>
      <c r="M402" s="31" t="s">
        <v>3675</v>
      </c>
      <c r="P402" t="s">
        <v>96</v>
      </c>
      <c r="Q402" t="s">
        <v>96</v>
      </c>
    </row>
    <row r="403" spans="1:17" x14ac:dyDescent="0.2">
      <c r="A403" s="53" t="s">
        <v>3204</v>
      </c>
      <c r="B403" s="53" t="s">
        <v>3393</v>
      </c>
      <c r="C403" s="53" t="s">
        <v>5025</v>
      </c>
      <c r="D403" s="53" t="s">
        <v>67</v>
      </c>
      <c r="E403" s="53" t="s">
        <v>3677</v>
      </c>
      <c r="G403">
        <f t="shared" si="6"/>
        <v>1985</v>
      </c>
      <c r="I403" t="s">
        <v>3671</v>
      </c>
      <c r="J403" t="s">
        <v>160</v>
      </c>
      <c r="K403" s="31" t="s">
        <v>417</v>
      </c>
      <c r="M403" s="31" t="s">
        <v>3675</v>
      </c>
      <c r="P403" t="s">
        <v>96</v>
      </c>
      <c r="Q403" t="s">
        <v>96</v>
      </c>
    </row>
    <row r="404" spans="1:17" x14ac:dyDescent="0.2">
      <c r="A404" s="53" t="s">
        <v>3204</v>
      </c>
      <c r="B404" s="53" t="s">
        <v>3231</v>
      </c>
      <c r="C404" s="53" t="s">
        <v>5025</v>
      </c>
      <c r="D404" s="53" t="s">
        <v>67</v>
      </c>
      <c r="E404" s="53" t="s">
        <v>3677</v>
      </c>
      <c r="G404">
        <f t="shared" si="6"/>
        <v>1987</v>
      </c>
      <c r="I404" t="s">
        <v>3671</v>
      </c>
      <c r="J404" t="s">
        <v>160</v>
      </c>
      <c r="K404" s="31" t="s">
        <v>417</v>
      </c>
      <c r="M404" s="31" t="s">
        <v>3675</v>
      </c>
      <c r="P404" t="s">
        <v>96</v>
      </c>
      <c r="Q404" t="s">
        <v>96</v>
      </c>
    </row>
    <row r="405" spans="1:17" x14ac:dyDescent="0.2">
      <c r="A405" s="53" t="s">
        <v>3204</v>
      </c>
      <c r="B405" s="53" t="s">
        <v>3244</v>
      </c>
      <c r="C405" s="53" t="s">
        <v>5025</v>
      </c>
      <c r="D405" s="53" t="s">
        <v>67</v>
      </c>
      <c r="E405" s="53" t="s">
        <v>3677</v>
      </c>
      <c r="G405">
        <f t="shared" si="6"/>
        <v>1989</v>
      </c>
      <c r="I405" t="s">
        <v>3671</v>
      </c>
      <c r="J405" t="s">
        <v>160</v>
      </c>
      <c r="K405" s="31" t="s">
        <v>417</v>
      </c>
      <c r="M405" s="31" t="s">
        <v>3675</v>
      </c>
      <c r="P405" t="s">
        <v>96</v>
      </c>
      <c r="Q405" t="s">
        <v>96</v>
      </c>
    </row>
    <row r="406" spans="1:17" x14ac:dyDescent="0.2">
      <c r="A406" s="53" t="s">
        <v>3204</v>
      </c>
      <c r="B406" s="53" t="s">
        <v>3234</v>
      </c>
      <c r="C406" s="53" t="s">
        <v>5025</v>
      </c>
      <c r="D406" s="53" t="s">
        <v>67</v>
      </c>
      <c r="E406" s="53" t="s">
        <v>3677</v>
      </c>
      <c r="G406">
        <f t="shared" si="6"/>
        <v>1990</v>
      </c>
      <c r="I406" t="s">
        <v>3671</v>
      </c>
      <c r="J406" t="s">
        <v>160</v>
      </c>
      <c r="K406" s="31" t="s">
        <v>417</v>
      </c>
      <c r="M406" s="31" t="s">
        <v>3675</v>
      </c>
      <c r="P406" t="s">
        <v>96</v>
      </c>
      <c r="Q406" t="s">
        <v>96</v>
      </c>
    </row>
    <row r="407" spans="1:17" x14ac:dyDescent="0.2">
      <c r="A407" s="53" t="s">
        <v>3204</v>
      </c>
      <c r="B407" s="53" t="s">
        <v>3245</v>
      </c>
      <c r="C407" s="53" t="s">
        <v>5025</v>
      </c>
      <c r="D407" s="53" t="s">
        <v>67</v>
      </c>
      <c r="E407" s="53" t="s">
        <v>3677</v>
      </c>
      <c r="G407">
        <f t="shared" si="6"/>
        <v>1992</v>
      </c>
      <c r="I407" t="s">
        <v>3671</v>
      </c>
      <c r="J407" t="s">
        <v>160</v>
      </c>
      <c r="K407" s="31" t="s">
        <v>417</v>
      </c>
      <c r="M407" s="31" t="s">
        <v>3675</v>
      </c>
      <c r="P407" t="s">
        <v>96</v>
      </c>
      <c r="Q407" t="s">
        <v>96</v>
      </c>
    </row>
    <row r="408" spans="1:17" x14ac:dyDescent="0.2">
      <c r="A408" s="53" t="s">
        <v>3204</v>
      </c>
      <c r="B408" s="53" t="s">
        <v>3236</v>
      </c>
      <c r="C408" s="53" t="s">
        <v>5025</v>
      </c>
      <c r="D408" s="53" t="s">
        <v>67</v>
      </c>
      <c r="E408" s="53" t="s">
        <v>3677</v>
      </c>
      <c r="G408">
        <f t="shared" si="6"/>
        <v>1993</v>
      </c>
      <c r="I408" t="s">
        <v>3671</v>
      </c>
      <c r="J408" t="s">
        <v>160</v>
      </c>
      <c r="K408" s="31" t="s">
        <v>417</v>
      </c>
      <c r="M408" s="31" t="s">
        <v>3675</v>
      </c>
      <c r="P408" t="s">
        <v>96</v>
      </c>
      <c r="Q408" t="s">
        <v>96</v>
      </c>
    </row>
    <row r="409" spans="1:17" x14ac:dyDescent="0.2">
      <c r="A409" s="53" t="s">
        <v>3204</v>
      </c>
      <c r="B409" s="53" t="s">
        <v>3394</v>
      </c>
      <c r="C409" s="53" t="s">
        <v>5025</v>
      </c>
      <c r="D409" s="53" t="s">
        <v>67</v>
      </c>
      <c r="E409" s="53" t="s">
        <v>3677</v>
      </c>
      <c r="G409">
        <f t="shared" si="6"/>
        <v>1995</v>
      </c>
      <c r="I409" t="s">
        <v>3671</v>
      </c>
      <c r="J409" t="s">
        <v>160</v>
      </c>
      <c r="K409" s="31" t="s">
        <v>417</v>
      </c>
      <c r="M409" s="31" t="s">
        <v>3675</v>
      </c>
      <c r="P409" t="s">
        <v>96</v>
      </c>
      <c r="Q409" t="s">
        <v>96</v>
      </c>
    </row>
    <row r="410" spans="1:17" x14ac:dyDescent="0.2">
      <c r="A410" s="53" t="s">
        <v>3204</v>
      </c>
      <c r="B410" s="53" t="s">
        <v>3243</v>
      </c>
      <c r="C410" s="53" t="s">
        <v>5025</v>
      </c>
      <c r="D410" s="53" t="s">
        <v>67</v>
      </c>
      <c r="E410" s="53" t="s">
        <v>3677</v>
      </c>
      <c r="G410">
        <f t="shared" si="6"/>
        <v>1999</v>
      </c>
      <c r="I410" t="s">
        <v>3671</v>
      </c>
      <c r="J410" t="s">
        <v>160</v>
      </c>
      <c r="K410" s="31" t="s">
        <v>417</v>
      </c>
      <c r="M410" s="31" t="s">
        <v>3675</v>
      </c>
      <c r="P410" t="s">
        <v>96</v>
      </c>
      <c r="Q410" t="s">
        <v>96</v>
      </c>
    </row>
    <row r="411" spans="1:17" x14ac:dyDescent="0.2">
      <c r="A411" s="53" t="s">
        <v>3204</v>
      </c>
      <c r="B411" s="53" t="s">
        <v>3247</v>
      </c>
      <c r="C411" s="53" t="s">
        <v>5025</v>
      </c>
      <c r="D411" s="53" t="s">
        <v>67</v>
      </c>
      <c r="E411" s="53" t="s">
        <v>3677</v>
      </c>
      <c r="G411">
        <f t="shared" si="6"/>
        <v>2002</v>
      </c>
      <c r="I411" t="s">
        <v>3671</v>
      </c>
      <c r="J411" t="s">
        <v>160</v>
      </c>
      <c r="K411" s="31" t="s">
        <v>417</v>
      </c>
      <c r="M411" s="31" t="s">
        <v>3675</v>
      </c>
      <c r="P411" t="s">
        <v>96</v>
      </c>
      <c r="Q411" t="s">
        <v>96</v>
      </c>
    </row>
    <row r="412" spans="1:17" x14ac:dyDescent="0.2">
      <c r="A412" s="53" t="s">
        <v>3204</v>
      </c>
      <c r="B412" s="53" t="s">
        <v>3238</v>
      </c>
      <c r="C412" s="53" t="s">
        <v>5025</v>
      </c>
      <c r="D412" s="53" t="s">
        <v>67</v>
      </c>
      <c r="E412" s="53" t="s">
        <v>3677</v>
      </c>
      <c r="G412">
        <f t="shared" si="6"/>
        <v>2004</v>
      </c>
      <c r="I412" t="s">
        <v>3671</v>
      </c>
      <c r="J412" t="s">
        <v>160</v>
      </c>
      <c r="K412" s="31" t="s">
        <v>417</v>
      </c>
      <c r="M412" s="31" t="s">
        <v>3675</v>
      </c>
      <c r="P412" t="s">
        <v>96</v>
      </c>
      <c r="Q412" t="s">
        <v>96</v>
      </c>
    </row>
    <row r="413" spans="1:17" x14ac:dyDescent="0.2">
      <c r="A413" s="53" t="s">
        <v>3204</v>
      </c>
      <c r="B413" s="53" t="s">
        <v>3249</v>
      </c>
      <c r="C413" s="53" t="s">
        <v>5025</v>
      </c>
      <c r="D413" s="53" t="s">
        <v>67</v>
      </c>
      <c r="E413" s="53" t="s">
        <v>3677</v>
      </c>
      <c r="G413">
        <f t="shared" si="6"/>
        <v>2005</v>
      </c>
      <c r="I413" t="s">
        <v>3671</v>
      </c>
      <c r="J413" t="s">
        <v>160</v>
      </c>
      <c r="K413" s="31" t="s">
        <v>417</v>
      </c>
      <c r="M413" s="31" t="s">
        <v>3675</v>
      </c>
      <c r="P413" t="s">
        <v>96</v>
      </c>
      <c r="Q413" t="s">
        <v>96</v>
      </c>
    </row>
    <row r="414" spans="1:17" x14ac:dyDescent="0.2">
      <c r="A414" s="53" t="s">
        <v>3204</v>
      </c>
      <c r="B414" s="53" t="s">
        <v>3239</v>
      </c>
      <c r="C414" s="53" t="s">
        <v>5025</v>
      </c>
      <c r="D414" s="53" t="s">
        <v>67</v>
      </c>
      <c r="E414" s="53" t="s">
        <v>3677</v>
      </c>
      <c r="G414">
        <f t="shared" si="6"/>
        <v>2007</v>
      </c>
      <c r="I414" t="s">
        <v>3671</v>
      </c>
      <c r="J414" t="s">
        <v>160</v>
      </c>
      <c r="K414" s="31" t="s">
        <v>417</v>
      </c>
      <c r="M414" s="31" t="s">
        <v>3675</v>
      </c>
      <c r="P414" t="s">
        <v>96</v>
      </c>
      <c r="Q414" t="s">
        <v>96</v>
      </c>
    </row>
    <row r="415" spans="1:17" x14ac:dyDescent="0.2">
      <c r="A415" s="46" t="s">
        <v>3204</v>
      </c>
      <c r="B415" s="46" t="s">
        <v>3393</v>
      </c>
      <c r="C415" s="46" t="s">
        <v>1245</v>
      </c>
      <c r="D415" s="46" t="s">
        <v>732</v>
      </c>
      <c r="E415" s="46" t="s">
        <v>732</v>
      </c>
      <c r="G415">
        <f t="shared" si="6"/>
        <v>1985</v>
      </c>
      <c r="I415" t="s">
        <v>3514</v>
      </c>
      <c r="J415" t="s">
        <v>3515</v>
      </c>
      <c r="K415" s="31" t="s">
        <v>4806</v>
      </c>
      <c r="M415" s="31" t="s">
        <v>5026</v>
      </c>
      <c r="P415" s="31" t="s">
        <v>78</v>
      </c>
      <c r="Q415" s="31" t="s">
        <v>78</v>
      </c>
    </row>
    <row r="416" spans="1:17" x14ac:dyDescent="0.2">
      <c r="A416" s="46" t="s">
        <v>3204</v>
      </c>
      <c r="B416" s="46" t="s">
        <v>3393</v>
      </c>
      <c r="C416" s="46" t="s">
        <v>1245</v>
      </c>
      <c r="D416" s="46" t="s">
        <v>732</v>
      </c>
      <c r="E416" s="46" t="s">
        <v>732</v>
      </c>
      <c r="G416">
        <f t="shared" si="6"/>
        <v>1985</v>
      </c>
      <c r="I416" t="s">
        <v>3522</v>
      </c>
      <c r="J416" t="s">
        <v>3523</v>
      </c>
      <c r="K416" s="31" t="s">
        <v>4806</v>
      </c>
      <c r="M416" s="31" t="s">
        <v>5026</v>
      </c>
      <c r="P416" s="31" t="s">
        <v>78</v>
      </c>
      <c r="Q416" s="31" t="s">
        <v>78</v>
      </c>
    </row>
    <row r="417" spans="1:17" x14ac:dyDescent="0.2">
      <c r="A417" s="46" t="s">
        <v>3204</v>
      </c>
      <c r="B417" s="46" t="s">
        <v>3244</v>
      </c>
      <c r="C417" s="46" t="s">
        <v>1245</v>
      </c>
      <c r="D417" s="46" t="s">
        <v>732</v>
      </c>
      <c r="E417" s="46" t="s">
        <v>732</v>
      </c>
      <c r="G417">
        <f t="shared" si="6"/>
        <v>1989</v>
      </c>
      <c r="I417" t="s">
        <v>3514</v>
      </c>
      <c r="J417" t="s">
        <v>3516</v>
      </c>
      <c r="K417" s="31" t="s">
        <v>4806</v>
      </c>
      <c r="M417" s="31" t="s">
        <v>5026</v>
      </c>
      <c r="P417" s="31" t="s">
        <v>78</v>
      </c>
      <c r="Q417" s="31" t="s">
        <v>78</v>
      </c>
    </row>
    <row r="418" spans="1:17" x14ac:dyDescent="0.2">
      <c r="A418" s="46" t="s">
        <v>3204</v>
      </c>
      <c r="B418" s="46" t="s">
        <v>3244</v>
      </c>
      <c r="C418" s="46" t="s">
        <v>1245</v>
      </c>
      <c r="D418" s="46" t="s">
        <v>732</v>
      </c>
      <c r="E418" s="46" t="s">
        <v>732</v>
      </c>
      <c r="G418">
        <f t="shared" si="6"/>
        <v>1989</v>
      </c>
      <c r="I418" t="s">
        <v>3524</v>
      </c>
      <c r="J418" t="s">
        <v>3525</v>
      </c>
      <c r="K418" s="31" t="s">
        <v>4806</v>
      </c>
      <c r="M418" s="31" t="s">
        <v>5026</v>
      </c>
      <c r="P418" s="31" t="s">
        <v>78</v>
      </c>
      <c r="Q418" s="31" t="s">
        <v>78</v>
      </c>
    </row>
    <row r="419" spans="1:17" x14ac:dyDescent="0.2">
      <c r="A419" s="46" t="s">
        <v>3204</v>
      </c>
      <c r="B419" s="46" t="s">
        <v>3245</v>
      </c>
      <c r="C419" s="46" t="s">
        <v>1245</v>
      </c>
      <c r="D419" s="46" t="s">
        <v>732</v>
      </c>
      <c r="E419" s="46" t="s">
        <v>732</v>
      </c>
      <c r="G419">
        <f t="shared" si="6"/>
        <v>1992</v>
      </c>
      <c r="I419" t="s">
        <v>3514</v>
      </c>
      <c r="J419" t="s">
        <v>3517</v>
      </c>
      <c r="K419" s="31" t="s">
        <v>4806</v>
      </c>
      <c r="M419" s="31" t="s">
        <v>5026</v>
      </c>
      <c r="P419" s="31" t="s">
        <v>78</v>
      </c>
      <c r="Q419" s="31" t="s">
        <v>78</v>
      </c>
    </row>
    <row r="420" spans="1:17" x14ac:dyDescent="0.2">
      <c r="A420" s="46" t="s">
        <v>3204</v>
      </c>
      <c r="B420" s="46" t="s">
        <v>3245</v>
      </c>
      <c r="C420" s="46" t="s">
        <v>1245</v>
      </c>
      <c r="D420" s="46" t="s">
        <v>732</v>
      </c>
      <c r="E420" s="46" t="s">
        <v>732</v>
      </c>
      <c r="G420">
        <f t="shared" si="6"/>
        <v>1992</v>
      </c>
      <c r="I420" t="s">
        <v>3526</v>
      </c>
      <c r="J420" t="s">
        <v>3527</v>
      </c>
      <c r="K420" s="31" t="s">
        <v>4806</v>
      </c>
      <c r="M420" s="31" t="s">
        <v>5026</v>
      </c>
      <c r="P420" s="31" t="s">
        <v>78</v>
      </c>
      <c r="Q420" s="31" t="s">
        <v>78</v>
      </c>
    </row>
    <row r="421" spans="1:17" x14ac:dyDescent="0.2">
      <c r="A421" s="46" t="s">
        <v>3204</v>
      </c>
      <c r="B421" s="46" t="s">
        <v>3394</v>
      </c>
      <c r="C421" s="46" t="s">
        <v>1245</v>
      </c>
      <c r="D421" s="46" t="s">
        <v>732</v>
      </c>
      <c r="E421" s="46" t="s">
        <v>732</v>
      </c>
      <c r="G421">
        <f t="shared" si="6"/>
        <v>1995</v>
      </c>
      <c r="I421" t="s">
        <v>3514</v>
      </c>
      <c r="J421" t="s">
        <v>3518</v>
      </c>
      <c r="K421" s="31" t="s">
        <v>4806</v>
      </c>
      <c r="M421" s="31" t="s">
        <v>5026</v>
      </c>
      <c r="P421" s="31" t="s">
        <v>78</v>
      </c>
      <c r="Q421" s="31" t="s">
        <v>78</v>
      </c>
    </row>
    <row r="422" spans="1:17" x14ac:dyDescent="0.2">
      <c r="A422" s="46" t="s">
        <v>3204</v>
      </c>
      <c r="B422" s="46" t="s">
        <v>3394</v>
      </c>
      <c r="C422" s="46" t="s">
        <v>1245</v>
      </c>
      <c r="D422" s="46" t="s">
        <v>732</v>
      </c>
      <c r="E422" s="46" t="s">
        <v>732</v>
      </c>
      <c r="G422">
        <f t="shared" si="6"/>
        <v>1995</v>
      </c>
      <c r="I422" t="s">
        <v>3528</v>
      </c>
      <c r="J422" t="s">
        <v>3529</v>
      </c>
      <c r="K422" s="31" t="s">
        <v>4806</v>
      </c>
      <c r="M422" s="31" t="s">
        <v>5026</v>
      </c>
      <c r="P422" s="31" t="s">
        <v>78</v>
      </c>
      <c r="Q422" s="31" t="s">
        <v>78</v>
      </c>
    </row>
    <row r="423" spans="1:17" x14ac:dyDescent="0.2">
      <c r="A423" s="46" t="s">
        <v>3204</v>
      </c>
      <c r="B423" s="46" t="s">
        <v>3243</v>
      </c>
      <c r="C423" s="46" t="s">
        <v>1245</v>
      </c>
      <c r="D423" s="46" t="s">
        <v>732</v>
      </c>
      <c r="E423" s="46" t="s">
        <v>732</v>
      </c>
      <c r="G423">
        <f t="shared" si="6"/>
        <v>1999</v>
      </c>
      <c r="I423" t="s">
        <v>3514</v>
      </c>
      <c r="J423" t="s">
        <v>3519</v>
      </c>
      <c r="K423" s="31" t="s">
        <v>4806</v>
      </c>
      <c r="M423" s="31" t="s">
        <v>5026</v>
      </c>
      <c r="P423" s="31" t="s">
        <v>78</v>
      </c>
      <c r="Q423" s="31" t="s">
        <v>78</v>
      </c>
    </row>
    <row r="424" spans="1:17" x14ac:dyDescent="0.2">
      <c r="A424" s="46" t="s">
        <v>3204</v>
      </c>
      <c r="B424" s="46" t="s">
        <v>3243</v>
      </c>
      <c r="C424" s="46" t="s">
        <v>1245</v>
      </c>
      <c r="D424" s="46" t="s">
        <v>732</v>
      </c>
      <c r="E424" s="46" t="s">
        <v>732</v>
      </c>
      <c r="G424">
        <f t="shared" si="6"/>
        <v>1999</v>
      </c>
      <c r="I424" t="s">
        <v>3530</v>
      </c>
      <c r="J424" t="s">
        <v>3531</v>
      </c>
      <c r="K424" s="31" t="s">
        <v>4806</v>
      </c>
      <c r="M424" s="31" t="s">
        <v>5026</v>
      </c>
      <c r="P424" s="31" t="s">
        <v>78</v>
      </c>
      <c r="Q424" s="31" t="s">
        <v>78</v>
      </c>
    </row>
    <row r="425" spans="1:17" x14ac:dyDescent="0.2">
      <c r="A425" s="46" t="s">
        <v>3204</v>
      </c>
      <c r="B425" s="46" t="s">
        <v>3247</v>
      </c>
      <c r="C425" s="46" t="s">
        <v>1245</v>
      </c>
      <c r="D425" s="46" t="s">
        <v>732</v>
      </c>
      <c r="E425" s="46" t="s">
        <v>732</v>
      </c>
      <c r="G425">
        <f t="shared" si="6"/>
        <v>2002</v>
      </c>
      <c r="I425" t="s">
        <v>3514</v>
      </c>
      <c r="J425" t="s">
        <v>3520</v>
      </c>
      <c r="K425" s="31" t="s">
        <v>4806</v>
      </c>
      <c r="M425" s="31" t="s">
        <v>5026</v>
      </c>
      <c r="P425" s="31" t="s">
        <v>78</v>
      </c>
      <c r="Q425" s="31" t="s">
        <v>78</v>
      </c>
    </row>
    <row r="426" spans="1:17" x14ac:dyDescent="0.2">
      <c r="A426" s="46" t="s">
        <v>3204</v>
      </c>
      <c r="B426" s="46" t="s">
        <v>3247</v>
      </c>
      <c r="C426" s="46" t="s">
        <v>1245</v>
      </c>
      <c r="D426" s="46" t="s">
        <v>732</v>
      </c>
      <c r="E426" s="46" t="s">
        <v>732</v>
      </c>
      <c r="G426">
        <f t="shared" si="6"/>
        <v>2002</v>
      </c>
      <c r="I426" t="s">
        <v>3532</v>
      </c>
      <c r="J426" t="s">
        <v>3533</v>
      </c>
      <c r="K426" s="31" t="s">
        <v>4806</v>
      </c>
      <c r="M426" s="31" t="s">
        <v>5026</v>
      </c>
      <c r="P426" s="31" t="s">
        <v>78</v>
      </c>
      <c r="Q426" s="31" t="s">
        <v>78</v>
      </c>
    </row>
    <row r="427" spans="1:17" x14ac:dyDescent="0.2">
      <c r="A427" s="46" t="s">
        <v>3204</v>
      </c>
      <c r="B427" s="46" t="s">
        <v>3249</v>
      </c>
      <c r="C427" s="46" t="s">
        <v>1245</v>
      </c>
      <c r="D427" s="46" t="s">
        <v>732</v>
      </c>
      <c r="E427" s="46" t="s">
        <v>732</v>
      </c>
      <c r="G427">
        <f t="shared" si="6"/>
        <v>2005</v>
      </c>
      <c r="I427" t="s">
        <v>3514</v>
      </c>
      <c r="J427" t="s">
        <v>3521</v>
      </c>
      <c r="K427" s="31" t="s">
        <v>4806</v>
      </c>
      <c r="M427" s="31" t="s">
        <v>5026</v>
      </c>
      <c r="P427" s="31" t="s">
        <v>78</v>
      </c>
      <c r="Q427" s="31" t="s">
        <v>78</v>
      </c>
    </row>
    <row r="428" spans="1:17" x14ac:dyDescent="0.2">
      <c r="A428" s="46" t="s">
        <v>3204</v>
      </c>
      <c r="B428" s="46" t="s">
        <v>3249</v>
      </c>
      <c r="C428" s="46" t="s">
        <v>1245</v>
      </c>
      <c r="D428" s="46" t="s">
        <v>732</v>
      </c>
      <c r="E428" s="46" t="s">
        <v>732</v>
      </c>
      <c r="G428">
        <f t="shared" si="6"/>
        <v>2005</v>
      </c>
      <c r="I428" t="s">
        <v>3534</v>
      </c>
      <c r="J428" t="s">
        <v>3535</v>
      </c>
      <c r="K428" s="31" t="s">
        <v>4806</v>
      </c>
      <c r="M428" s="31" t="s">
        <v>5026</v>
      </c>
      <c r="P428" s="31" t="s">
        <v>78</v>
      </c>
      <c r="Q428" s="31" t="s">
        <v>78</v>
      </c>
    </row>
    <row r="429" spans="1:17" x14ac:dyDescent="0.2">
      <c r="A429" s="47" t="s">
        <v>3204</v>
      </c>
      <c r="B429" s="47" t="s">
        <v>3229</v>
      </c>
      <c r="C429" s="47" t="s">
        <v>14</v>
      </c>
      <c r="D429" s="47" t="s">
        <v>34</v>
      </c>
      <c r="E429" s="47" t="s">
        <v>3294</v>
      </c>
      <c r="G429">
        <f t="shared" si="6"/>
        <v>1984</v>
      </c>
      <c r="I429" t="s">
        <v>3279</v>
      </c>
      <c r="J429" t="s">
        <v>3280</v>
      </c>
      <c r="K429" s="31" t="s">
        <v>3210</v>
      </c>
      <c r="L429" s="31" t="s">
        <v>97</v>
      </c>
      <c r="M429" s="31" t="s">
        <v>3230</v>
      </c>
      <c r="N429">
        <v>1</v>
      </c>
      <c r="O429">
        <v>5</v>
      </c>
      <c r="P429" t="s">
        <v>96</v>
      </c>
      <c r="Q429" t="s">
        <v>96</v>
      </c>
    </row>
    <row r="430" spans="1:17" x14ac:dyDescent="0.2">
      <c r="A430" s="47" t="s">
        <v>3204</v>
      </c>
      <c r="B430" s="47" t="s">
        <v>3229</v>
      </c>
      <c r="C430" s="47" t="s">
        <v>14</v>
      </c>
      <c r="D430" s="47" t="s">
        <v>34</v>
      </c>
      <c r="E430" s="47" t="s">
        <v>3291</v>
      </c>
      <c r="G430">
        <f t="shared" si="6"/>
        <v>1984</v>
      </c>
      <c r="I430" t="s">
        <v>3272</v>
      </c>
      <c r="J430" t="s">
        <v>3273</v>
      </c>
      <c r="K430" s="31" t="s">
        <v>3210</v>
      </c>
      <c r="L430" s="31" t="s">
        <v>95</v>
      </c>
      <c r="M430" s="31" t="s">
        <v>3230</v>
      </c>
      <c r="N430">
        <v>1</v>
      </c>
      <c r="O430">
        <v>5</v>
      </c>
      <c r="P430" t="s">
        <v>96</v>
      </c>
      <c r="Q430" t="s">
        <v>96</v>
      </c>
    </row>
    <row r="431" spans="1:17" x14ac:dyDescent="0.2">
      <c r="A431" s="47" t="s">
        <v>3204</v>
      </c>
      <c r="B431" s="47" t="s">
        <v>3229</v>
      </c>
      <c r="C431" s="47" t="s">
        <v>14</v>
      </c>
      <c r="D431" s="47" t="s">
        <v>34</v>
      </c>
      <c r="E431" s="47" t="s">
        <v>2019</v>
      </c>
      <c r="G431">
        <f t="shared" si="6"/>
        <v>1984</v>
      </c>
      <c r="I431" t="s">
        <v>3281</v>
      </c>
      <c r="J431" t="s">
        <v>3282</v>
      </c>
      <c r="K431" s="31" t="s">
        <v>3210</v>
      </c>
      <c r="L431" s="31" t="s">
        <v>97</v>
      </c>
      <c r="M431" s="31" t="s">
        <v>3230</v>
      </c>
      <c r="N431">
        <v>1</v>
      </c>
      <c r="O431">
        <v>5</v>
      </c>
      <c r="P431" t="s">
        <v>96</v>
      </c>
      <c r="Q431" t="s">
        <v>96</v>
      </c>
    </row>
    <row r="432" spans="1:17" x14ac:dyDescent="0.2">
      <c r="A432" s="47" t="s">
        <v>3204</v>
      </c>
      <c r="B432" s="47" t="s">
        <v>3229</v>
      </c>
      <c r="C432" s="47" t="s">
        <v>14</v>
      </c>
      <c r="D432" s="47" t="s">
        <v>34</v>
      </c>
      <c r="E432" s="47" t="s">
        <v>3298</v>
      </c>
      <c r="G432">
        <f t="shared" si="6"/>
        <v>1984</v>
      </c>
      <c r="I432" t="s">
        <v>3289</v>
      </c>
      <c r="J432" t="s">
        <v>3290</v>
      </c>
      <c r="K432" s="31" t="s">
        <v>3210</v>
      </c>
      <c r="L432" s="31" t="s">
        <v>95</v>
      </c>
      <c r="M432" s="31" t="s">
        <v>3230</v>
      </c>
      <c r="N432">
        <v>1</v>
      </c>
      <c r="O432">
        <v>5</v>
      </c>
      <c r="P432" t="s">
        <v>96</v>
      </c>
      <c r="Q432" t="s">
        <v>96</v>
      </c>
    </row>
    <row r="433" spans="1:17" x14ac:dyDescent="0.2">
      <c r="A433" s="47" t="s">
        <v>3204</v>
      </c>
      <c r="B433" s="47" t="s">
        <v>3229</v>
      </c>
      <c r="C433" s="47" t="s">
        <v>14</v>
      </c>
      <c r="D433" s="47" t="s">
        <v>34</v>
      </c>
      <c r="E433" s="47" t="s">
        <v>3296</v>
      </c>
      <c r="G433">
        <f t="shared" si="6"/>
        <v>1984</v>
      </c>
      <c r="I433" t="s">
        <v>3285</v>
      </c>
      <c r="J433" t="s">
        <v>3286</v>
      </c>
      <c r="K433" s="31" t="s">
        <v>3210</v>
      </c>
      <c r="L433" s="31" t="s">
        <v>95</v>
      </c>
      <c r="M433" s="31" t="s">
        <v>3230</v>
      </c>
      <c r="N433">
        <v>1</v>
      </c>
      <c r="O433">
        <v>5</v>
      </c>
      <c r="P433" t="s">
        <v>96</v>
      </c>
      <c r="Q433" t="s">
        <v>96</v>
      </c>
    </row>
    <row r="434" spans="1:17" x14ac:dyDescent="0.2">
      <c r="A434" s="47" t="s">
        <v>3204</v>
      </c>
      <c r="B434" s="47" t="s">
        <v>3229</v>
      </c>
      <c r="C434" s="47" t="s">
        <v>14</v>
      </c>
      <c r="D434" s="47" t="s">
        <v>34</v>
      </c>
      <c r="E434" s="47" t="s">
        <v>3293</v>
      </c>
      <c r="G434">
        <f t="shared" si="6"/>
        <v>1984</v>
      </c>
      <c r="I434" t="s">
        <v>2748</v>
      </c>
      <c r="J434" t="s">
        <v>3278</v>
      </c>
      <c r="K434" s="31" t="s">
        <v>3210</v>
      </c>
      <c r="L434" s="31" t="s">
        <v>95</v>
      </c>
      <c r="M434" s="31" t="s">
        <v>3230</v>
      </c>
      <c r="N434">
        <v>1</v>
      </c>
      <c r="O434">
        <v>5</v>
      </c>
      <c r="P434" t="s">
        <v>96</v>
      </c>
      <c r="Q434" t="s">
        <v>96</v>
      </c>
    </row>
    <row r="435" spans="1:17" x14ac:dyDescent="0.2">
      <c r="A435" s="47" t="s">
        <v>3204</v>
      </c>
      <c r="B435" s="47" t="s">
        <v>3229</v>
      </c>
      <c r="C435" s="47" t="s">
        <v>14</v>
      </c>
      <c r="D435" s="47" t="s">
        <v>34</v>
      </c>
      <c r="E435" s="47" t="s">
        <v>2090</v>
      </c>
      <c r="G435">
        <f t="shared" si="6"/>
        <v>1984</v>
      </c>
      <c r="I435" t="s">
        <v>3274</v>
      </c>
      <c r="J435" t="s">
        <v>3275</v>
      </c>
      <c r="K435" s="31" t="s">
        <v>3210</v>
      </c>
      <c r="L435" s="31" t="s">
        <v>97</v>
      </c>
      <c r="M435" s="31" t="s">
        <v>3230</v>
      </c>
      <c r="N435">
        <v>1</v>
      </c>
      <c r="O435">
        <v>5</v>
      </c>
      <c r="P435" t="s">
        <v>96</v>
      </c>
      <c r="Q435" t="s">
        <v>96</v>
      </c>
    </row>
    <row r="436" spans="1:17" x14ac:dyDescent="0.2">
      <c r="A436" s="47" t="s">
        <v>3204</v>
      </c>
      <c r="B436" s="47" t="s">
        <v>3229</v>
      </c>
      <c r="C436" s="47" t="s">
        <v>14</v>
      </c>
      <c r="D436" s="47" t="s">
        <v>34</v>
      </c>
      <c r="E436" s="47" t="s">
        <v>3297</v>
      </c>
      <c r="G436">
        <f t="shared" si="6"/>
        <v>1984</v>
      </c>
      <c r="I436" t="s">
        <v>3287</v>
      </c>
      <c r="J436" t="s">
        <v>3288</v>
      </c>
      <c r="K436" s="31" t="s">
        <v>3210</v>
      </c>
      <c r="L436" s="31" t="s">
        <v>97</v>
      </c>
      <c r="M436" s="31" t="s">
        <v>3230</v>
      </c>
      <c r="N436">
        <v>1</v>
      </c>
      <c r="O436">
        <v>5</v>
      </c>
      <c r="P436" t="s">
        <v>96</v>
      </c>
      <c r="Q436" t="s">
        <v>96</v>
      </c>
    </row>
    <row r="437" spans="1:17" x14ac:dyDescent="0.2">
      <c r="A437" s="47" t="s">
        <v>3204</v>
      </c>
      <c r="B437" s="47" t="s">
        <v>3229</v>
      </c>
      <c r="C437" s="47" t="s">
        <v>14</v>
      </c>
      <c r="D437" s="47" t="s">
        <v>34</v>
      </c>
      <c r="E437" s="47" t="s">
        <v>3292</v>
      </c>
      <c r="G437">
        <f t="shared" si="6"/>
        <v>1984</v>
      </c>
      <c r="I437" t="s">
        <v>3276</v>
      </c>
      <c r="J437" t="s">
        <v>3277</v>
      </c>
      <c r="K437" s="31" t="s">
        <v>3210</v>
      </c>
      <c r="L437" s="31" t="s">
        <v>95</v>
      </c>
      <c r="M437" s="31" t="s">
        <v>3230</v>
      </c>
      <c r="N437">
        <v>1</v>
      </c>
      <c r="O437">
        <v>5</v>
      </c>
      <c r="P437" t="s">
        <v>96</v>
      </c>
      <c r="Q437" t="s">
        <v>96</v>
      </c>
    </row>
    <row r="438" spans="1:17" x14ac:dyDescent="0.2">
      <c r="A438" s="47" t="s">
        <v>3204</v>
      </c>
      <c r="B438" s="47" t="s">
        <v>3229</v>
      </c>
      <c r="C438" s="47" t="s">
        <v>14</v>
      </c>
      <c r="D438" s="47" t="s">
        <v>34</v>
      </c>
      <c r="E438" s="47" t="s">
        <v>3295</v>
      </c>
      <c r="G438">
        <f t="shared" si="6"/>
        <v>1984</v>
      </c>
      <c r="I438" t="s">
        <v>3283</v>
      </c>
      <c r="J438" t="s">
        <v>3284</v>
      </c>
      <c r="K438" s="31" t="s">
        <v>3210</v>
      </c>
      <c r="L438" s="31" t="s">
        <v>95</v>
      </c>
      <c r="M438" s="31" t="s">
        <v>3230</v>
      </c>
      <c r="N438">
        <v>1</v>
      </c>
      <c r="O438">
        <v>5</v>
      </c>
      <c r="P438" t="s">
        <v>96</v>
      </c>
      <c r="Q438" t="s">
        <v>96</v>
      </c>
    </row>
    <row r="439" spans="1:17" x14ac:dyDescent="0.2">
      <c r="A439" s="48" t="s">
        <v>3204</v>
      </c>
      <c r="B439" s="48" t="s">
        <v>3229</v>
      </c>
      <c r="C439" s="48" t="s">
        <v>14</v>
      </c>
      <c r="D439" s="48" t="s">
        <v>36</v>
      </c>
      <c r="E439" s="48" t="s">
        <v>3322</v>
      </c>
      <c r="G439">
        <f t="shared" si="6"/>
        <v>1984</v>
      </c>
      <c r="I439" t="s">
        <v>3308</v>
      </c>
      <c r="J439" t="s">
        <v>3309</v>
      </c>
      <c r="K439" s="31" t="s">
        <v>3210</v>
      </c>
      <c r="L439" s="31" t="s">
        <v>97</v>
      </c>
      <c r="M439" s="31" t="s">
        <v>3230</v>
      </c>
      <c r="N439">
        <v>1</v>
      </c>
      <c r="O439">
        <v>5</v>
      </c>
      <c r="P439" t="s">
        <v>96</v>
      </c>
      <c r="Q439" t="s">
        <v>96</v>
      </c>
    </row>
    <row r="440" spans="1:17" x14ac:dyDescent="0.2">
      <c r="A440" s="48" t="s">
        <v>3204</v>
      </c>
      <c r="B440" s="48" t="s">
        <v>3229</v>
      </c>
      <c r="C440" s="48" t="s">
        <v>14</v>
      </c>
      <c r="D440" s="48" t="s">
        <v>36</v>
      </c>
      <c r="E440" s="48" t="s">
        <v>3324</v>
      </c>
      <c r="G440">
        <f t="shared" si="6"/>
        <v>1984</v>
      </c>
      <c r="I440" t="s">
        <v>3312</v>
      </c>
      <c r="J440" t="s">
        <v>3313</v>
      </c>
      <c r="K440" s="31" t="s">
        <v>3210</v>
      </c>
      <c r="L440" s="31" t="s">
        <v>97</v>
      </c>
      <c r="M440" s="31" t="s">
        <v>3230</v>
      </c>
      <c r="N440">
        <v>1</v>
      </c>
      <c r="O440">
        <v>5</v>
      </c>
      <c r="P440" t="s">
        <v>96</v>
      </c>
      <c r="Q440" t="s">
        <v>96</v>
      </c>
    </row>
    <row r="441" spans="1:17" x14ac:dyDescent="0.2">
      <c r="A441" s="48" t="s">
        <v>3204</v>
      </c>
      <c r="B441" s="48" t="s">
        <v>3229</v>
      </c>
      <c r="C441" s="48" t="s">
        <v>14</v>
      </c>
      <c r="D441" s="48" t="s">
        <v>36</v>
      </c>
      <c r="E441" s="48" t="s">
        <v>3321</v>
      </c>
      <c r="G441">
        <f t="shared" si="6"/>
        <v>1984</v>
      </c>
      <c r="I441" t="s">
        <v>2751</v>
      </c>
      <c r="J441" t="s">
        <v>3307</v>
      </c>
      <c r="K441" s="31" t="s">
        <v>3210</v>
      </c>
      <c r="L441" s="31" t="s">
        <v>97</v>
      </c>
      <c r="M441" s="31" t="s">
        <v>3230</v>
      </c>
      <c r="N441">
        <v>1</v>
      </c>
      <c r="O441">
        <v>5</v>
      </c>
      <c r="P441" t="s">
        <v>96</v>
      </c>
      <c r="Q441" t="s">
        <v>96</v>
      </c>
    </row>
    <row r="442" spans="1:17" x14ac:dyDescent="0.2">
      <c r="A442" s="48" t="s">
        <v>3204</v>
      </c>
      <c r="B442" s="48" t="s">
        <v>3229</v>
      </c>
      <c r="C442" s="48" t="s">
        <v>14</v>
      </c>
      <c r="D442" s="48" t="s">
        <v>36</v>
      </c>
      <c r="E442" s="48" t="s">
        <v>3319</v>
      </c>
      <c r="G442">
        <f t="shared" si="6"/>
        <v>1984</v>
      </c>
      <c r="I442" t="s">
        <v>3303</v>
      </c>
      <c r="J442" t="s">
        <v>3304</v>
      </c>
      <c r="K442" s="31" t="s">
        <v>3210</v>
      </c>
      <c r="L442" s="31" t="s">
        <v>97</v>
      </c>
      <c r="M442" s="31" t="s">
        <v>3230</v>
      </c>
      <c r="N442">
        <v>1</v>
      </c>
      <c r="O442">
        <v>5</v>
      </c>
      <c r="P442" t="s">
        <v>96</v>
      </c>
      <c r="Q442" t="s">
        <v>96</v>
      </c>
    </row>
    <row r="443" spans="1:17" x14ac:dyDescent="0.2">
      <c r="A443" s="48" t="s">
        <v>3204</v>
      </c>
      <c r="B443" s="48" t="s">
        <v>3229</v>
      </c>
      <c r="C443" s="48" t="s">
        <v>14</v>
      </c>
      <c r="D443" s="48" t="s">
        <v>36</v>
      </c>
      <c r="E443" s="48" t="s">
        <v>3325</v>
      </c>
      <c r="G443">
        <f t="shared" si="6"/>
        <v>1984</v>
      </c>
      <c r="I443" t="s">
        <v>3314</v>
      </c>
      <c r="J443" t="s">
        <v>3315</v>
      </c>
      <c r="K443" s="31" t="s">
        <v>3210</v>
      </c>
      <c r="L443" s="31" t="s">
        <v>95</v>
      </c>
      <c r="M443" s="31" t="s">
        <v>3230</v>
      </c>
      <c r="N443">
        <v>1</v>
      </c>
      <c r="O443">
        <v>5</v>
      </c>
      <c r="P443" t="s">
        <v>96</v>
      </c>
      <c r="Q443" t="s">
        <v>96</v>
      </c>
    </row>
    <row r="444" spans="1:17" x14ac:dyDescent="0.2">
      <c r="A444" s="48" t="s">
        <v>3204</v>
      </c>
      <c r="B444" s="48" t="s">
        <v>3229</v>
      </c>
      <c r="C444" s="48" t="s">
        <v>14</v>
      </c>
      <c r="D444" s="48" t="s">
        <v>36</v>
      </c>
      <c r="E444" s="48" t="s">
        <v>3320</v>
      </c>
      <c r="G444">
        <f t="shared" si="6"/>
        <v>1984</v>
      </c>
      <c r="I444" t="s">
        <v>3305</v>
      </c>
      <c r="J444" t="s">
        <v>3306</v>
      </c>
      <c r="K444" s="31" t="s">
        <v>3210</v>
      </c>
      <c r="L444" s="31" t="s">
        <v>97</v>
      </c>
      <c r="M444" s="31" t="s">
        <v>3230</v>
      </c>
      <c r="N444">
        <v>1</v>
      </c>
      <c r="O444">
        <v>5</v>
      </c>
      <c r="P444" t="s">
        <v>96</v>
      </c>
      <c r="Q444" t="s">
        <v>96</v>
      </c>
    </row>
    <row r="445" spans="1:17" x14ac:dyDescent="0.2">
      <c r="A445" s="48" t="s">
        <v>3204</v>
      </c>
      <c r="B445" s="48" t="s">
        <v>3229</v>
      </c>
      <c r="C445" s="48" t="s">
        <v>14</v>
      </c>
      <c r="D445" s="48" t="s">
        <v>36</v>
      </c>
      <c r="E445" s="48" t="s">
        <v>3318</v>
      </c>
      <c r="G445">
        <f t="shared" si="6"/>
        <v>1984</v>
      </c>
      <c r="I445" t="s">
        <v>3301</v>
      </c>
      <c r="J445" t="s">
        <v>3302</v>
      </c>
      <c r="K445" s="31" t="s">
        <v>3210</v>
      </c>
      <c r="L445" s="31" t="s">
        <v>97</v>
      </c>
      <c r="M445" s="31" t="s">
        <v>3230</v>
      </c>
      <c r="N445">
        <v>1</v>
      </c>
      <c r="O445">
        <v>5</v>
      </c>
      <c r="P445" t="s">
        <v>96</v>
      </c>
      <c r="Q445" t="s">
        <v>96</v>
      </c>
    </row>
    <row r="446" spans="1:17" x14ac:dyDescent="0.2">
      <c r="A446" s="48" t="s">
        <v>3204</v>
      </c>
      <c r="B446" s="48" t="s">
        <v>3229</v>
      </c>
      <c r="C446" s="48" t="s">
        <v>14</v>
      </c>
      <c r="D446" s="48" t="s">
        <v>36</v>
      </c>
      <c r="E446" s="48" t="s">
        <v>212</v>
      </c>
      <c r="G446">
        <f t="shared" si="6"/>
        <v>1984</v>
      </c>
      <c r="I446" t="s">
        <v>2753</v>
      </c>
      <c r="J446" t="s">
        <v>3316</v>
      </c>
      <c r="K446" s="31" t="s">
        <v>3210</v>
      </c>
      <c r="L446" s="31" t="s">
        <v>95</v>
      </c>
      <c r="M446" s="31" t="s">
        <v>3230</v>
      </c>
      <c r="N446">
        <v>1</v>
      </c>
      <c r="O446">
        <v>5</v>
      </c>
      <c r="P446" t="s">
        <v>96</v>
      </c>
      <c r="Q446" t="s">
        <v>96</v>
      </c>
    </row>
    <row r="447" spans="1:17" x14ac:dyDescent="0.2">
      <c r="A447" s="48" t="s">
        <v>3204</v>
      </c>
      <c r="B447" s="48" t="s">
        <v>3229</v>
      </c>
      <c r="C447" s="48" t="s">
        <v>14</v>
      </c>
      <c r="D447" s="48" t="s">
        <v>36</v>
      </c>
      <c r="E447" s="48" t="s">
        <v>3323</v>
      </c>
      <c r="G447">
        <f t="shared" si="6"/>
        <v>1984</v>
      </c>
      <c r="I447" t="s">
        <v>3310</v>
      </c>
      <c r="J447" t="s">
        <v>3311</v>
      </c>
      <c r="K447" s="31" t="s">
        <v>3210</v>
      </c>
      <c r="L447" s="31" t="s">
        <v>95</v>
      </c>
      <c r="M447" s="31" t="s">
        <v>3230</v>
      </c>
      <c r="N447">
        <v>1</v>
      </c>
      <c r="O447">
        <v>5</v>
      </c>
      <c r="P447" t="s">
        <v>96</v>
      </c>
      <c r="Q447" t="s">
        <v>96</v>
      </c>
    </row>
    <row r="448" spans="1:17" x14ac:dyDescent="0.2">
      <c r="A448" s="48" t="s">
        <v>3204</v>
      </c>
      <c r="B448" s="48" t="s">
        <v>3229</v>
      </c>
      <c r="C448" s="48" t="s">
        <v>14</v>
      </c>
      <c r="D448" s="48" t="s">
        <v>36</v>
      </c>
      <c r="E448" s="48" t="s">
        <v>3317</v>
      </c>
      <c r="G448">
        <f t="shared" si="6"/>
        <v>1984</v>
      </c>
      <c r="I448" t="s">
        <v>3299</v>
      </c>
      <c r="J448" t="s">
        <v>3300</v>
      </c>
      <c r="K448" s="31" t="s">
        <v>3210</v>
      </c>
      <c r="L448" s="31" t="s">
        <v>97</v>
      </c>
      <c r="M448" s="31" t="s">
        <v>3230</v>
      </c>
      <c r="N448">
        <v>1</v>
      </c>
      <c r="O448">
        <v>5</v>
      </c>
      <c r="P448" t="s">
        <v>96</v>
      </c>
      <c r="Q448" t="s">
        <v>96</v>
      </c>
    </row>
    <row r="449" spans="1:17" x14ac:dyDescent="0.2">
      <c r="A449" s="47" t="s">
        <v>3204</v>
      </c>
      <c r="B449" s="47" t="s">
        <v>3229</v>
      </c>
      <c r="C449" s="47" t="s">
        <v>14</v>
      </c>
      <c r="D449" s="47" t="s">
        <v>24</v>
      </c>
      <c r="E449" s="47" t="s">
        <v>94</v>
      </c>
      <c r="G449">
        <f t="shared" si="6"/>
        <v>1984</v>
      </c>
      <c r="H449" t="s">
        <v>3211</v>
      </c>
      <c r="I449" t="s">
        <v>3211</v>
      </c>
      <c r="J449" t="s">
        <v>3212</v>
      </c>
      <c r="K449" s="31" t="s">
        <v>3210</v>
      </c>
      <c r="L449" s="31" t="s">
        <v>97</v>
      </c>
      <c r="M449" s="31" t="s">
        <v>3230</v>
      </c>
      <c r="N449">
        <v>1</v>
      </c>
      <c r="O449">
        <v>5</v>
      </c>
      <c r="P449" t="s">
        <v>96</v>
      </c>
      <c r="Q449" t="s">
        <v>96</v>
      </c>
    </row>
    <row r="450" spans="1:17" x14ac:dyDescent="0.2">
      <c r="A450" s="47" t="s">
        <v>3204</v>
      </c>
      <c r="B450" s="47" t="s">
        <v>3231</v>
      </c>
      <c r="C450" s="47" t="s">
        <v>14</v>
      </c>
      <c r="D450" s="47" t="s">
        <v>24</v>
      </c>
      <c r="E450" s="47" t="s">
        <v>94</v>
      </c>
      <c r="F450" t="s">
        <v>3233</v>
      </c>
      <c r="G450">
        <f t="shared" ref="G450:G513" si="7">IF(B450="SATSA_Q1",1984,IF(B450="SATSA_IPT1",1985,IF(B450="SATSA_Q2",1987,IF(B450="SATSA_IPT2",1989,IF(B450="SATSA_Q3",1990,IF(B450="SATSA_IPT3",1992,IF(B450="SATSA_Q4",1993,IF(B450="SATSA_IPT4",1995,IF(B450="SATSA_IPT5",1999,IF(B450="SATSA_IPT6",2002,IF(B450="SATSA_Q5",2004,IF(B450="SATSA_IPT7",2005,IF(B450="SATSA_Q6",2007,IF(B450="SATSA_IPT8",2008,IF(B450="SATSA_Q7",2010,IF(B450="SATSA_IPT9",2010,IF(B450="SATSA_Q8",2012,IF(B450="SATSA_IPT10",2012,IF(B450="SATSA_Q9",2014,"HELP")))))))))))))))))))</f>
        <v>1987</v>
      </c>
      <c r="H450" t="s">
        <v>3211</v>
      </c>
      <c r="I450" t="str">
        <f t="shared" ref="I450:I459" si="8">F450&amp;H450</f>
        <v>VE46</v>
      </c>
      <c r="J450" t="s">
        <v>3212</v>
      </c>
      <c r="K450" s="31" t="s">
        <v>3210</v>
      </c>
      <c r="L450" s="31" t="s">
        <v>97</v>
      </c>
      <c r="M450" s="31" t="s">
        <v>3230</v>
      </c>
      <c r="N450">
        <v>1</v>
      </c>
      <c r="O450">
        <v>5</v>
      </c>
      <c r="P450" t="s">
        <v>96</v>
      </c>
      <c r="Q450" t="s">
        <v>96</v>
      </c>
    </row>
    <row r="451" spans="1:17" x14ac:dyDescent="0.2">
      <c r="A451" s="47" t="s">
        <v>3204</v>
      </c>
      <c r="B451" s="47" t="s">
        <v>3244</v>
      </c>
      <c r="C451" s="47" t="s">
        <v>14</v>
      </c>
      <c r="D451" s="47" t="s">
        <v>24</v>
      </c>
      <c r="E451" s="47" t="s">
        <v>94</v>
      </c>
      <c r="F451" s="31" t="s">
        <v>3237</v>
      </c>
      <c r="G451">
        <f t="shared" si="7"/>
        <v>1989</v>
      </c>
      <c r="H451" t="s">
        <v>3211</v>
      </c>
      <c r="I451" t="str">
        <f t="shared" si="8"/>
        <v>QE46</v>
      </c>
      <c r="J451" t="s">
        <v>3212</v>
      </c>
      <c r="K451" s="31" t="s">
        <v>3210</v>
      </c>
      <c r="L451" s="31" t="s">
        <v>97</v>
      </c>
      <c r="M451" s="31" t="s">
        <v>3230</v>
      </c>
      <c r="N451">
        <v>1</v>
      </c>
      <c r="O451">
        <v>5</v>
      </c>
      <c r="P451" t="s">
        <v>96</v>
      </c>
      <c r="Q451" t="s">
        <v>96</v>
      </c>
    </row>
    <row r="452" spans="1:17" x14ac:dyDescent="0.2">
      <c r="A452" s="47" t="s">
        <v>3204</v>
      </c>
      <c r="B452" s="47" t="s">
        <v>3234</v>
      </c>
      <c r="C452" s="47" t="s">
        <v>14</v>
      </c>
      <c r="D452" s="47" t="s">
        <v>24</v>
      </c>
      <c r="E452" s="47" t="s">
        <v>94</v>
      </c>
      <c r="F452" s="31" t="s">
        <v>3235</v>
      </c>
      <c r="G452">
        <f t="shared" si="7"/>
        <v>1990</v>
      </c>
      <c r="H452" t="s">
        <v>3211</v>
      </c>
      <c r="I452" t="str">
        <f t="shared" si="8"/>
        <v>GE46</v>
      </c>
      <c r="J452" t="s">
        <v>3212</v>
      </c>
      <c r="K452" s="31" t="s">
        <v>3210</v>
      </c>
      <c r="L452" s="31" t="s">
        <v>97</v>
      </c>
      <c r="M452" s="31" t="s">
        <v>3230</v>
      </c>
      <c r="N452">
        <v>1</v>
      </c>
      <c r="O452">
        <v>5</v>
      </c>
      <c r="P452" t="s">
        <v>96</v>
      </c>
      <c r="Q452" t="s">
        <v>96</v>
      </c>
    </row>
    <row r="453" spans="1:17" x14ac:dyDescent="0.2">
      <c r="A453" s="47" t="s">
        <v>3204</v>
      </c>
      <c r="B453" s="47" t="s">
        <v>3245</v>
      </c>
      <c r="C453" s="47" t="s">
        <v>14</v>
      </c>
      <c r="D453" s="47" t="s">
        <v>24</v>
      </c>
      <c r="E453" s="47" t="s">
        <v>94</v>
      </c>
      <c r="F453" s="31" t="s">
        <v>55</v>
      </c>
      <c r="G453">
        <f t="shared" si="7"/>
        <v>1992</v>
      </c>
      <c r="H453" t="s">
        <v>3211</v>
      </c>
      <c r="I453" t="str">
        <f t="shared" si="8"/>
        <v>XE46</v>
      </c>
      <c r="J453" t="s">
        <v>3212</v>
      </c>
      <c r="K453" s="31" t="s">
        <v>3210</v>
      </c>
      <c r="L453" s="31" t="s">
        <v>97</v>
      </c>
      <c r="M453" s="31" t="s">
        <v>3230</v>
      </c>
      <c r="N453">
        <v>1</v>
      </c>
      <c r="O453">
        <v>5</v>
      </c>
      <c r="P453" t="s">
        <v>96</v>
      </c>
      <c r="Q453" t="s">
        <v>96</v>
      </c>
    </row>
    <row r="454" spans="1:17" x14ac:dyDescent="0.2">
      <c r="A454" s="47" t="s">
        <v>3204</v>
      </c>
      <c r="B454" s="47" t="s">
        <v>3236</v>
      </c>
      <c r="C454" s="47" t="s">
        <v>14</v>
      </c>
      <c r="D454" s="47" t="s">
        <v>24</v>
      </c>
      <c r="E454" s="47" t="s">
        <v>94</v>
      </c>
      <c r="F454" t="s">
        <v>2745</v>
      </c>
      <c r="G454">
        <f t="shared" si="7"/>
        <v>1993</v>
      </c>
      <c r="H454" t="s">
        <v>3211</v>
      </c>
      <c r="I454" t="str">
        <f t="shared" si="8"/>
        <v>HE46</v>
      </c>
      <c r="J454" t="s">
        <v>3212</v>
      </c>
      <c r="K454" s="31" t="s">
        <v>3210</v>
      </c>
      <c r="L454" s="31" t="s">
        <v>97</v>
      </c>
      <c r="M454" s="31" t="s">
        <v>3230</v>
      </c>
      <c r="N454">
        <v>1</v>
      </c>
      <c r="O454">
        <v>5</v>
      </c>
      <c r="P454" t="s">
        <v>96</v>
      </c>
      <c r="Q454" t="s">
        <v>96</v>
      </c>
    </row>
    <row r="455" spans="1:17" x14ac:dyDescent="0.2">
      <c r="A455" s="47" t="s">
        <v>3204</v>
      </c>
      <c r="B455" s="47" t="s">
        <v>3243</v>
      </c>
      <c r="C455" s="47" t="s">
        <v>14</v>
      </c>
      <c r="D455" s="47" t="s">
        <v>24</v>
      </c>
      <c r="E455" s="47" t="s">
        <v>94</v>
      </c>
      <c r="F455" s="31" t="s">
        <v>3242</v>
      </c>
      <c r="G455">
        <f t="shared" si="7"/>
        <v>1999</v>
      </c>
      <c r="H455" t="s">
        <v>3211</v>
      </c>
      <c r="I455" t="str">
        <f t="shared" si="8"/>
        <v>RE46</v>
      </c>
      <c r="J455" t="s">
        <v>3212</v>
      </c>
      <c r="K455" s="31" t="s">
        <v>3210</v>
      </c>
      <c r="L455" s="31" t="s">
        <v>97</v>
      </c>
      <c r="M455" s="31" t="s">
        <v>3230</v>
      </c>
      <c r="N455">
        <v>1</v>
      </c>
      <c r="O455">
        <v>5</v>
      </c>
      <c r="P455" t="s">
        <v>96</v>
      </c>
      <c r="Q455" t="s">
        <v>96</v>
      </c>
    </row>
    <row r="456" spans="1:17" x14ac:dyDescent="0.2">
      <c r="A456" s="47" t="s">
        <v>3204</v>
      </c>
      <c r="B456" s="47" t="s">
        <v>3247</v>
      </c>
      <c r="C456" s="47" t="s">
        <v>14</v>
      </c>
      <c r="D456" s="47" t="s">
        <v>24</v>
      </c>
      <c r="E456" s="47" t="s">
        <v>94</v>
      </c>
      <c r="F456" s="31" t="s">
        <v>3246</v>
      </c>
      <c r="G456">
        <f t="shared" si="7"/>
        <v>2002</v>
      </c>
      <c r="H456" t="s">
        <v>3211</v>
      </c>
      <c r="I456" t="str">
        <f t="shared" si="8"/>
        <v>SE46</v>
      </c>
      <c r="J456" t="s">
        <v>3212</v>
      </c>
      <c r="K456" s="31" t="s">
        <v>3210</v>
      </c>
      <c r="L456" s="31" t="s">
        <v>97</v>
      </c>
      <c r="M456" s="31" t="s">
        <v>3230</v>
      </c>
      <c r="N456">
        <v>1</v>
      </c>
      <c r="O456">
        <v>5</v>
      </c>
      <c r="P456" t="s">
        <v>96</v>
      </c>
      <c r="Q456" t="s">
        <v>96</v>
      </c>
    </row>
    <row r="457" spans="1:17" x14ac:dyDescent="0.2">
      <c r="A457" s="47" t="s">
        <v>3204</v>
      </c>
      <c r="B457" s="47" t="s">
        <v>3238</v>
      </c>
      <c r="C457" s="47" t="s">
        <v>14</v>
      </c>
      <c r="D457" s="47" t="s">
        <v>24</v>
      </c>
      <c r="E457" s="47" t="s">
        <v>94</v>
      </c>
      <c r="F457" s="31" t="s">
        <v>3240</v>
      </c>
      <c r="G457">
        <f t="shared" si="7"/>
        <v>2004</v>
      </c>
      <c r="H457" t="s">
        <v>3211</v>
      </c>
      <c r="I457" t="str">
        <f t="shared" si="8"/>
        <v>JE46</v>
      </c>
      <c r="J457" t="s">
        <v>3212</v>
      </c>
      <c r="K457" s="31" t="s">
        <v>3210</v>
      </c>
      <c r="L457" s="31" t="s">
        <v>97</v>
      </c>
      <c r="M457" s="31" t="s">
        <v>3230</v>
      </c>
      <c r="N457">
        <v>1</v>
      </c>
      <c r="O457">
        <v>5</v>
      </c>
      <c r="P457" t="s">
        <v>96</v>
      </c>
      <c r="Q457" t="s">
        <v>96</v>
      </c>
    </row>
    <row r="458" spans="1:17" x14ac:dyDescent="0.2">
      <c r="A458" s="47" t="s">
        <v>3204</v>
      </c>
      <c r="B458" s="47" t="s">
        <v>3249</v>
      </c>
      <c r="C458" s="47" t="s">
        <v>14</v>
      </c>
      <c r="D458" s="47" t="s">
        <v>24</v>
      </c>
      <c r="E458" s="47" t="s">
        <v>94</v>
      </c>
      <c r="F458" s="31" t="s">
        <v>3248</v>
      </c>
      <c r="G458">
        <f t="shared" si="7"/>
        <v>2005</v>
      </c>
      <c r="H458" t="s">
        <v>3211</v>
      </c>
      <c r="I458" t="str">
        <f t="shared" si="8"/>
        <v>UE46</v>
      </c>
      <c r="J458" t="s">
        <v>3212</v>
      </c>
      <c r="K458" s="31" t="s">
        <v>3210</v>
      </c>
      <c r="L458" s="31" t="s">
        <v>97</v>
      </c>
      <c r="M458" s="31" t="s">
        <v>3230</v>
      </c>
      <c r="N458">
        <v>1</v>
      </c>
      <c r="O458">
        <v>5</v>
      </c>
      <c r="P458" t="s">
        <v>96</v>
      </c>
      <c r="Q458" t="s">
        <v>96</v>
      </c>
    </row>
    <row r="459" spans="1:17" x14ac:dyDescent="0.2">
      <c r="A459" s="47" t="s">
        <v>3204</v>
      </c>
      <c r="B459" s="47" t="s">
        <v>3239</v>
      </c>
      <c r="C459" s="47" t="s">
        <v>14</v>
      </c>
      <c r="D459" s="47" t="s">
        <v>24</v>
      </c>
      <c r="E459" s="47" t="s">
        <v>94</v>
      </c>
      <c r="F459" s="31" t="s">
        <v>3241</v>
      </c>
      <c r="G459">
        <f t="shared" si="7"/>
        <v>2007</v>
      </c>
      <c r="H459" t="s">
        <v>3211</v>
      </c>
      <c r="I459" t="str">
        <f t="shared" si="8"/>
        <v>KE46</v>
      </c>
      <c r="J459" t="s">
        <v>3212</v>
      </c>
      <c r="K459" s="31" t="s">
        <v>3210</v>
      </c>
      <c r="L459" s="31" t="s">
        <v>97</v>
      </c>
      <c r="M459" s="31" t="s">
        <v>3230</v>
      </c>
      <c r="N459">
        <v>1</v>
      </c>
      <c r="O459">
        <v>5</v>
      </c>
      <c r="P459" t="s">
        <v>96</v>
      </c>
      <c r="Q459" t="s">
        <v>96</v>
      </c>
    </row>
    <row r="460" spans="1:17" x14ac:dyDescent="0.2">
      <c r="A460" s="47" t="s">
        <v>3204</v>
      </c>
      <c r="B460" s="47" t="s">
        <v>3229</v>
      </c>
      <c r="C460" s="47" t="s">
        <v>14</v>
      </c>
      <c r="D460" s="47" t="s">
        <v>24</v>
      </c>
      <c r="E460" s="47" t="s">
        <v>3205</v>
      </c>
      <c r="G460">
        <f t="shared" si="7"/>
        <v>1984</v>
      </c>
      <c r="H460" t="s">
        <v>3213</v>
      </c>
      <c r="I460" t="s">
        <v>3213</v>
      </c>
      <c r="J460" t="s">
        <v>3214</v>
      </c>
      <c r="K460" s="31" t="s">
        <v>3210</v>
      </c>
      <c r="L460" s="31" t="s">
        <v>97</v>
      </c>
      <c r="M460" s="31" t="s">
        <v>3230</v>
      </c>
      <c r="N460">
        <v>1</v>
      </c>
      <c r="O460">
        <v>5</v>
      </c>
      <c r="P460" t="s">
        <v>96</v>
      </c>
      <c r="Q460" t="s">
        <v>96</v>
      </c>
    </row>
    <row r="461" spans="1:17" x14ac:dyDescent="0.2">
      <c r="A461" s="47" t="s">
        <v>3204</v>
      </c>
      <c r="B461" s="47" t="s">
        <v>3231</v>
      </c>
      <c r="C461" s="47" t="s">
        <v>14</v>
      </c>
      <c r="D461" s="47" t="s">
        <v>24</v>
      </c>
      <c r="E461" s="47" t="s">
        <v>3205</v>
      </c>
      <c r="F461" t="s">
        <v>3233</v>
      </c>
      <c r="G461">
        <f t="shared" si="7"/>
        <v>1987</v>
      </c>
      <c r="H461" t="s">
        <v>3213</v>
      </c>
      <c r="I461" t="str">
        <f t="shared" ref="I461:I470" si="9">F461&amp;H461</f>
        <v>VE48</v>
      </c>
      <c r="J461" t="s">
        <v>3214</v>
      </c>
      <c r="K461" s="31" t="s">
        <v>3210</v>
      </c>
      <c r="L461" s="31" t="s">
        <v>97</v>
      </c>
      <c r="M461" s="31" t="s">
        <v>3230</v>
      </c>
      <c r="N461">
        <v>1</v>
      </c>
      <c r="O461">
        <v>5</v>
      </c>
      <c r="P461" t="s">
        <v>96</v>
      </c>
      <c r="Q461" t="s">
        <v>96</v>
      </c>
    </row>
    <row r="462" spans="1:17" x14ac:dyDescent="0.2">
      <c r="A462" s="47" t="s">
        <v>3204</v>
      </c>
      <c r="B462" s="47" t="s">
        <v>3244</v>
      </c>
      <c r="C462" s="47" t="s">
        <v>14</v>
      </c>
      <c r="D462" s="47" t="s">
        <v>24</v>
      </c>
      <c r="E462" s="47" t="s">
        <v>3205</v>
      </c>
      <c r="F462" s="31" t="s">
        <v>3237</v>
      </c>
      <c r="G462">
        <f t="shared" si="7"/>
        <v>1989</v>
      </c>
      <c r="H462" t="s">
        <v>3213</v>
      </c>
      <c r="I462" t="str">
        <f t="shared" si="9"/>
        <v>QE48</v>
      </c>
      <c r="J462" t="s">
        <v>3214</v>
      </c>
      <c r="K462" s="31" t="s">
        <v>3210</v>
      </c>
      <c r="L462" s="31" t="s">
        <v>97</v>
      </c>
      <c r="M462" s="31" t="s">
        <v>3230</v>
      </c>
      <c r="N462">
        <v>1</v>
      </c>
      <c r="O462">
        <v>5</v>
      </c>
      <c r="P462" t="s">
        <v>96</v>
      </c>
      <c r="Q462" t="s">
        <v>96</v>
      </c>
    </row>
    <row r="463" spans="1:17" x14ac:dyDescent="0.2">
      <c r="A463" s="47" t="s">
        <v>3204</v>
      </c>
      <c r="B463" s="47" t="s">
        <v>3234</v>
      </c>
      <c r="C463" s="47" t="s">
        <v>14</v>
      </c>
      <c r="D463" s="47" t="s">
        <v>24</v>
      </c>
      <c r="E463" s="47" t="s">
        <v>3205</v>
      </c>
      <c r="F463" s="31" t="s">
        <v>3235</v>
      </c>
      <c r="G463">
        <f t="shared" si="7"/>
        <v>1990</v>
      </c>
      <c r="H463" t="s">
        <v>3213</v>
      </c>
      <c r="I463" t="str">
        <f t="shared" si="9"/>
        <v>GE48</v>
      </c>
      <c r="J463" t="s">
        <v>3214</v>
      </c>
      <c r="K463" s="31" t="s">
        <v>3210</v>
      </c>
      <c r="L463" s="31" t="s">
        <v>97</v>
      </c>
      <c r="M463" s="31" t="s">
        <v>3230</v>
      </c>
      <c r="N463">
        <v>1</v>
      </c>
      <c r="O463">
        <v>5</v>
      </c>
      <c r="P463" t="s">
        <v>96</v>
      </c>
      <c r="Q463" t="s">
        <v>96</v>
      </c>
    </row>
    <row r="464" spans="1:17" x14ac:dyDescent="0.2">
      <c r="A464" s="47" t="s">
        <v>3204</v>
      </c>
      <c r="B464" s="47" t="s">
        <v>3245</v>
      </c>
      <c r="C464" s="47" t="s">
        <v>14</v>
      </c>
      <c r="D464" s="47" t="s">
        <v>24</v>
      </c>
      <c r="E464" s="47" t="s">
        <v>3205</v>
      </c>
      <c r="F464" s="31" t="s">
        <v>55</v>
      </c>
      <c r="G464">
        <f t="shared" si="7"/>
        <v>1992</v>
      </c>
      <c r="H464" t="s">
        <v>3213</v>
      </c>
      <c r="I464" t="str">
        <f t="shared" si="9"/>
        <v>XE48</v>
      </c>
      <c r="J464" t="s">
        <v>3214</v>
      </c>
      <c r="K464" s="31" t="s">
        <v>3210</v>
      </c>
      <c r="L464" s="31" t="s">
        <v>97</v>
      </c>
      <c r="M464" s="31" t="s">
        <v>3230</v>
      </c>
      <c r="N464">
        <v>1</v>
      </c>
      <c r="O464">
        <v>5</v>
      </c>
      <c r="P464" t="s">
        <v>96</v>
      </c>
      <c r="Q464" t="s">
        <v>96</v>
      </c>
    </row>
    <row r="465" spans="1:17" x14ac:dyDescent="0.2">
      <c r="A465" s="47" t="s">
        <v>3204</v>
      </c>
      <c r="B465" s="47" t="s">
        <v>3236</v>
      </c>
      <c r="C465" s="47" t="s">
        <v>14</v>
      </c>
      <c r="D465" s="47" t="s">
        <v>24</v>
      </c>
      <c r="E465" s="47" t="s">
        <v>3205</v>
      </c>
      <c r="F465" t="s">
        <v>2745</v>
      </c>
      <c r="G465">
        <f t="shared" si="7"/>
        <v>1993</v>
      </c>
      <c r="H465" t="s">
        <v>3213</v>
      </c>
      <c r="I465" t="str">
        <f t="shared" si="9"/>
        <v>HE48</v>
      </c>
      <c r="J465" t="s">
        <v>3214</v>
      </c>
      <c r="K465" s="31" t="s">
        <v>3210</v>
      </c>
      <c r="L465" s="31" t="s">
        <v>97</v>
      </c>
      <c r="M465" s="31" t="s">
        <v>3230</v>
      </c>
      <c r="N465">
        <v>1</v>
      </c>
      <c r="O465">
        <v>5</v>
      </c>
      <c r="P465" t="s">
        <v>96</v>
      </c>
      <c r="Q465" t="s">
        <v>96</v>
      </c>
    </row>
    <row r="466" spans="1:17" x14ac:dyDescent="0.2">
      <c r="A466" s="47" t="s">
        <v>3204</v>
      </c>
      <c r="B466" s="47" t="s">
        <v>3243</v>
      </c>
      <c r="C466" s="47" t="s">
        <v>14</v>
      </c>
      <c r="D466" s="47" t="s">
        <v>24</v>
      </c>
      <c r="E466" s="47" t="s">
        <v>3205</v>
      </c>
      <c r="F466" s="31" t="s">
        <v>3242</v>
      </c>
      <c r="G466">
        <f t="shared" si="7"/>
        <v>1999</v>
      </c>
      <c r="H466" t="s">
        <v>3213</v>
      </c>
      <c r="I466" t="str">
        <f t="shared" si="9"/>
        <v>RE48</v>
      </c>
      <c r="J466" t="s">
        <v>3214</v>
      </c>
      <c r="K466" s="31" t="s">
        <v>3210</v>
      </c>
      <c r="L466" s="31" t="s">
        <v>97</v>
      </c>
      <c r="M466" s="31" t="s">
        <v>3230</v>
      </c>
      <c r="N466">
        <v>1</v>
      </c>
      <c r="O466">
        <v>5</v>
      </c>
      <c r="P466" t="s">
        <v>96</v>
      </c>
      <c r="Q466" t="s">
        <v>96</v>
      </c>
    </row>
    <row r="467" spans="1:17" x14ac:dyDescent="0.2">
      <c r="A467" s="47" t="s">
        <v>3204</v>
      </c>
      <c r="B467" s="47" t="s">
        <v>3247</v>
      </c>
      <c r="C467" s="47" t="s">
        <v>14</v>
      </c>
      <c r="D467" s="47" t="s">
        <v>24</v>
      </c>
      <c r="E467" s="47" t="s">
        <v>3205</v>
      </c>
      <c r="F467" s="31" t="s">
        <v>3246</v>
      </c>
      <c r="G467">
        <f t="shared" si="7"/>
        <v>2002</v>
      </c>
      <c r="H467" t="s">
        <v>3213</v>
      </c>
      <c r="I467" t="str">
        <f t="shared" si="9"/>
        <v>SE48</v>
      </c>
      <c r="J467" t="s">
        <v>3214</v>
      </c>
      <c r="K467" s="31" t="s">
        <v>3210</v>
      </c>
      <c r="L467" s="31" t="s">
        <v>97</v>
      </c>
      <c r="M467" s="31" t="s">
        <v>3230</v>
      </c>
      <c r="N467">
        <v>1</v>
      </c>
      <c r="O467">
        <v>5</v>
      </c>
      <c r="P467" t="s">
        <v>96</v>
      </c>
      <c r="Q467" t="s">
        <v>96</v>
      </c>
    </row>
    <row r="468" spans="1:17" x14ac:dyDescent="0.2">
      <c r="A468" s="47" t="s">
        <v>3204</v>
      </c>
      <c r="B468" s="47" t="s">
        <v>3238</v>
      </c>
      <c r="C468" s="47" t="s">
        <v>14</v>
      </c>
      <c r="D468" s="47" t="s">
        <v>24</v>
      </c>
      <c r="E468" s="47" t="s">
        <v>3205</v>
      </c>
      <c r="F468" s="31" t="s">
        <v>3240</v>
      </c>
      <c r="G468">
        <f t="shared" si="7"/>
        <v>2004</v>
      </c>
      <c r="H468" t="s">
        <v>3213</v>
      </c>
      <c r="I468" t="str">
        <f t="shared" si="9"/>
        <v>JE48</v>
      </c>
      <c r="J468" t="s">
        <v>3214</v>
      </c>
      <c r="K468" s="31" t="s">
        <v>3210</v>
      </c>
      <c r="L468" s="31" t="s">
        <v>97</v>
      </c>
      <c r="M468" s="31" t="s">
        <v>3230</v>
      </c>
      <c r="N468">
        <v>1</v>
      </c>
      <c r="O468">
        <v>5</v>
      </c>
      <c r="P468" t="s">
        <v>96</v>
      </c>
      <c r="Q468" t="s">
        <v>96</v>
      </c>
    </row>
    <row r="469" spans="1:17" x14ac:dyDescent="0.2">
      <c r="A469" s="47" t="s">
        <v>3204</v>
      </c>
      <c r="B469" s="47" t="s">
        <v>3249</v>
      </c>
      <c r="C469" s="47" t="s">
        <v>14</v>
      </c>
      <c r="D469" s="47" t="s">
        <v>24</v>
      </c>
      <c r="E469" s="47" t="s">
        <v>3205</v>
      </c>
      <c r="F469" s="31" t="s">
        <v>3248</v>
      </c>
      <c r="G469">
        <f t="shared" si="7"/>
        <v>2005</v>
      </c>
      <c r="H469" t="s">
        <v>3213</v>
      </c>
      <c r="I469" t="str">
        <f t="shared" si="9"/>
        <v>UE48</v>
      </c>
      <c r="J469" t="s">
        <v>3214</v>
      </c>
      <c r="K469" s="31" t="s">
        <v>3210</v>
      </c>
      <c r="L469" s="31" t="s">
        <v>97</v>
      </c>
      <c r="M469" s="31" t="s">
        <v>3230</v>
      </c>
      <c r="N469">
        <v>1</v>
      </c>
      <c r="O469">
        <v>5</v>
      </c>
      <c r="P469" t="s">
        <v>96</v>
      </c>
      <c r="Q469" t="s">
        <v>96</v>
      </c>
    </row>
    <row r="470" spans="1:17" x14ac:dyDescent="0.2">
      <c r="A470" s="47" t="s">
        <v>3204</v>
      </c>
      <c r="B470" s="47" t="s">
        <v>3239</v>
      </c>
      <c r="C470" s="47" t="s">
        <v>14</v>
      </c>
      <c r="D470" s="47" t="s">
        <v>24</v>
      </c>
      <c r="E470" s="47" t="s">
        <v>3205</v>
      </c>
      <c r="F470" s="31" t="s">
        <v>3241</v>
      </c>
      <c r="G470">
        <f t="shared" si="7"/>
        <v>2007</v>
      </c>
      <c r="H470" t="s">
        <v>3213</v>
      </c>
      <c r="I470" t="str">
        <f t="shared" si="9"/>
        <v>KE48</v>
      </c>
      <c r="J470" t="s">
        <v>3214</v>
      </c>
      <c r="K470" s="31" t="s">
        <v>3210</v>
      </c>
      <c r="L470" s="31" t="s">
        <v>97</v>
      </c>
      <c r="M470" s="31" t="s">
        <v>3230</v>
      </c>
      <c r="N470">
        <v>1</v>
      </c>
      <c r="O470">
        <v>5</v>
      </c>
      <c r="P470" t="s">
        <v>96</v>
      </c>
      <c r="Q470" t="s">
        <v>96</v>
      </c>
    </row>
    <row r="471" spans="1:17" x14ac:dyDescent="0.2">
      <c r="A471" s="47" t="s">
        <v>3204</v>
      </c>
      <c r="B471" s="47" t="s">
        <v>3229</v>
      </c>
      <c r="C471" s="47" t="s">
        <v>14</v>
      </c>
      <c r="D471" s="47" t="s">
        <v>24</v>
      </c>
      <c r="E471" s="47" t="s">
        <v>3206</v>
      </c>
      <c r="G471">
        <f t="shared" si="7"/>
        <v>1984</v>
      </c>
      <c r="H471" t="s">
        <v>3215</v>
      </c>
      <c r="I471" t="s">
        <v>3215</v>
      </c>
      <c r="J471" t="s">
        <v>3216</v>
      </c>
      <c r="K471" s="31" t="s">
        <v>3210</v>
      </c>
      <c r="L471" s="31" t="s">
        <v>95</v>
      </c>
      <c r="M471" s="31" t="s">
        <v>3230</v>
      </c>
      <c r="N471">
        <v>1</v>
      </c>
      <c r="O471">
        <v>5</v>
      </c>
      <c r="P471" t="s">
        <v>96</v>
      </c>
      <c r="Q471" t="s">
        <v>96</v>
      </c>
    </row>
    <row r="472" spans="1:17" x14ac:dyDescent="0.2">
      <c r="A472" s="47" t="s">
        <v>3204</v>
      </c>
      <c r="B472" s="47" t="s">
        <v>3231</v>
      </c>
      <c r="C472" s="47" t="s">
        <v>14</v>
      </c>
      <c r="D472" s="47" t="s">
        <v>24</v>
      </c>
      <c r="E472" s="47" t="s">
        <v>3206</v>
      </c>
      <c r="F472" t="s">
        <v>3233</v>
      </c>
      <c r="G472">
        <f t="shared" si="7"/>
        <v>1987</v>
      </c>
      <c r="H472" t="s">
        <v>3215</v>
      </c>
      <c r="I472" t="str">
        <f t="shared" ref="I472:I481" si="10">F472&amp;H472</f>
        <v>VE50</v>
      </c>
      <c r="J472" t="s">
        <v>3216</v>
      </c>
      <c r="K472" s="31" t="s">
        <v>3210</v>
      </c>
      <c r="L472" s="31" t="s">
        <v>95</v>
      </c>
      <c r="M472" s="31" t="s">
        <v>3230</v>
      </c>
      <c r="N472">
        <v>1</v>
      </c>
      <c r="O472">
        <v>5</v>
      </c>
      <c r="P472" t="s">
        <v>96</v>
      </c>
      <c r="Q472" t="s">
        <v>96</v>
      </c>
    </row>
    <row r="473" spans="1:17" x14ac:dyDescent="0.2">
      <c r="A473" s="47" t="s">
        <v>3204</v>
      </c>
      <c r="B473" s="47" t="s">
        <v>3244</v>
      </c>
      <c r="C473" s="47" t="s">
        <v>14</v>
      </c>
      <c r="D473" s="47" t="s">
        <v>24</v>
      </c>
      <c r="E473" s="47" t="s">
        <v>3206</v>
      </c>
      <c r="F473" s="31" t="s">
        <v>3237</v>
      </c>
      <c r="G473">
        <f t="shared" si="7"/>
        <v>1989</v>
      </c>
      <c r="H473" t="s">
        <v>3215</v>
      </c>
      <c r="I473" t="str">
        <f t="shared" si="10"/>
        <v>QE50</v>
      </c>
      <c r="J473" t="s">
        <v>3216</v>
      </c>
      <c r="K473" s="31" t="s">
        <v>3210</v>
      </c>
      <c r="L473" s="31" t="s">
        <v>95</v>
      </c>
      <c r="M473" s="31" t="s">
        <v>3230</v>
      </c>
      <c r="N473">
        <v>1</v>
      </c>
      <c r="O473">
        <v>5</v>
      </c>
      <c r="P473" t="s">
        <v>96</v>
      </c>
      <c r="Q473" t="s">
        <v>96</v>
      </c>
    </row>
    <row r="474" spans="1:17" x14ac:dyDescent="0.2">
      <c r="A474" s="47" t="s">
        <v>3204</v>
      </c>
      <c r="B474" s="47" t="s">
        <v>3234</v>
      </c>
      <c r="C474" s="47" t="s">
        <v>14</v>
      </c>
      <c r="D474" s="47" t="s">
        <v>24</v>
      </c>
      <c r="E474" s="47" t="s">
        <v>3206</v>
      </c>
      <c r="F474" s="31" t="s">
        <v>3235</v>
      </c>
      <c r="G474">
        <f t="shared" si="7"/>
        <v>1990</v>
      </c>
      <c r="H474" t="s">
        <v>3215</v>
      </c>
      <c r="I474" t="str">
        <f t="shared" si="10"/>
        <v>GE50</v>
      </c>
      <c r="J474" t="s">
        <v>3216</v>
      </c>
      <c r="K474" s="31" t="s">
        <v>3210</v>
      </c>
      <c r="L474" s="31" t="s">
        <v>95</v>
      </c>
      <c r="M474" s="31" t="s">
        <v>3230</v>
      </c>
      <c r="N474">
        <v>1</v>
      </c>
      <c r="O474">
        <v>5</v>
      </c>
      <c r="P474" t="s">
        <v>96</v>
      </c>
      <c r="Q474" t="s">
        <v>96</v>
      </c>
    </row>
    <row r="475" spans="1:17" x14ac:dyDescent="0.2">
      <c r="A475" s="47" t="s">
        <v>3204</v>
      </c>
      <c r="B475" s="47" t="s">
        <v>3245</v>
      </c>
      <c r="C475" s="47" t="s">
        <v>14</v>
      </c>
      <c r="D475" s="47" t="s">
        <v>24</v>
      </c>
      <c r="E475" s="47" t="s">
        <v>3206</v>
      </c>
      <c r="F475" s="31" t="s">
        <v>55</v>
      </c>
      <c r="G475">
        <f t="shared" si="7"/>
        <v>1992</v>
      </c>
      <c r="H475" t="s">
        <v>3215</v>
      </c>
      <c r="I475" t="str">
        <f t="shared" si="10"/>
        <v>XE50</v>
      </c>
      <c r="J475" t="s">
        <v>3216</v>
      </c>
      <c r="K475" s="31" t="s">
        <v>3210</v>
      </c>
      <c r="L475" s="31" t="s">
        <v>95</v>
      </c>
      <c r="M475" s="31" t="s">
        <v>3230</v>
      </c>
      <c r="N475">
        <v>1</v>
      </c>
      <c r="O475">
        <v>5</v>
      </c>
      <c r="P475" t="s">
        <v>96</v>
      </c>
      <c r="Q475" t="s">
        <v>96</v>
      </c>
    </row>
    <row r="476" spans="1:17" x14ac:dyDescent="0.2">
      <c r="A476" s="47" t="s">
        <v>3204</v>
      </c>
      <c r="B476" s="47" t="s">
        <v>3236</v>
      </c>
      <c r="C476" s="47" t="s">
        <v>14</v>
      </c>
      <c r="D476" s="47" t="s">
        <v>24</v>
      </c>
      <c r="E476" s="47" t="s">
        <v>3206</v>
      </c>
      <c r="F476" t="s">
        <v>2745</v>
      </c>
      <c r="G476">
        <f t="shared" si="7"/>
        <v>1993</v>
      </c>
      <c r="H476" t="s">
        <v>3215</v>
      </c>
      <c r="I476" t="str">
        <f t="shared" si="10"/>
        <v>HE50</v>
      </c>
      <c r="J476" t="s">
        <v>3216</v>
      </c>
      <c r="K476" s="31" t="s">
        <v>3210</v>
      </c>
      <c r="L476" s="31" t="s">
        <v>95</v>
      </c>
      <c r="M476" s="31" t="s">
        <v>3230</v>
      </c>
      <c r="N476">
        <v>1</v>
      </c>
      <c r="O476">
        <v>5</v>
      </c>
      <c r="P476" t="s">
        <v>96</v>
      </c>
      <c r="Q476" t="s">
        <v>96</v>
      </c>
    </row>
    <row r="477" spans="1:17" x14ac:dyDescent="0.2">
      <c r="A477" s="47" t="s">
        <v>3204</v>
      </c>
      <c r="B477" s="47" t="s">
        <v>3243</v>
      </c>
      <c r="C477" s="47" t="s">
        <v>14</v>
      </c>
      <c r="D477" s="47" t="s">
        <v>24</v>
      </c>
      <c r="E477" s="47" t="s">
        <v>3206</v>
      </c>
      <c r="F477" s="31" t="s">
        <v>3242</v>
      </c>
      <c r="G477">
        <f t="shared" si="7"/>
        <v>1999</v>
      </c>
      <c r="H477" t="s">
        <v>3215</v>
      </c>
      <c r="I477" t="str">
        <f t="shared" si="10"/>
        <v>RE50</v>
      </c>
      <c r="J477" t="s">
        <v>3216</v>
      </c>
      <c r="K477" s="31" t="s">
        <v>3210</v>
      </c>
      <c r="L477" s="31" t="s">
        <v>95</v>
      </c>
      <c r="M477" s="31" t="s">
        <v>3230</v>
      </c>
      <c r="N477">
        <v>1</v>
      </c>
      <c r="O477">
        <v>5</v>
      </c>
      <c r="P477" t="s">
        <v>96</v>
      </c>
      <c r="Q477" t="s">
        <v>96</v>
      </c>
    </row>
    <row r="478" spans="1:17" x14ac:dyDescent="0.2">
      <c r="A478" s="47" t="s">
        <v>3204</v>
      </c>
      <c r="B478" s="47" t="s">
        <v>3247</v>
      </c>
      <c r="C478" s="47" t="s">
        <v>14</v>
      </c>
      <c r="D478" s="47" t="s">
        <v>24</v>
      </c>
      <c r="E478" s="47" t="s">
        <v>3206</v>
      </c>
      <c r="F478" s="31" t="s">
        <v>3246</v>
      </c>
      <c r="G478">
        <f t="shared" si="7"/>
        <v>2002</v>
      </c>
      <c r="H478" t="s">
        <v>3215</v>
      </c>
      <c r="I478" t="str">
        <f t="shared" si="10"/>
        <v>SE50</v>
      </c>
      <c r="J478" t="s">
        <v>3216</v>
      </c>
      <c r="K478" s="31" t="s">
        <v>3210</v>
      </c>
      <c r="L478" s="31" t="s">
        <v>95</v>
      </c>
      <c r="M478" s="31" t="s">
        <v>3230</v>
      </c>
      <c r="N478">
        <v>1</v>
      </c>
      <c r="O478">
        <v>5</v>
      </c>
      <c r="P478" t="s">
        <v>96</v>
      </c>
      <c r="Q478" t="s">
        <v>96</v>
      </c>
    </row>
    <row r="479" spans="1:17" x14ac:dyDescent="0.2">
      <c r="A479" s="47" t="s">
        <v>3204</v>
      </c>
      <c r="B479" s="47" t="s">
        <v>3238</v>
      </c>
      <c r="C479" s="47" t="s">
        <v>14</v>
      </c>
      <c r="D479" s="47" t="s">
        <v>24</v>
      </c>
      <c r="E479" s="47" t="s">
        <v>3206</v>
      </c>
      <c r="F479" s="31" t="s">
        <v>3240</v>
      </c>
      <c r="G479">
        <f t="shared" si="7"/>
        <v>2004</v>
      </c>
      <c r="H479" t="s">
        <v>3215</v>
      </c>
      <c r="I479" t="str">
        <f t="shared" si="10"/>
        <v>JE50</v>
      </c>
      <c r="J479" t="s">
        <v>3216</v>
      </c>
      <c r="K479" s="31" t="s">
        <v>3210</v>
      </c>
      <c r="L479" s="31" t="s">
        <v>95</v>
      </c>
      <c r="M479" s="31" t="s">
        <v>3230</v>
      </c>
      <c r="N479">
        <v>1</v>
      </c>
      <c r="O479">
        <v>5</v>
      </c>
      <c r="P479" t="s">
        <v>96</v>
      </c>
      <c r="Q479" t="s">
        <v>96</v>
      </c>
    </row>
    <row r="480" spans="1:17" x14ac:dyDescent="0.2">
      <c r="A480" s="47" t="s">
        <v>3204</v>
      </c>
      <c r="B480" s="47" t="s">
        <v>3249</v>
      </c>
      <c r="C480" s="47" t="s">
        <v>14</v>
      </c>
      <c r="D480" s="47" t="s">
        <v>24</v>
      </c>
      <c r="E480" s="47" t="s">
        <v>3206</v>
      </c>
      <c r="F480" s="31" t="s">
        <v>3248</v>
      </c>
      <c r="G480">
        <f t="shared" si="7"/>
        <v>2005</v>
      </c>
      <c r="H480" t="s">
        <v>3215</v>
      </c>
      <c r="I480" t="str">
        <f t="shared" si="10"/>
        <v>UE50</v>
      </c>
      <c r="J480" t="s">
        <v>3216</v>
      </c>
      <c r="K480" s="31" t="s">
        <v>3210</v>
      </c>
      <c r="L480" s="31" t="s">
        <v>95</v>
      </c>
      <c r="M480" s="31" t="s">
        <v>3230</v>
      </c>
      <c r="N480">
        <v>1</v>
      </c>
      <c r="O480">
        <v>5</v>
      </c>
      <c r="P480" t="s">
        <v>96</v>
      </c>
      <c r="Q480" t="s">
        <v>96</v>
      </c>
    </row>
    <row r="481" spans="1:17" x14ac:dyDescent="0.2">
      <c r="A481" s="47" t="s">
        <v>3204</v>
      </c>
      <c r="B481" s="47" t="s">
        <v>3239</v>
      </c>
      <c r="C481" s="47" t="s">
        <v>14</v>
      </c>
      <c r="D481" s="47" t="s">
        <v>24</v>
      </c>
      <c r="E481" s="47" t="s">
        <v>3206</v>
      </c>
      <c r="F481" s="31" t="s">
        <v>3241</v>
      </c>
      <c r="G481">
        <f t="shared" si="7"/>
        <v>2007</v>
      </c>
      <c r="H481" t="s">
        <v>3215</v>
      </c>
      <c r="I481" t="str">
        <f t="shared" si="10"/>
        <v>KE50</v>
      </c>
      <c r="J481" t="s">
        <v>3216</v>
      </c>
      <c r="K481" s="31" t="s">
        <v>3210</v>
      </c>
      <c r="L481" s="31" t="s">
        <v>95</v>
      </c>
      <c r="M481" s="31" t="s">
        <v>3230</v>
      </c>
      <c r="N481">
        <v>1</v>
      </c>
      <c r="O481">
        <v>5</v>
      </c>
      <c r="P481" t="s">
        <v>96</v>
      </c>
      <c r="Q481" t="s">
        <v>96</v>
      </c>
    </row>
    <row r="482" spans="1:17" x14ac:dyDescent="0.2">
      <c r="A482" s="47" t="s">
        <v>3204</v>
      </c>
      <c r="B482" s="47" t="s">
        <v>3229</v>
      </c>
      <c r="C482" s="47" t="s">
        <v>14</v>
      </c>
      <c r="D482" s="47" t="s">
        <v>24</v>
      </c>
      <c r="E482" s="47" t="s">
        <v>2054</v>
      </c>
      <c r="G482">
        <f t="shared" si="7"/>
        <v>1984</v>
      </c>
      <c r="H482" t="s">
        <v>3217</v>
      </c>
      <c r="I482" t="s">
        <v>3217</v>
      </c>
      <c r="J482" t="s">
        <v>3218</v>
      </c>
      <c r="K482" s="31" t="s">
        <v>3210</v>
      </c>
      <c r="L482" s="31" t="s">
        <v>97</v>
      </c>
      <c r="M482" s="31" t="s">
        <v>3230</v>
      </c>
      <c r="N482">
        <v>1</v>
      </c>
      <c r="O482">
        <v>5</v>
      </c>
      <c r="P482" t="s">
        <v>96</v>
      </c>
      <c r="Q482" t="s">
        <v>96</v>
      </c>
    </row>
    <row r="483" spans="1:17" x14ac:dyDescent="0.2">
      <c r="A483" s="47" t="s">
        <v>3204</v>
      </c>
      <c r="B483" s="47" t="s">
        <v>3231</v>
      </c>
      <c r="C483" s="47" t="s">
        <v>14</v>
      </c>
      <c r="D483" s="47" t="s">
        <v>24</v>
      </c>
      <c r="E483" s="47" t="s">
        <v>2054</v>
      </c>
      <c r="F483" t="s">
        <v>3233</v>
      </c>
      <c r="G483">
        <f t="shared" si="7"/>
        <v>1987</v>
      </c>
      <c r="H483" t="s">
        <v>3217</v>
      </c>
      <c r="I483" t="str">
        <f t="shared" ref="I483:I492" si="11">F483&amp;H483</f>
        <v>VE51</v>
      </c>
      <c r="J483" t="s">
        <v>3218</v>
      </c>
      <c r="K483" s="31" t="s">
        <v>3210</v>
      </c>
      <c r="L483" s="31" t="s">
        <v>97</v>
      </c>
      <c r="M483" s="31" t="s">
        <v>3230</v>
      </c>
      <c r="N483">
        <v>1</v>
      </c>
      <c r="O483">
        <v>5</v>
      </c>
      <c r="P483" t="s">
        <v>96</v>
      </c>
      <c r="Q483" t="s">
        <v>96</v>
      </c>
    </row>
    <row r="484" spans="1:17" x14ac:dyDescent="0.2">
      <c r="A484" s="47" t="s">
        <v>3204</v>
      </c>
      <c r="B484" s="47" t="s">
        <v>3244</v>
      </c>
      <c r="C484" s="47" t="s">
        <v>14</v>
      </c>
      <c r="D484" s="47" t="s">
        <v>24</v>
      </c>
      <c r="E484" s="47" t="s">
        <v>2054</v>
      </c>
      <c r="F484" s="31" t="s">
        <v>3237</v>
      </c>
      <c r="G484">
        <f t="shared" si="7"/>
        <v>1989</v>
      </c>
      <c r="H484" t="s">
        <v>3217</v>
      </c>
      <c r="I484" t="str">
        <f t="shared" si="11"/>
        <v>QE51</v>
      </c>
      <c r="J484" t="s">
        <v>3218</v>
      </c>
      <c r="K484" s="31" t="s">
        <v>3210</v>
      </c>
      <c r="L484" s="31" t="s">
        <v>97</v>
      </c>
      <c r="M484" s="31" t="s">
        <v>3230</v>
      </c>
      <c r="N484">
        <v>1</v>
      </c>
      <c r="O484">
        <v>5</v>
      </c>
      <c r="P484" t="s">
        <v>96</v>
      </c>
      <c r="Q484" t="s">
        <v>96</v>
      </c>
    </row>
    <row r="485" spans="1:17" x14ac:dyDescent="0.2">
      <c r="A485" s="47" t="s">
        <v>3204</v>
      </c>
      <c r="B485" s="47" t="s">
        <v>3234</v>
      </c>
      <c r="C485" s="47" t="s">
        <v>14</v>
      </c>
      <c r="D485" s="47" t="s">
        <v>24</v>
      </c>
      <c r="E485" s="47" t="s">
        <v>2054</v>
      </c>
      <c r="F485" s="31" t="s">
        <v>3235</v>
      </c>
      <c r="G485">
        <f t="shared" si="7"/>
        <v>1990</v>
      </c>
      <c r="H485" t="s">
        <v>3217</v>
      </c>
      <c r="I485" t="str">
        <f t="shared" si="11"/>
        <v>GE51</v>
      </c>
      <c r="J485" t="s">
        <v>3218</v>
      </c>
      <c r="K485" s="31" t="s">
        <v>3210</v>
      </c>
      <c r="L485" s="31" t="s">
        <v>97</v>
      </c>
      <c r="M485" s="31" t="s">
        <v>3230</v>
      </c>
      <c r="N485">
        <v>1</v>
      </c>
      <c r="O485">
        <v>5</v>
      </c>
      <c r="P485" t="s">
        <v>96</v>
      </c>
      <c r="Q485" t="s">
        <v>96</v>
      </c>
    </row>
    <row r="486" spans="1:17" x14ac:dyDescent="0.2">
      <c r="A486" s="47" t="s">
        <v>3204</v>
      </c>
      <c r="B486" s="47" t="s">
        <v>3245</v>
      </c>
      <c r="C486" s="47" t="s">
        <v>14</v>
      </c>
      <c r="D486" s="47" t="s">
        <v>24</v>
      </c>
      <c r="E486" s="47" t="s">
        <v>2054</v>
      </c>
      <c r="F486" s="31" t="s">
        <v>55</v>
      </c>
      <c r="G486">
        <f t="shared" si="7"/>
        <v>1992</v>
      </c>
      <c r="H486" t="s">
        <v>3217</v>
      </c>
      <c r="I486" t="str">
        <f t="shared" si="11"/>
        <v>XE51</v>
      </c>
      <c r="J486" t="s">
        <v>3218</v>
      </c>
      <c r="K486" s="31" t="s">
        <v>3210</v>
      </c>
      <c r="L486" s="31" t="s">
        <v>97</v>
      </c>
      <c r="M486" s="31" t="s">
        <v>3230</v>
      </c>
      <c r="N486">
        <v>1</v>
      </c>
      <c r="O486">
        <v>5</v>
      </c>
      <c r="P486" t="s">
        <v>96</v>
      </c>
      <c r="Q486" t="s">
        <v>96</v>
      </c>
    </row>
    <row r="487" spans="1:17" x14ac:dyDescent="0.2">
      <c r="A487" s="47" t="s">
        <v>3204</v>
      </c>
      <c r="B487" s="47" t="s">
        <v>3236</v>
      </c>
      <c r="C487" s="47" t="s">
        <v>14</v>
      </c>
      <c r="D487" s="47" t="s">
        <v>24</v>
      </c>
      <c r="E487" s="47" t="s">
        <v>2054</v>
      </c>
      <c r="F487" t="s">
        <v>2745</v>
      </c>
      <c r="G487">
        <f t="shared" si="7"/>
        <v>1993</v>
      </c>
      <c r="H487" t="s">
        <v>3217</v>
      </c>
      <c r="I487" t="str">
        <f t="shared" si="11"/>
        <v>HE51</v>
      </c>
      <c r="J487" t="s">
        <v>3218</v>
      </c>
      <c r="K487" s="31" t="s">
        <v>3210</v>
      </c>
      <c r="L487" s="31" t="s">
        <v>97</v>
      </c>
      <c r="M487" s="31" t="s">
        <v>3230</v>
      </c>
      <c r="N487">
        <v>1</v>
      </c>
      <c r="O487">
        <v>5</v>
      </c>
      <c r="P487" t="s">
        <v>96</v>
      </c>
      <c r="Q487" t="s">
        <v>96</v>
      </c>
    </row>
    <row r="488" spans="1:17" x14ac:dyDescent="0.2">
      <c r="A488" s="47" t="s">
        <v>3204</v>
      </c>
      <c r="B488" s="47" t="s">
        <v>3243</v>
      </c>
      <c r="C488" s="47" t="s">
        <v>14</v>
      </c>
      <c r="D488" s="47" t="s">
        <v>24</v>
      </c>
      <c r="E488" s="47" t="s">
        <v>2054</v>
      </c>
      <c r="F488" s="31" t="s">
        <v>3242</v>
      </c>
      <c r="G488">
        <f t="shared" si="7"/>
        <v>1999</v>
      </c>
      <c r="H488" t="s">
        <v>3217</v>
      </c>
      <c r="I488" t="str">
        <f t="shared" si="11"/>
        <v>RE51</v>
      </c>
      <c r="J488" t="s">
        <v>3218</v>
      </c>
      <c r="K488" s="31" t="s">
        <v>3210</v>
      </c>
      <c r="L488" s="31" t="s">
        <v>97</v>
      </c>
      <c r="M488" s="31" t="s">
        <v>3230</v>
      </c>
      <c r="N488">
        <v>1</v>
      </c>
      <c r="O488">
        <v>5</v>
      </c>
      <c r="P488" t="s">
        <v>96</v>
      </c>
      <c r="Q488" t="s">
        <v>96</v>
      </c>
    </row>
    <row r="489" spans="1:17" x14ac:dyDescent="0.2">
      <c r="A489" s="47" t="s">
        <v>3204</v>
      </c>
      <c r="B489" s="47" t="s">
        <v>3247</v>
      </c>
      <c r="C489" s="47" t="s">
        <v>14</v>
      </c>
      <c r="D489" s="47" t="s">
        <v>24</v>
      </c>
      <c r="E489" s="47" t="s">
        <v>2054</v>
      </c>
      <c r="F489" s="31" t="s">
        <v>3246</v>
      </c>
      <c r="G489">
        <f t="shared" si="7"/>
        <v>2002</v>
      </c>
      <c r="H489" t="s">
        <v>3217</v>
      </c>
      <c r="I489" t="str">
        <f t="shared" si="11"/>
        <v>SE51</v>
      </c>
      <c r="J489" t="s">
        <v>3218</v>
      </c>
      <c r="K489" s="31" t="s">
        <v>3210</v>
      </c>
      <c r="L489" s="31" t="s">
        <v>97</v>
      </c>
      <c r="M489" s="31" t="s">
        <v>3230</v>
      </c>
      <c r="N489">
        <v>1</v>
      </c>
      <c r="O489">
        <v>5</v>
      </c>
      <c r="P489" t="s">
        <v>96</v>
      </c>
      <c r="Q489" t="s">
        <v>96</v>
      </c>
    </row>
    <row r="490" spans="1:17" x14ac:dyDescent="0.2">
      <c r="A490" s="47" t="s">
        <v>3204</v>
      </c>
      <c r="B490" s="47" t="s">
        <v>3238</v>
      </c>
      <c r="C490" s="47" t="s">
        <v>14</v>
      </c>
      <c r="D490" s="47" t="s">
        <v>24</v>
      </c>
      <c r="E490" s="47" t="s">
        <v>2054</v>
      </c>
      <c r="F490" s="31" t="s">
        <v>3240</v>
      </c>
      <c r="G490">
        <f t="shared" si="7"/>
        <v>2004</v>
      </c>
      <c r="H490" t="s">
        <v>3217</v>
      </c>
      <c r="I490" t="str">
        <f t="shared" si="11"/>
        <v>JE51</v>
      </c>
      <c r="J490" t="s">
        <v>3218</v>
      </c>
      <c r="K490" s="31" t="s">
        <v>3210</v>
      </c>
      <c r="L490" s="31" t="s">
        <v>97</v>
      </c>
      <c r="M490" s="31" t="s">
        <v>3230</v>
      </c>
      <c r="N490">
        <v>1</v>
      </c>
      <c r="O490">
        <v>5</v>
      </c>
      <c r="P490" t="s">
        <v>96</v>
      </c>
      <c r="Q490" t="s">
        <v>96</v>
      </c>
    </row>
    <row r="491" spans="1:17" x14ac:dyDescent="0.2">
      <c r="A491" s="47" t="s">
        <v>3204</v>
      </c>
      <c r="B491" s="47" t="s">
        <v>3249</v>
      </c>
      <c r="C491" s="47" t="s">
        <v>14</v>
      </c>
      <c r="D491" s="47" t="s">
        <v>24</v>
      </c>
      <c r="E491" s="47" t="s">
        <v>2054</v>
      </c>
      <c r="F491" s="31" t="s">
        <v>3248</v>
      </c>
      <c r="G491">
        <f t="shared" si="7"/>
        <v>2005</v>
      </c>
      <c r="H491" t="s">
        <v>3217</v>
      </c>
      <c r="I491" t="str">
        <f t="shared" si="11"/>
        <v>UE51</v>
      </c>
      <c r="J491" t="s">
        <v>3218</v>
      </c>
      <c r="K491" s="31" t="s">
        <v>3210</v>
      </c>
      <c r="L491" s="31" t="s">
        <v>97</v>
      </c>
      <c r="M491" s="31" t="s">
        <v>3230</v>
      </c>
      <c r="N491">
        <v>1</v>
      </c>
      <c r="O491">
        <v>5</v>
      </c>
      <c r="P491" t="s">
        <v>96</v>
      </c>
      <c r="Q491" t="s">
        <v>96</v>
      </c>
    </row>
    <row r="492" spans="1:17" x14ac:dyDescent="0.2">
      <c r="A492" s="47" t="s">
        <v>3204</v>
      </c>
      <c r="B492" s="47" t="s">
        <v>3239</v>
      </c>
      <c r="C492" s="47" t="s">
        <v>14</v>
      </c>
      <c r="D492" s="47" t="s">
        <v>24</v>
      </c>
      <c r="E492" s="47" t="s">
        <v>2054</v>
      </c>
      <c r="F492" s="31" t="s">
        <v>3241</v>
      </c>
      <c r="G492">
        <f t="shared" si="7"/>
        <v>2007</v>
      </c>
      <c r="H492" t="s">
        <v>3217</v>
      </c>
      <c r="I492" t="str">
        <f t="shared" si="11"/>
        <v>KE51</v>
      </c>
      <c r="J492" t="s">
        <v>3218</v>
      </c>
      <c r="K492" s="31" t="s">
        <v>3210</v>
      </c>
      <c r="L492" s="31" t="s">
        <v>97</v>
      </c>
      <c r="M492" s="31" t="s">
        <v>3230</v>
      </c>
      <c r="N492">
        <v>1</v>
      </c>
      <c r="O492">
        <v>5</v>
      </c>
      <c r="P492" t="s">
        <v>96</v>
      </c>
      <c r="Q492" t="s">
        <v>96</v>
      </c>
    </row>
    <row r="493" spans="1:17" x14ac:dyDescent="0.2">
      <c r="A493" s="47" t="s">
        <v>3204</v>
      </c>
      <c r="B493" s="47" t="s">
        <v>3229</v>
      </c>
      <c r="C493" s="47" t="s">
        <v>14</v>
      </c>
      <c r="D493" s="47" t="s">
        <v>24</v>
      </c>
      <c r="E493" s="47" t="s">
        <v>3209</v>
      </c>
      <c r="G493">
        <f t="shared" si="7"/>
        <v>1984</v>
      </c>
      <c r="H493" t="s">
        <v>3227</v>
      </c>
      <c r="I493" t="s">
        <v>3227</v>
      </c>
      <c r="J493" t="s">
        <v>3228</v>
      </c>
      <c r="K493" s="31" t="s">
        <v>3210</v>
      </c>
      <c r="L493" s="31" t="s">
        <v>97</v>
      </c>
      <c r="M493" s="31" t="s">
        <v>3230</v>
      </c>
      <c r="N493">
        <v>1</v>
      </c>
      <c r="O493">
        <v>5</v>
      </c>
      <c r="P493" t="s">
        <v>96</v>
      </c>
      <c r="Q493" t="s">
        <v>96</v>
      </c>
    </row>
    <row r="494" spans="1:17" x14ac:dyDescent="0.2">
      <c r="A494" s="47" t="s">
        <v>3204</v>
      </c>
      <c r="B494" s="47" t="s">
        <v>3231</v>
      </c>
      <c r="C494" s="47" t="s">
        <v>14</v>
      </c>
      <c r="D494" s="47" t="s">
        <v>24</v>
      </c>
      <c r="E494" s="47" t="s">
        <v>3209</v>
      </c>
      <c r="F494" t="s">
        <v>3233</v>
      </c>
      <c r="G494">
        <f t="shared" si="7"/>
        <v>1987</v>
      </c>
      <c r="H494" t="s">
        <v>3227</v>
      </c>
      <c r="I494" t="str">
        <f t="shared" ref="I494:I503" si="12">F494&amp;H494</f>
        <v>VE63</v>
      </c>
      <c r="J494" t="s">
        <v>3228</v>
      </c>
      <c r="K494" s="31" t="s">
        <v>3210</v>
      </c>
      <c r="L494" s="31" t="s">
        <v>97</v>
      </c>
      <c r="M494" s="31" t="s">
        <v>3230</v>
      </c>
      <c r="N494">
        <v>1</v>
      </c>
      <c r="O494">
        <v>5</v>
      </c>
      <c r="P494" t="s">
        <v>96</v>
      </c>
      <c r="Q494" t="s">
        <v>96</v>
      </c>
    </row>
    <row r="495" spans="1:17" x14ac:dyDescent="0.2">
      <c r="A495" s="47" t="s">
        <v>3204</v>
      </c>
      <c r="B495" s="47" t="s">
        <v>3244</v>
      </c>
      <c r="C495" s="47" t="s">
        <v>14</v>
      </c>
      <c r="D495" s="47" t="s">
        <v>24</v>
      </c>
      <c r="E495" s="47" t="s">
        <v>3209</v>
      </c>
      <c r="F495" s="31" t="s">
        <v>3237</v>
      </c>
      <c r="G495">
        <f t="shared" si="7"/>
        <v>1989</v>
      </c>
      <c r="H495" t="s">
        <v>3227</v>
      </c>
      <c r="I495" t="str">
        <f t="shared" si="12"/>
        <v>QE63</v>
      </c>
      <c r="J495" t="s">
        <v>3228</v>
      </c>
      <c r="K495" s="31" t="s">
        <v>3210</v>
      </c>
      <c r="L495" s="31" t="s">
        <v>97</v>
      </c>
      <c r="M495" s="31" t="s">
        <v>3230</v>
      </c>
      <c r="N495">
        <v>1</v>
      </c>
      <c r="O495">
        <v>5</v>
      </c>
      <c r="P495" t="s">
        <v>96</v>
      </c>
      <c r="Q495" t="s">
        <v>96</v>
      </c>
    </row>
    <row r="496" spans="1:17" x14ac:dyDescent="0.2">
      <c r="A496" s="47" t="s">
        <v>3204</v>
      </c>
      <c r="B496" s="47" t="s">
        <v>3234</v>
      </c>
      <c r="C496" s="47" t="s">
        <v>14</v>
      </c>
      <c r="D496" s="47" t="s">
        <v>24</v>
      </c>
      <c r="E496" s="47" t="s">
        <v>3209</v>
      </c>
      <c r="F496" s="31" t="s">
        <v>3235</v>
      </c>
      <c r="G496">
        <f t="shared" si="7"/>
        <v>1990</v>
      </c>
      <c r="H496" t="s">
        <v>3227</v>
      </c>
      <c r="I496" t="str">
        <f t="shared" si="12"/>
        <v>GE63</v>
      </c>
      <c r="J496" t="s">
        <v>3228</v>
      </c>
      <c r="K496" s="31" t="s">
        <v>3210</v>
      </c>
      <c r="L496" s="31" t="s">
        <v>97</v>
      </c>
      <c r="M496" s="31" t="s">
        <v>3230</v>
      </c>
      <c r="N496">
        <v>1</v>
      </c>
      <c r="O496">
        <v>5</v>
      </c>
      <c r="P496" t="s">
        <v>96</v>
      </c>
      <c r="Q496" t="s">
        <v>96</v>
      </c>
    </row>
    <row r="497" spans="1:17" x14ac:dyDescent="0.2">
      <c r="A497" s="47" t="s">
        <v>3204</v>
      </c>
      <c r="B497" s="47" t="s">
        <v>3245</v>
      </c>
      <c r="C497" s="47" t="s">
        <v>14</v>
      </c>
      <c r="D497" s="47" t="s">
        <v>24</v>
      </c>
      <c r="E497" s="47" t="s">
        <v>3209</v>
      </c>
      <c r="F497" s="31" t="s">
        <v>55</v>
      </c>
      <c r="G497">
        <f t="shared" si="7"/>
        <v>1992</v>
      </c>
      <c r="H497" t="s">
        <v>3227</v>
      </c>
      <c r="I497" t="str">
        <f t="shared" si="12"/>
        <v>XE63</v>
      </c>
      <c r="J497" t="s">
        <v>3228</v>
      </c>
      <c r="K497" s="31" t="s">
        <v>3210</v>
      </c>
      <c r="L497" s="31" t="s">
        <v>97</v>
      </c>
      <c r="M497" s="31" t="s">
        <v>3230</v>
      </c>
      <c r="N497">
        <v>1</v>
      </c>
      <c r="O497">
        <v>5</v>
      </c>
      <c r="P497" t="s">
        <v>96</v>
      </c>
      <c r="Q497" t="s">
        <v>96</v>
      </c>
    </row>
    <row r="498" spans="1:17" x14ac:dyDescent="0.2">
      <c r="A498" s="47" t="s">
        <v>3204</v>
      </c>
      <c r="B498" s="47" t="s">
        <v>3236</v>
      </c>
      <c r="C498" s="47" t="s">
        <v>14</v>
      </c>
      <c r="D498" s="47" t="s">
        <v>24</v>
      </c>
      <c r="E498" s="47" t="s">
        <v>3209</v>
      </c>
      <c r="F498" t="s">
        <v>2745</v>
      </c>
      <c r="G498">
        <f t="shared" si="7"/>
        <v>1993</v>
      </c>
      <c r="H498" t="s">
        <v>3227</v>
      </c>
      <c r="I498" t="str">
        <f t="shared" si="12"/>
        <v>HE63</v>
      </c>
      <c r="J498" t="s">
        <v>3228</v>
      </c>
      <c r="K498" s="31" t="s">
        <v>3210</v>
      </c>
      <c r="L498" s="31" t="s">
        <v>97</v>
      </c>
      <c r="M498" s="31" t="s">
        <v>3230</v>
      </c>
      <c r="N498">
        <v>1</v>
      </c>
      <c r="O498">
        <v>5</v>
      </c>
      <c r="P498" t="s">
        <v>96</v>
      </c>
      <c r="Q498" t="s">
        <v>96</v>
      </c>
    </row>
    <row r="499" spans="1:17" x14ac:dyDescent="0.2">
      <c r="A499" s="47" t="s">
        <v>3204</v>
      </c>
      <c r="B499" s="47" t="s">
        <v>3243</v>
      </c>
      <c r="C499" s="47" t="s">
        <v>14</v>
      </c>
      <c r="D499" s="47" t="s">
        <v>24</v>
      </c>
      <c r="E499" s="47" t="s">
        <v>3209</v>
      </c>
      <c r="F499" s="31" t="s">
        <v>3242</v>
      </c>
      <c r="G499">
        <f t="shared" si="7"/>
        <v>1999</v>
      </c>
      <c r="H499" t="s">
        <v>3227</v>
      </c>
      <c r="I499" t="str">
        <f t="shared" si="12"/>
        <v>RE63</v>
      </c>
      <c r="J499" t="s">
        <v>3228</v>
      </c>
      <c r="K499" s="31" t="s">
        <v>3210</v>
      </c>
      <c r="L499" s="31" t="s">
        <v>97</v>
      </c>
      <c r="M499" s="31" t="s">
        <v>3230</v>
      </c>
      <c r="N499">
        <v>1</v>
      </c>
      <c r="O499">
        <v>5</v>
      </c>
      <c r="P499" t="s">
        <v>96</v>
      </c>
      <c r="Q499" t="s">
        <v>96</v>
      </c>
    </row>
    <row r="500" spans="1:17" x14ac:dyDescent="0.2">
      <c r="A500" s="47" t="s">
        <v>3204</v>
      </c>
      <c r="B500" s="47" t="s">
        <v>3247</v>
      </c>
      <c r="C500" s="47" t="s">
        <v>14</v>
      </c>
      <c r="D500" s="47" t="s">
        <v>24</v>
      </c>
      <c r="E500" s="47" t="s">
        <v>3209</v>
      </c>
      <c r="F500" s="31" t="s">
        <v>3246</v>
      </c>
      <c r="G500">
        <f t="shared" si="7"/>
        <v>2002</v>
      </c>
      <c r="H500" t="s">
        <v>3227</v>
      </c>
      <c r="I500" t="str">
        <f t="shared" si="12"/>
        <v>SE63</v>
      </c>
      <c r="J500" t="s">
        <v>3228</v>
      </c>
      <c r="K500" s="31" t="s">
        <v>3210</v>
      </c>
      <c r="L500" s="31" t="s">
        <v>97</v>
      </c>
      <c r="M500" s="31" t="s">
        <v>3230</v>
      </c>
      <c r="N500">
        <v>1</v>
      </c>
      <c r="O500">
        <v>5</v>
      </c>
      <c r="P500" t="s">
        <v>96</v>
      </c>
      <c r="Q500" t="s">
        <v>96</v>
      </c>
    </row>
    <row r="501" spans="1:17" x14ac:dyDescent="0.2">
      <c r="A501" s="47" t="s">
        <v>3204</v>
      </c>
      <c r="B501" s="47" t="s">
        <v>3238</v>
      </c>
      <c r="C501" s="47" t="s">
        <v>14</v>
      </c>
      <c r="D501" s="47" t="s">
        <v>24</v>
      </c>
      <c r="E501" s="47" t="s">
        <v>3209</v>
      </c>
      <c r="F501" s="31" t="s">
        <v>3240</v>
      </c>
      <c r="G501">
        <f t="shared" si="7"/>
        <v>2004</v>
      </c>
      <c r="H501" t="s">
        <v>3227</v>
      </c>
      <c r="I501" t="str">
        <f t="shared" si="12"/>
        <v>JE63</v>
      </c>
      <c r="J501" t="s">
        <v>3228</v>
      </c>
      <c r="K501" s="31" t="s">
        <v>3210</v>
      </c>
      <c r="L501" s="31" t="s">
        <v>97</v>
      </c>
      <c r="M501" s="31" t="s">
        <v>3230</v>
      </c>
      <c r="N501">
        <v>1</v>
      </c>
      <c r="O501">
        <v>5</v>
      </c>
      <c r="P501" t="s">
        <v>96</v>
      </c>
      <c r="Q501" t="s">
        <v>96</v>
      </c>
    </row>
    <row r="502" spans="1:17" x14ac:dyDescent="0.2">
      <c r="A502" s="47" t="s">
        <v>3204</v>
      </c>
      <c r="B502" s="47" t="s">
        <v>3249</v>
      </c>
      <c r="C502" s="47" t="s">
        <v>14</v>
      </c>
      <c r="D502" s="47" t="s">
        <v>24</v>
      </c>
      <c r="E502" s="47" t="s">
        <v>3209</v>
      </c>
      <c r="F502" s="31" t="s">
        <v>3248</v>
      </c>
      <c r="G502">
        <f t="shared" si="7"/>
        <v>2005</v>
      </c>
      <c r="H502" t="s">
        <v>3227</v>
      </c>
      <c r="I502" t="str">
        <f t="shared" si="12"/>
        <v>UE63</v>
      </c>
      <c r="J502" t="s">
        <v>3228</v>
      </c>
      <c r="K502" s="31" t="s">
        <v>3210</v>
      </c>
      <c r="L502" s="31" t="s">
        <v>97</v>
      </c>
      <c r="M502" s="31" t="s">
        <v>3230</v>
      </c>
      <c r="N502">
        <v>1</v>
      </c>
      <c r="O502">
        <v>5</v>
      </c>
      <c r="P502" t="s">
        <v>96</v>
      </c>
      <c r="Q502" t="s">
        <v>96</v>
      </c>
    </row>
    <row r="503" spans="1:17" x14ac:dyDescent="0.2">
      <c r="A503" s="47" t="s">
        <v>3204</v>
      </c>
      <c r="B503" s="47" t="s">
        <v>3239</v>
      </c>
      <c r="C503" s="47" t="s">
        <v>14</v>
      </c>
      <c r="D503" s="47" t="s">
        <v>24</v>
      </c>
      <c r="E503" s="47" t="s">
        <v>3209</v>
      </c>
      <c r="F503" s="31" t="s">
        <v>3241</v>
      </c>
      <c r="G503">
        <f t="shared" si="7"/>
        <v>2007</v>
      </c>
      <c r="H503" t="s">
        <v>3227</v>
      </c>
      <c r="I503" t="str">
        <f t="shared" si="12"/>
        <v>KE63</v>
      </c>
      <c r="J503" t="s">
        <v>3228</v>
      </c>
      <c r="K503" s="31" t="s">
        <v>3210</v>
      </c>
      <c r="L503" s="31" t="s">
        <v>97</v>
      </c>
      <c r="M503" s="31" t="s">
        <v>3230</v>
      </c>
      <c r="N503">
        <v>1</v>
      </c>
      <c r="O503">
        <v>5</v>
      </c>
      <c r="P503" t="s">
        <v>96</v>
      </c>
      <c r="Q503" t="s">
        <v>96</v>
      </c>
    </row>
    <row r="504" spans="1:17" x14ac:dyDescent="0.2">
      <c r="A504" s="47" t="s">
        <v>3204</v>
      </c>
      <c r="B504" s="47" t="s">
        <v>3229</v>
      </c>
      <c r="C504" s="47" t="s">
        <v>14</v>
      </c>
      <c r="D504" s="47" t="s">
        <v>24</v>
      </c>
      <c r="E504" s="47" t="s">
        <v>2589</v>
      </c>
      <c r="G504">
        <f t="shared" si="7"/>
        <v>1984</v>
      </c>
      <c r="H504" t="s">
        <v>3219</v>
      </c>
      <c r="I504" t="s">
        <v>3219</v>
      </c>
      <c r="J504" t="s">
        <v>3220</v>
      </c>
      <c r="K504" s="31" t="s">
        <v>3210</v>
      </c>
      <c r="L504" s="31" t="s">
        <v>97</v>
      </c>
      <c r="M504" s="31" t="s">
        <v>3230</v>
      </c>
      <c r="N504">
        <v>1</v>
      </c>
      <c r="O504">
        <v>5</v>
      </c>
      <c r="P504" t="s">
        <v>96</v>
      </c>
      <c r="Q504" t="s">
        <v>96</v>
      </c>
    </row>
    <row r="505" spans="1:17" x14ac:dyDescent="0.2">
      <c r="A505" s="47" t="s">
        <v>3204</v>
      </c>
      <c r="B505" s="47" t="s">
        <v>3231</v>
      </c>
      <c r="C505" s="47" t="s">
        <v>14</v>
      </c>
      <c r="D505" s="47" t="s">
        <v>24</v>
      </c>
      <c r="E505" s="47" t="s">
        <v>2589</v>
      </c>
      <c r="F505" t="s">
        <v>3233</v>
      </c>
      <c r="G505">
        <f t="shared" si="7"/>
        <v>1987</v>
      </c>
      <c r="H505" t="s">
        <v>3219</v>
      </c>
      <c r="I505" t="str">
        <f t="shared" ref="I505:I514" si="13">F505&amp;H505</f>
        <v>VE54</v>
      </c>
      <c r="J505" t="s">
        <v>3220</v>
      </c>
      <c r="K505" s="31" t="s">
        <v>3210</v>
      </c>
      <c r="L505" s="31" t="s">
        <v>97</v>
      </c>
      <c r="M505" s="31" t="s">
        <v>3230</v>
      </c>
      <c r="N505">
        <v>1</v>
      </c>
      <c r="O505">
        <v>5</v>
      </c>
      <c r="P505" t="s">
        <v>96</v>
      </c>
      <c r="Q505" t="s">
        <v>96</v>
      </c>
    </row>
    <row r="506" spans="1:17" x14ac:dyDescent="0.2">
      <c r="A506" s="47" t="s">
        <v>3204</v>
      </c>
      <c r="B506" s="47" t="s">
        <v>3244</v>
      </c>
      <c r="C506" s="47" t="s">
        <v>14</v>
      </c>
      <c r="D506" s="47" t="s">
        <v>24</v>
      </c>
      <c r="E506" s="47" t="s">
        <v>2589</v>
      </c>
      <c r="F506" s="31" t="s">
        <v>3237</v>
      </c>
      <c r="G506">
        <f t="shared" si="7"/>
        <v>1989</v>
      </c>
      <c r="H506" t="s">
        <v>3219</v>
      </c>
      <c r="I506" t="str">
        <f t="shared" si="13"/>
        <v>QE54</v>
      </c>
      <c r="J506" t="s">
        <v>3220</v>
      </c>
      <c r="K506" s="31" t="s">
        <v>3210</v>
      </c>
      <c r="L506" s="31" t="s">
        <v>97</v>
      </c>
      <c r="M506" s="31" t="s">
        <v>3230</v>
      </c>
      <c r="N506">
        <v>1</v>
      </c>
      <c r="O506">
        <v>5</v>
      </c>
      <c r="P506" t="s">
        <v>96</v>
      </c>
      <c r="Q506" t="s">
        <v>96</v>
      </c>
    </row>
    <row r="507" spans="1:17" x14ac:dyDescent="0.2">
      <c r="A507" s="47" t="s">
        <v>3204</v>
      </c>
      <c r="B507" s="47" t="s">
        <v>3234</v>
      </c>
      <c r="C507" s="47" t="s">
        <v>14</v>
      </c>
      <c r="D507" s="47" t="s">
        <v>24</v>
      </c>
      <c r="E507" s="47" t="s">
        <v>2589</v>
      </c>
      <c r="F507" s="31" t="s">
        <v>3235</v>
      </c>
      <c r="G507">
        <f t="shared" si="7"/>
        <v>1990</v>
      </c>
      <c r="H507" t="s">
        <v>3219</v>
      </c>
      <c r="I507" t="str">
        <f t="shared" si="13"/>
        <v>GE54</v>
      </c>
      <c r="J507" t="s">
        <v>3220</v>
      </c>
      <c r="K507" s="31" t="s">
        <v>3210</v>
      </c>
      <c r="L507" s="31" t="s">
        <v>97</v>
      </c>
      <c r="M507" s="31" t="s">
        <v>3230</v>
      </c>
      <c r="N507">
        <v>1</v>
      </c>
      <c r="O507">
        <v>5</v>
      </c>
      <c r="P507" t="s">
        <v>96</v>
      </c>
      <c r="Q507" t="s">
        <v>96</v>
      </c>
    </row>
    <row r="508" spans="1:17" x14ac:dyDescent="0.2">
      <c r="A508" s="47" t="s">
        <v>3204</v>
      </c>
      <c r="B508" s="47" t="s">
        <v>3245</v>
      </c>
      <c r="C508" s="47" t="s">
        <v>14</v>
      </c>
      <c r="D508" s="47" t="s">
        <v>24</v>
      </c>
      <c r="E508" s="47" t="s">
        <v>2589</v>
      </c>
      <c r="F508" s="31" t="s">
        <v>55</v>
      </c>
      <c r="G508">
        <f t="shared" si="7"/>
        <v>1992</v>
      </c>
      <c r="H508" t="s">
        <v>3219</v>
      </c>
      <c r="I508" t="str">
        <f t="shared" si="13"/>
        <v>XE54</v>
      </c>
      <c r="J508" t="s">
        <v>3220</v>
      </c>
      <c r="K508" s="31" t="s">
        <v>3210</v>
      </c>
      <c r="L508" s="31" t="s">
        <v>97</v>
      </c>
      <c r="M508" s="31" t="s">
        <v>3230</v>
      </c>
      <c r="N508">
        <v>1</v>
      </c>
      <c r="O508">
        <v>5</v>
      </c>
      <c r="P508" t="s">
        <v>96</v>
      </c>
      <c r="Q508" t="s">
        <v>96</v>
      </c>
    </row>
    <row r="509" spans="1:17" x14ac:dyDescent="0.2">
      <c r="A509" s="47" t="s">
        <v>3204</v>
      </c>
      <c r="B509" s="47" t="s">
        <v>3236</v>
      </c>
      <c r="C509" s="47" t="s">
        <v>14</v>
      </c>
      <c r="D509" s="47" t="s">
        <v>24</v>
      </c>
      <c r="E509" s="47" t="s">
        <v>2589</v>
      </c>
      <c r="F509" t="s">
        <v>2745</v>
      </c>
      <c r="G509">
        <f t="shared" si="7"/>
        <v>1993</v>
      </c>
      <c r="H509" t="s">
        <v>3219</v>
      </c>
      <c r="I509" t="str">
        <f t="shared" si="13"/>
        <v>HE54</v>
      </c>
      <c r="J509" t="s">
        <v>3220</v>
      </c>
      <c r="K509" s="31" t="s">
        <v>3210</v>
      </c>
      <c r="L509" s="31" t="s">
        <v>97</v>
      </c>
      <c r="M509" s="31" t="s">
        <v>3230</v>
      </c>
      <c r="N509">
        <v>1</v>
      </c>
      <c r="O509">
        <v>5</v>
      </c>
      <c r="P509" t="s">
        <v>96</v>
      </c>
      <c r="Q509" t="s">
        <v>96</v>
      </c>
    </row>
    <row r="510" spans="1:17" x14ac:dyDescent="0.2">
      <c r="A510" s="47" t="s">
        <v>3204</v>
      </c>
      <c r="B510" s="47" t="s">
        <v>3243</v>
      </c>
      <c r="C510" s="47" t="s">
        <v>14</v>
      </c>
      <c r="D510" s="47" t="s">
        <v>24</v>
      </c>
      <c r="E510" s="47" t="s">
        <v>2589</v>
      </c>
      <c r="F510" s="31" t="s">
        <v>3242</v>
      </c>
      <c r="G510">
        <f t="shared" si="7"/>
        <v>1999</v>
      </c>
      <c r="H510" t="s">
        <v>3219</v>
      </c>
      <c r="I510" t="str">
        <f t="shared" si="13"/>
        <v>RE54</v>
      </c>
      <c r="J510" t="s">
        <v>3220</v>
      </c>
      <c r="K510" s="31" t="s">
        <v>3210</v>
      </c>
      <c r="L510" s="31" t="s">
        <v>97</v>
      </c>
      <c r="M510" s="31" t="s">
        <v>3230</v>
      </c>
      <c r="N510">
        <v>1</v>
      </c>
      <c r="O510">
        <v>5</v>
      </c>
      <c r="P510" t="s">
        <v>96</v>
      </c>
      <c r="Q510" t="s">
        <v>96</v>
      </c>
    </row>
    <row r="511" spans="1:17" x14ac:dyDescent="0.2">
      <c r="A511" s="47" t="s">
        <v>3204</v>
      </c>
      <c r="B511" s="47" t="s">
        <v>3247</v>
      </c>
      <c r="C511" s="47" t="s">
        <v>14</v>
      </c>
      <c r="D511" s="47" t="s">
        <v>24</v>
      </c>
      <c r="E511" s="47" t="s">
        <v>2589</v>
      </c>
      <c r="F511" s="31" t="s">
        <v>3246</v>
      </c>
      <c r="G511">
        <f t="shared" si="7"/>
        <v>2002</v>
      </c>
      <c r="H511" t="s">
        <v>3219</v>
      </c>
      <c r="I511" t="str">
        <f t="shared" si="13"/>
        <v>SE54</v>
      </c>
      <c r="J511" t="s">
        <v>3220</v>
      </c>
      <c r="K511" s="31" t="s">
        <v>3210</v>
      </c>
      <c r="L511" s="31" t="s">
        <v>97</v>
      </c>
      <c r="M511" s="31" t="s">
        <v>3230</v>
      </c>
      <c r="N511">
        <v>1</v>
      </c>
      <c r="O511">
        <v>5</v>
      </c>
      <c r="P511" t="s">
        <v>96</v>
      </c>
      <c r="Q511" t="s">
        <v>96</v>
      </c>
    </row>
    <row r="512" spans="1:17" x14ac:dyDescent="0.2">
      <c r="A512" s="47" t="s">
        <v>3204</v>
      </c>
      <c r="B512" s="47" t="s">
        <v>3238</v>
      </c>
      <c r="C512" s="47" t="s">
        <v>14</v>
      </c>
      <c r="D512" s="47" t="s">
        <v>24</v>
      </c>
      <c r="E512" s="47" t="s">
        <v>2589</v>
      </c>
      <c r="F512" s="31" t="s">
        <v>3240</v>
      </c>
      <c r="G512">
        <f t="shared" si="7"/>
        <v>2004</v>
      </c>
      <c r="H512" t="s">
        <v>3219</v>
      </c>
      <c r="I512" t="str">
        <f t="shared" si="13"/>
        <v>JE54</v>
      </c>
      <c r="J512" t="s">
        <v>3220</v>
      </c>
      <c r="K512" s="31" t="s">
        <v>3210</v>
      </c>
      <c r="L512" s="31" t="s">
        <v>97</v>
      </c>
      <c r="M512" s="31" t="s">
        <v>3230</v>
      </c>
      <c r="N512">
        <v>1</v>
      </c>
      <c r="O512">
        <v>5</v>
      </c>
      <c r="P512" t="s">
        <v>96</v>
      </c>
      <c r="Q512" t="s">
        <v>96</v>
      </c>
    </row>
    <row r="513" spans="1:17" x14ac:dyDescent="0.2">
      <c r="A513" s="47" t="s">
        <v>3204</v>
      </c>
      <c r="B513" s="47" t="s">
        <v>3249</v>
      </c>
      <c r="C513" s="47" t="s">
        <v>14</v>
      </c>
      <c r="D513" s="47" t="s">
        <v>24</v>
      </c>
      <c r="E513" s="47" t="s">
        <v>2589</v>
      </c>
      <c r="F513" s="31" t="s">
        <v>3248</v>
      </c>
      <c r="G513">
        <f t="shared" si="7"/>
        <v>2005</v>
      </c>
      <c r="H513" t="s">
        <v>3219</v>
      </c>
      <c r="I513" t="str">
        <f t="shared" si="13"/>
        <v>UE54</v>
      </c>
      <c r="J513" t="s">
        <v>3220</v>
      </c>
      <c r="K513" s="31" t="s">
        <v>3210</v>
      </c>
      <c r="L513" s="31" t="s">
        <v>97</v>
      </c>
      <c r="M513" s="31" t="s">
        <v>3230</v>
      </c>
      <c r="N513">
        <v>1</v>
      </c>
      <c r="O513">
        <v>5</v>
      </c>
      <c r="P513" t="s">
        <v>96</v>
      </c>
      <c r="Q513" t="s">
        <v>96</v>
      </c>
    </row>
    <row r="514" spans="1:17" x14ac:dyDescent="0.2">
      <c r="A514" s="47" t="s">
        <v>3204</v>
      </c>
      <c r="B514" s="47" t="s">
        <v>3239</v>
      </c>
      <c r="C514" s="47" t="s">
        <v>14</v>
      </c>
      <c r="D514" s="47" t="s">
        <v>24</v>
      </c>
      <c r="E514" s="47" t="s">
        <v>2589</v>
      </c>
      <c r="F514" s="31" t="s">
        <v>3241</v>
      </c>
      <c r="G514">
        <f t="shared" ref="G514:G577" si="14">IF(B514="SATSA_Q1",1984,IF(B514="SATSA_IPT1",1985,IF(B514="SATSA_Q2",1987,IF(B514="SATSA_IPT2",1989,IF(B514="SATSA_Q3",1990,IF(B514="SATSA_IPT3",1992,IF(B514="SATSA_Q4",1993,IF(B514="SATSA_IPT4",1995,IF(B514="SATSA_IPT5",1999,IF(B514="SATSA_IPT6",2002,IF(B514="SATSA_Q5",2004,IF(B514="SATSA_IPT7",2005,IF(B514="SATSA_Q6",2007,IF(B514="SATSA_IPT8",2008,IF(B514="SATSA_Q7",2010,IF(B514="SATSA_IPT9",2010,IF(B514="SATSA_Q8",2012,IF(B514="SATSA_IPT10",2012,IF(B514="SATSA_Q9",2014,"HELP")))))))))))))))))))</f>
        <v>2007</v>
      </c>
      <c r="H514" t="s">
        <v>3219</v>
      </c>
      <c r="I514" t="str">
        <f t="shared" si="13"/>
        <v>KE54</v>
      </c>
      <c r="J514" t="s">
        <v>3220</v>
      </c>
      <c r="K514" s="31" t="s">
        <v>3210</v>
      </c>
      <c r="L514" s="31" t="s">
        <v>97</v>
      </c>
      <c r="M514" s="31" t="s">
        <v>3230</v>
      </c>
      <c r="N514">
        <v>1</v>
      </c>
      <c r="O514">
        <v>5</v>
      </c>
      <c r="P514" t="s">
        <v>96</v>
      </c>
      <c r="Q514" t="s">
        <v>96</v>
      </c>
    </row>
    <row r="515" spans="1:17" x14ac:dyDescent="0.2">
      <c r="A515" s="47" t="s">
        <v>3204</v>
      </c>
      <c r="B515" s="47" t="s">
        <v>3229</v>
      </c>
      <c r="C515" s="47" t="s">
        <v>14</v>
      </c>
      <c r="D515" s="47" t="s">
        <v>24</v>
      </c>
      <c r="E515" s="47" t="s">
        <v>2089</v>
      </c>
      <c r="G515">
        <f t="shared" si="14"/>
        <v>1984</v>
      </c>
      <c r="H515" t="s">
        <v>3225</v>
      </c>
      <c r="I515" t="s">
        <v>3225</v>
      </c>
      <c r="J515" t="s">
        <v>3226</v>
      </c>
      <c r="K515" s="31" t="s">
        <v>3210</v>
      </c>
      <c r="L515" s="31" t="s">
        <v>95</v>
      </c>
      <c r="M515" s="31" t="s">
        <v>3230</v>
      </c>
      <c r="N515">
        <v>1</v>
      </c>
      <c r="O515">
        <v>5</v>
      </c>
      <c r="P515" t="s">
        <v>96</v>
      </c>
      <c r="Q515" t="s">
        <v>96</v>
      </c>
    </row>
    <row r="516" spans="1:17" x14ac:dyDescent="0.2">
      <c r="A516" s="47" t="s">
        <v>3204</v>
      </c>
      <c r="B516" s="47" t="s">
        <v>3231</v>
      </c>
      <c r="C516" s="47" t="s">
        <v>14</v>
      </c>
      <c r="D516" s="47" t="s">
        <v>24</v>
      </c>
      <c r="E516" s="47" t="s">
        <v>2089</v>
      </c>
      <c r="F516" t="s">
        <v>3233</v>
      </c>
      <c r="G516">
        <f t="shared" si="14"/>
        <v>1987</v>
      </c>
      <c r="H516" t="s">
        <v>3225</v>
      </c>
      <c r="I516" t="str">
        <f t="shared" ref="I516:I525" si="15">F516&amp;H516</f>
        <v>VE61</v>
      </c>
      <c r="J516" t="s">
        <v>3226</v>
      </c>
      <c r="K516" s="31" t="s">
        <v>3210</v>
      </c>
      <c r="L516" s="31" t="s">
        <v>95</v>
      </c>
      <c r="M516" s="31" t="s">
        <v>3230</v>
      </c>
      <c r="N516">
        <v>1</v>
      </c>
      <c r="O516">
        <v>5</v>
      </c>
      <c r="P516" t="s">
        <v>96</v>
      </c>
      <c r="Q516" t="s">
        <v>96</v>
      </c>
    </row>
    <row r="517" spans="1:17" x14ac:dyDescent="0.2">
      <c r="A517" s="47" t="s">
        <v>3204</v>
      </c>
      <c r="B517" s="47" t="s">
        <v>3244</v>
      </c>
      <c r="C517" s="47" t="s">
        <v>14</v>
      </c>
      <c r="D517" s="47" t="s">
        <v>24</v>
      </c>
      <c r="E517" s="47" t="s">
        <v>2089</v>
      </c>
      <c r="F517" s="31" t="s">
        <v>3237</v>
      </c>
      <c r="G517">
        <f t="shared" si="14"/>
        <v>1989</v>
      </c>
      <c r="H517" t="s">
        <v>3225</v>
      </c>
      <c r="I517" t="str">
        <f t="shared" si="15"/>
        <v>QE61</v>
      </c>
      <c r="J517" t="s">
        <v>3226</v>
      </c>
      <c r="K517" s="31" t="s">
        <v>3210</v>
      </c>
      <c r="L517" s="31" t="s">
        <v>95</v>
      </c>
      <c r="M517" s="31" t="s">
        <v>3230</v>
      </c>
      <c r="N517">
        <v>1</v>
      </c>
      <c r="O517">
        <v>5</v>
      </c>
      <c r="P517" t="s">
        <v>96</v>
      </c>
      <c r="Q517" t="s">
        <v>96</v>
      </c>
    </row>
    <row r="518" spans="1:17" x14ac:dyDescent="0.2">
      <c r="A518" s="47" t="s">
        <v>3204</v>
      </c>
      <c r="B518" s="47" t="s">
        <v>3234</v>
      </c>
      <c r="C518" s="47" t="s">
        <v>14</v>
      </c>
      <c r="D518" s="47" t="s">
        <v>24</v>
      </c>
      <c r="E518" s="47" t="s">
        <v>2089</v>
      </c>
      <c r="F518" s="31" t="s">
        <v>3235</v>
      </c>
      <c r="G518">
        <f t="shared" si="14"/>
        <v>1990</v>
      </c>
      <c r="H518" t="s">
        <v>3225</v>
      </c>
      <c r="I518" t="str">
        <f t="shared" si="15"/>
        <v>GE61</v>
      </c>
      <c r="J518" t="s">
        <v>3226</v>
      </c>
      <c r="K518" s="31" t="s">
        <v>3210</v>
      </c>
      <c r="L518" s="31" t="s">
        <v>95</v>
      </c>
      <c r="M518" s="31" t="s">
        <v>3230</v>
      </c>
      <c r="N518">
        <v>1</v>
      </c>
      <c r="O518">
        <v>5</v>
      </c>
      <c r="P518" t="s">
        <v>96</v>
      </c>
      <c r="Q518" t="s">
        <v>96</v>
      </c>
    </row>
    <row r="519" spans="1:17" x14ac:dyDescent="0.2">
      <c r="A519" s="47" t="s">
        <v>3204</v>
      </c>
      <c r="B519" s="47" t="s">
        <v>3245</v>
      </c>
      <c r="C519" s="47" t="s">
        <v>14</v>
      </c>
      <c r="D519" s="47" t="s">
        <v>24</v>
      </c>
      <c r="E519" s="47" t="s">
        <v>2089</v>
      </c>
      <c r="F519" s="31" t="s">
        <v>55</v>
      </c>
      <c r="G519">
        <f t="shared" si="14"/>
        <v>1992</v>
      </c>
      <c r="H519" t="s">
        <v>3225</v>
      </c>
      <c r="I519" t="str">
        <f t="shared" si="15"/>
        <v>XE61</v>
      </c>
      <c r="J519" t="s">
        <v>3226</v>
      </c>
      <c r="K519" s="31" t="s">
        <v>3210</v>
      </c>
      <c r="L519" s="31" t="s">
        <v>95</v>
      </c>
      <c r="M519" s="31" t="s">
        <v>3230</v>
      </c>
      <c r="N519">
        <v>1</v>
      </c>
      <c r="O519">
        <v>5</v>
      </c>
      <c r="P519" t="s">
        <v>96</v>
      </c>
      <c r="Q519" t="s">
        <v>96</v>
      </c>
    </row>
    <row r="520" spans="1:17" x14ac:dyDescent="0.2">
      <c r="A520" s="47" t="s">
        <v>3204</v>
      </c>
      <c r="B520" s="47" t="s">
        <v>3236</v>
      </c>
      <c r="C520" s="47" t="s">
        <v>14</v>
      </c>
      <c r="D520" s="47" t="s">
        <v>24</v>
      </c>
      <c r="E520" s="47" t="s">
        <v>2089</v>
      </c>
      <c r="F520" t="s">
        <v>2745</v>
      </c>
      <c r="G520">
        <f t="shared" si="14"/>
        <v>1993</v>
      </c>
      <c r="H520" t="s">
        <v>3225</v>
      </c>
      <c r="I520" t="str">
        <f t="shared" si="15"/>
        <v>HE61</v>
      </c>
      <c r="J520" t="s">
        <v>3226</v>
      </c>
      <c r="K520" s="31" t="s">
        <v>3210</v>
      </c>
      <c r="L520" s="31" t="s">
        <v>95</v>
      </c>
      <c r="M520" s="31" t="s">
        <v>3230</v>
      </c>
      <c r="N520">
        <v>1</v>
      </c>
      <c r="O520">
        <v>5</v>
      </c>
      <c r="P520" t="s">
        <v>96</v>
      </c>
      <c r="Q520" t="s">
        <v>96</v>
      </c>
    </row>
    <row r="521" spans="1:17" x14ac:dyDescent="0.2">
      <c r="A521" s="47" t="s">
        <v>3204</v>
      </c>
      <c r="B521" s="47" t="s">
        <v>3243</v>
      </c>
      <c r="C521" s="47" t="s">
        <v>14</v>
      </c>
      <c r="D521" s="47" t="s">
        <v>24</v>
      </c>
      <c r="E521" s="47" t="s">
        <v>2089</v>
      </c>
      <c r="F521" s="31" t="s">
        <v>3242</v>
      </c>
      <c r="G521">
        <f t="shared" si="14"/>
        <v>1999</v>
      </c>
      <c r="H521" t="s">
        <v>3225</v>
      </c>
      <c r="I521" t="str">
        <f t="shared" si="15"/>
        <v>RE61</v>
      </c>
      <c r="J521" t="s">
        <v>3226</v>
      </c>
      <c r="K521" s="31" t="s">
        <v>3210</v>
      </c>
      <c r="L521" s="31" t="s">
        <v>95</v>
      </c>
      <c r="M521" s="31" t="s">
        <v>3230</v>
      </c>
      <c r="N521">
        <v>1</v>
      </c>
      <c r="O521">
        <v>5</v>
      </c>
      <c r="P521" t="s">
        <v>96</v>
      </c>
      <c r="Q521" t="s">
        <v>96</v>
      </c>
    </row>
    <row r="522" spans="1:17" x14ac:dyDescent="0.2">
      <c r="A522" s="47" t="s">
        <v>3204</v>
      </c>
      <c r="B522" s="47" t="s">
        <v>3247</v>
      </c>
      <c r="C522" s="47" t="s">
        <v>14</v>
      </c>
      <c r="D522" s="47" t="s">
        <v>24</v>
      </c>
      <c r="E522" s="47" t="s">
        <v>2089</v>
      </c>
      <c r="F522" s="31" t="s">
        <v>3246</v>
      </c>
      <c r="G522">
        <f t="shared" si="14"/>
        <v>2002</v>
      </c>
      <c r="H522" t="s">
        <v>3225</v>
      </c>
      <c r="I522" t="str">
        <f t="shared" si="15"/>
        <v>SE61</v>
      </c>
      <c r="J522" t="s">
        <v>3226</v>
      </c>
      <c r="K522" s="31" t="s">
        <v>3210</v>
      </c>
      <c r="L522" s="31" t="s">
        <v>95</v>
      </c>
      <c r="M522" s="31" t="s">
        <v>3230</v>
      </c>
      <c r="N522">
        <v>1</v>
      </c>
      <c r="O522">
        <v>5</v>
      </c>
      <c r="P522" t="s">
        <v>96</v>
      </c>
      <c r="Q522" t="s">
        <v>96</v>
      </c>
    </row>
    <row r="523" spans="1:17" x14ac:dyDescent="0.2">
      <c r="A523" s="47" t="s">
        <v>3204</v>
      </c>
      <c r="B523" s="47" t="s">
        <v>3238</v>
      </c>
      <c r="C523" s="47" t="s">
        <v>14</v>
      </c>
      <c r="D523" s="47" t="s">
        <v>24</v>
      </c>
      <c r="E523" s="47" t="s">
        <v>2089</v>
      </c>
      <c r="F523" s="31" t="s">
        <v>3240</v>
      </c>
      <c r="G523">
        <f t="shared" si="14"/>
        <v>2004</v>
      </c>
      <c r="H523" t="s">
        <v>3225</v>
      </c>
      <c r="I523" t="str">
        <f t="shared" si="15"/>
        <v>JE61</v>
      </c>
      <c r="J523" t="s">
        <v>3226</v>
      </c>
      <c r="K523" s="31" t="s">
        <v>3210</v>
      </c>
      <c r="L523" s="31" t="s">
        <v>95</v>
      </c>
      <c r="M523" s="31" t="s">
        <v>3230</v>
      </c>
      <c r="N523">
        <v>1</v>
      </c>
      <c r="O523">
        <v>5</v>
      </c>
      <c r="P523" t="s">
        <v>96</v>
      </c>
      <c r="Q523" t="s">
        <v>96</v>
      </c>
    </row>
    <row r="524" spans="1:17" x14ac:dyDescent="0.2">
      <c r="A524" s="47" t="s">
        <v>3204</v>
      </c>
      <c r="B524" s="47" t="s">
        <v>3249</v>
      </c>
      <c r="C524" s="47" t="s">
        <v>14</v>
      </c>
      <c r="D524" s="47" t="s">
        <v>24</v>
      </c>
      <c r="E524" s="47" t="s">
        <v>2089</v>
      </c>
      <c r="F524" s="31" t="s">
        <v>3248</v>
      </c>
      <c r="G524">
        <f t="shared" si="14"/>
        <v>2005</v>
      </c>
      <c r="H524" t="s">
        <v>3225</v>
      </c>
      <c r="I524" t="str">
        <f t="shared" si="15"/>
        <v>UE61</v>
      </c>
      <c r="J524" t="s">
        <v>3226</v>
      </c>
      <c r="K524" s="31" t="s">
        <v>3210</v>
      </c>
      <c r="L524" s="31" t="s">
        <v>95</v>
      </c>
      <c r="M524" s="31" t="s">
        <v>3230</v>
      </c>
      <c r="N524">
        <v>1</v>
      </c>
      <c r="O524">
        <v>5</v>
      </c>
      <c r="P524" t="s">
        <v>96</v>
      </c>
      <c r="Q524" t="s">
        <v>96</v>
      </c>
    </row>
    <row r="525" spans="1:17" x14ac:dyDescent="0.2">
      <c r="A525" s="47" t="s">
        <v>3204</v>
      </c>
      <c r="B525" s="47" t="s">
        <v>3239</v>
      </c>
      <c r="C525" s="47" t="s">
        <v>14</v>
      </c>
      <c r="D525" s="47" t="s">
        <v>24</v>
      </c>
      <c r="E525" s="47" t="s">
        <v>2089</v>
      </c>
      <c r="F525" s="31" t="s">
        <v>3241</v>
      </c>
      <c r="G525">
        <f t="shared" si="14"/>
        <v>2007</v>
      </c>
      <c r="H525" t="s">
        <v>3225</v>
      </c>
      <c r="I525" t="str">
        <f t="shared" si="15"/>
        <v>KE61</v>
      </c>
      <c r="J525" t="s">
        <v>3226</v>
      </c>
      <c r="K525" s="31" t="s">
        <v>3210</v>
      </c>
      <c r="L525" s="31" t="s">
        <v>95</v>
      </c>
      <c r="M525" s="31" t="s">
        <v>3230</v>
      </c>
      <c r="N525">
        <v>1</v>
      </c>
      <c r="O525">
        <v>5</v>
      </c>
      <c r="P525" t="s">
        <v>96</v>
      </c>
      <c r="Q525" t="s">
        <v>96</v>
      </c>
    </row>
    <row r="526" spans="1:17" x14ac:dyDescent="0.2">
      <c r="A526" s="47" t="s">
        <v>3204</v>
      </c>
      <c r="B526" s="47" t="s">
        <v>3229</v>
      </c>
      <c r="C526" s="47" t="s">
        <v>14</v>
      </c>
      <c r="D526" s="47" t="s">
        <v>24</v>
      </c>
      <c r="E526" s="47" t="s">
        <v>3207</v>
      </c>
      <c r="G526">
        <f t="shared" si="14"/>
        <v>1984</v>
      </c>
      <c r="H526" t="s">
        <v>3221</v>
      </c>
      <c r="I526" t="s">
        <v>3221</v>
      </c>
      <c r="J526" t="s">
        <v>3222</v>
      </c>
      <c r="K526" s="31" t="s">
        <v>3210</v>
      </c>
      <c r="L526" s="31" t="s">
        <v>97</v>
      </c>
      <c r="M526" s="31" t="s">
        <v>3230</v>
      </c>
      <c r="N526">
        <v>1</v>
      </c>
      <c r="O526">
        <v>5</v>
      </c>
      <c r="P526" t="s">
        <v>96</v>
      </c>
      <c r="Q526" t="s">
        <v>96</v>
      </c>
    </row>
    <row r="527" spans="1:17" x14ac:dyDescent="0.2">
      <c r="A527" s="47" t="s">
        <v>3204</v>
      </c>
      <c r="B527" s="47" t="s">
        <v>3231</v>
      </c>
      <c r="C527" s="47" t="s">
        <v>14</v>
      </c>
      <c r="D527" s="47" t="s">
        <v>24</v>
      </c>
      <c r="E527" s="47" t="s">
        <v>3207</v>
      </c>
      <c r="F527" t="s">
        <v>3233</v>
      </c>
      <c r="G527">
        <f t="shared" si="14"/>
        <v>1987</v>
      </c>
      <c r="H527" t="s">
        <v>3221</v>
      </c>
      <c r="I527" t="str">
        <f t="shared" ref="I527:I536" si="16">F527&amp;H527</f>
        <v>VE55</v>
      </c>
      <c r="J527" t="s">
        <v>3222</v>
      </c>
      <c r="K527" s="31" t="s">
        <v>3210</v>
      </c>
      <c r="L527" s="31" t="s">
        <v>97</v>
      </c>
      <c r="M527" s="31" t="s">
        <v>3230</v>
      </c>
      <c r="N527">
        <v>1</v>
      </c>
      <c r="O527">
        <v>5</v>
      </c>
      <c r="P527" t="s">
        <v>96</v>
      </c>
      <c r="Q527" t="s">
        <v>96</v>
      </c>
    </row>
    <row r="528" spans="1:17" x14ac:dyDescent="0.2">
      <c r="A528" s="47" t="s">
        <v>3204</v>
      </c>
      <c r="B528" s="47" t="s">
        <v>3244</v>
      </c>
      <c r="C528" s="47" t="s">
        <v>14</v>
      </c>
      <c r="D528" s="47" t="s">
        <v>24</v>
      </c>
      <c r="E528" s="47" t="s">
        <v>3207</v>
      </c>
      <c r="F528" s="31" t="s">
        <v>3237</v>
      </c>
      <c r="G528">
        <f t="shared" si="14"/>
        <v>1989</v>
      </c>
      <c r="H528" t="s">
        <v>3221</v>
      </c>
      <c r="I528" t="str">
        <f t="shared" si="16"/>
        <v>QE55</v>
      </c>
      <c r="J528" t="s">
        <v>3222</v>
      </c>
      <c r="K528" s="31" t="s">
        <v>3210</v>
      </c>
      <c r="L528" s="31" t="s">
        <v>97</v>
      </c>
      <c r="M528" s="31" t="s">
        <v>3230</v>
      </c>
      <c r="N528">
        <v>1</v>
      </c>
      <c r="O528">
        <v>5</v>
      </c>
      <c r="P528" t="s">
        <v>96</v>
      </c>
      <c r="Q528" t="s">
        <v>96</v>
      </c>
    </row>
    <row r="529" spans="1:17" x14ac:dyDescent="0.2">
      <c r="A529" s="47" t="s">
        <v>3204</v>
      </c>
      <c r="B529" s="47" t="s">
        <v>3234</v>
      </c>
      <c r="C529" s="47" t="s">
        <v>14</v>
      </c>
      <c r="D529" s="47" t="s">
        <v>24</v>
      </c>
      <c r="E529" s="47" t="s">
        <v>3207</v>
      </c>
      <c r="F529" s="31" t="s">
        <v>3235</v>
      </c>
      <c r="G529">
        <f t="shared" si="14"/>
        <v>1990</v>
      </c>
      <c r="H529" t="s">
        <v>3221</v>
      </c>
      <c r="I529" t="str">
        <f t="shared" si="16"/>
        <v>GE55</v>
      </c>
      <c r="J529" t="s">
        <v>3222</v>
      </c>
      <c r="K529" s="31" t="s">
        <v>3210</v>
      </c>
      <c r="L529" s="31" t="s">
        <v>97</v>
      </c>
      <c r="M529" s="31" t="s">
        <v>3230</v>
      </c>
      <c r="N529">
        <v>1</v>
      </c>
      <c r="O529">
        <v>5</v>
      </c>
      <c r="P529" t="s">
        <v>96</v>
      </c>
      <c r="Q529" t="s">
        <v>96</v>
      </c>
    </row>
    <row r="530" spans="1:17" x14ac:dyDescent="0.2">
      <c r="A530" s="47" t="s">
        <v>3204</v>
      </c>
      <c r="B530" s="47" t="s">
        <v>3245</v>
      </c>
      <c r="C530" s="47" t="s">
        <v>14</v>
      </c>
      <c r="D530" s="47" t="s">
        <v>24</v>
      </c>
      <c r="E530" s="47" t="s">
        <v>3207</v>
      </c>
      <c r="F530" s="31" t="s">
        <v>55</v>
      </c>
      <c r="G530">
        <f t="shared" si="14"/>
        <v>1992</v>
      </c>
      <c r="H530" t="s">
        <v>3221</v>
      </c>
      <c r="I530" t="str">
        <f t="shared" si="16"/>
        <v>XE55</v>
      </c>
      <c r="J530" t="s">
        <v>3222</v>
      </c>
      <c r="K530" s="31" t="s">
        <v>3210</v>
      </c>
      <c r="L530" s="31" t="s">
        <v>97</v>
      </c>
      <c r="M530" s="31" t="s">
        <v>3230</v>
      </c>
      <c r="N530">
        <v>1</v>
      </c>
      <c r="O530">
        <v>5</v>
      </c>
      <c r="P530" t="s">
        <v>96</v>
      </c>
      <c r="Q530" t="s">
        <v>96</v>
      </c>
    </row>
    <row r="531" spans="1:17" x14ac:dyDescent="0.2">
      <c r="A531" s="47" t="s">
        <v>3204</v>
      </c>
      <c r="B531" s="47" t="s">
        <v>3236</v>
      </c>
      <c r="C531" s="47" t="s">
        <v>14</v>
      </c>
      <c r="D531" s="47" t="s">
        <v>24</v>
      </c>
      <c r="E531" s="47" t="s">
        <v>3207</v>
      </c>
      <c r="F531" t="s">
        <v>2745</v>
      </c>
      <c r="G531">
        <f t="shared" si="14"/>
        <v>1993</v>
      </c>
      <c r="H531" t="s">
        <v>3221</v>
      </c>
      <c r="I531" t="str">
        <f t="shared" si="16"/>
        <v>HE55</v>
      </c>
      <c r="J531" t="s">
        <v>3222</v>
      </c>
      <c r="K531" s="31" t="s">
        <v>3210</v>
      </c>
      <c r="L531" s="31" t="s">
        <v>97</v>
      </c>
      <c r="M531" s="31" t="s">
        <v>3230</v>
      </c>
      <c r="N531">
        <v>1</v>
      </c>
      <c r="O531">
        <v>5</v>
      </c>
      <c r="P531" t="s">
        <v>96</v>
      </c>
      <c r="Q531" t="s">
        <v>96</v>
      </c>
    </row>
    <row r="532" spans="1:17" x14ac:dyDescent="0.2">
      <c r="A532" s="47" t="s">
        <v>3204</v>
      </c>
      <c r="B532" s="47" t="s">
        <v>3243</v>
      </c>
      <c r="C532" s="47" t="s">
        <v>14</v>
      </c>
      <c r="D532" s="47" t="s">
        <v>24</v>
      </c>
      <c r="E532" s="47" t="s">
        <v>3207</v>
      </c>
      <c r="F532" s="31" t="s">
        <v>3242</v>
      </c>
      <c r="G532">
        <f t="shared" si="14"/>
        <v>1999</v>
      </c>
      <c r="H532" t="s">
        <v>3221</v>
      </c>
      <c r="I532" t="str">
        <f t="shared" si="16"/>
        <v>RE55</v>
      </c>
      <c r="J532" t="s">
        <v>3222</v>
      </c>
      <c r="K532" s="31" t="s">
        <v>3210</v>
      </c>
      <c r="L532" s="31" t="s">
        <v>97</v>
      </c>
      <c r="M532" s="31" t="s">
        <v>3230</v>
      </c>
      <c r="N532">
        <v>1</v>
      </c>
      <c r="O532">
        <v>5</v>
      </c>
      <c r="P532" t="s">
        <v>96</v>
      </c>
      <c r="Q532" t="s">
        <v>96</v>
      </c>
    </row>
    <row r="533" spans="1:17" x14ac:dyDescent="0.2">
      <c r="A533" s="47" t="s">
        <v>3204</v>
      </c>
      <c r="B533" s="47" t="s">
        <v>3247</v>
      </c>
      <c r="C533" s="47" t="s">
        <v>14</v>
      </c>
      <c r="D533" s="47" t="s">
        <v>24</v>
      </c>
      <c r="E533" s="47" t="s">
        <v>3207</v>
      </c>
      <c r="F533" s="31" t="s">
        <v>3246</v>
      </c>
      <c r="G533">
        <f t="shared" si="14"/>
        <v>2002</v>
      </c>
      <c r="H533" t="s">
        <v>3221</v>
      </c>
      <c r="I533" t="str">
        <f t="shared" si="16"/>
        <v>SE55</v>
      </c>
      <c r="J533" t="s">
        <v>3222</v>
      </c>
      <c r="K533" s="31" t="s">
        <v>3210</v>
      </c>
      <c r="L533" s="31" t="s">
        <v>97</v>
      </c>
      <c r="M533" s="31" t="s">
        <v>3230</v>
      </c>
      <c r="N533">
        <v>1</v>
      </c>
      <c r="O533">
        <v>5</v>
      </c>
      <c r="P533" t="s">
        <v>96</v>
      </c>
      <c r="Q533" t="s">
        <v>96</v>
      </c>
    </row>
    <row r="534" spans="1:17" x14ac:dyDescent="0.2">
      <c r="A534" s="47" t="s">
        <v>3204</v>
      </c>
      <c r="B534" s="47" t="s">
        <v>3238</v>
      </c>
      <c r="C534" s="47" t="s">
        <v>14</v>
      </c>
      <c r="D534" s="47" t="s">
        <v>24</v>
      </c>
      <c r="E534" s="47" t="s">
        <v>3207</v>
      </c>
      <c r="F534" s="31" t="s">
        <v>3240</v>
      </c>
      <c r="G534">
        <f t="shared" si="14"/>
        <v>2004</v>
      </c>
      <c r="H534" t="s">
        <v>3221</v>
      </c>
      <c r="I534" t="str">
        <f t="shared" si="16"/>
        <v>JE55</v>
      </c>
      <c r="J534" t="s">
        <v>3222</v>
      </c>
      <c r="K534" s="31" t="s">
        <v>3210</v>
      </c>
      <c r="L534" s="31" t="s">
        <v>97</v>
      </c>
      <c r="M534" s="31" t="s">
        <v>3230</v>
      </c>
      <c r="N534">
        <v>1</v>
      </c>
      <c r="O534">
        <v>5</v>
      </c>
      <c r="P534" t="s">
        <v>96</v>
      </c>
      <c r="Q534" t="s">
        <v>96</v>
      </c>
    </row>
    <row r="535" spans="1:17" x14ac:dyDescent="0.2">
      <c r="A535" s="47" t="s">
        <v>3204</v>
      </c>
      <c r="B535" s="47" t="s">
        <v>3249</v>
      </c>
      <c r="C535" s="47" t="s">
        <v>14</v>
      </c>
      <c r="D535" s="47" t="s">
        <v>24</v>
      </c>
      <c r="E535" s="47" t="s">
        <v>3207</v>
      </c>
      <c r="F535" s="31" t="s">
        <v>3248</v>
      </c>
      <c r="G535">
        <f t="shared" si="14"/>
        <v>2005</v>
      </c>
      <c r="H535" t="s">
        <v>3221</v>
      </c>
      <c r="I535" t="str">
        <f t="shared" si="16"/>
        <v>UE55</v>
      </c>
      <c r="J535" t="s">
        <v>3222</v>
      </c>
      <c r="K535" s="31" t="s">
        <v>3210</v>
      </c>
      <c r="L535" s="31" t="s">
        <v>97</v>
      </c>
      <c r="M535" s="31" t="s">
        <v>3230</v>
      </c>
      <c r="N535">
        <v>1</v>
      </c>
      <c r="O535">
        <v>5</v>
      </c>
      <c r="P535" t="s">
        <v>96</v>
      </c>
      <c r="Q535" t="s">
        <v>96</v>
      </c>
    </row>
    <row r="536" spans="1:17" x14ac:dyDescent="0.2">
      <c r="A536" s="47" t="s">
        <v>3204</v>
      </c>
      <c r="B536" s="47" t="s">
        <v>3239</v>
      </c>
      <c r="C536" s="47" t="s">
        <v>14</v>
      </c>
      <c r="D536" s="47" t="s">
        <v>24</v>
      </c>
      <c r="E536" s="47" t="s">
        <v>3207</v>
      </c>
      <c r="F536" s="31" t="s">
        <v>3241</v>
      </c>
      <c r="G536">
        <f t="shared" si="14"/>
        <v>2007</v>
      </c>
      <c r="H536" t="s">
        <v>3221</v>
      </c>
      <c r="I536" t="str">
        <f t="shared" si="16"/>
        <v>KE55</v>
      </c>
      <c r="J536" t="s">
        <v>3222</v>
      </c>
      <c r="K536" s="31" t="s">
        <v>3210</v>
      </c>
      <c r="L536" s="31" t="s">
        <v>97</v>
      </c>
      <c r="M536" s="31" t="s">
        <v>3230</v>
      </c>
      <c r="N536">
        <v>1</v>
      </c>
      <c r="O536">
        <v>5</v>
      </c>
      <c r="P536" t="s">
        <v>96</v>
      </c>
      <c r="Q536" t="s">
        <v>96</v>
      </c>
    </row>
    <row r="537" spans="1:17" x14ac:dyDescent="0.2">
      <c r="A537" s="47" t="s">
        <v>3204</v>
      </c>
      <c r="B537" s="47" t="s">
        <v>3229</v>
      </c>
      <c r="C537" s="47" t="s">
        <v>14</v>
      </c>
      <c r="D537" s="47" t="s">
        <v>24</v>
      </c>
      <c r="E537" s="47" t="s">
        <v>3208</v>
      </c>
      <c r="G537">
        <f t="shared" si="14"/>
        <v>1984</v>
      </c>
      <c r="H537" t="s">
        <v>3223</v>
      </c>
      <c r="I537" t="s">
        <v>3223</v>
      </c>
      <c r="J537" t="s">
        <v>3224</v>
      </c>
      <c r="K537" s="31" t="s">
        <v>3210</v>
      </c>
      <c r="L537" s="31" t="s">
        <v>95</v>
      </c>
      <c r="M537" s="31" t="s">
        <v>3230</v>
      </c>
      <c r="N537">
        <v>1</v>
      </c>
      <c r="O537">
        <v>5</v>
      </c>
      <c r="P537" t="s">
        <v>96</v>
      </c>
      <c r="Q537" t="s">
        <v>96</v>
      </c>
    </row>
    <row r="538" spans="1:17" x14ac:dyDescent="0.2">
      <c r="A538" s="47" t="s">
        <v>3204</v>
      </c>
      <c r="B538" s="47" t="s">
        <v>3231</v>
      </c>
      <c r="C538" s="47" t="s">
        <v>14</v>
      </c>
      <c r="D538" s="47" t="s">
        <v>24</v>
      </c>
      <c r="E538" s="47" t="s">
        <v>3208</v>
      </c>
      <c r="F538" t="s">
        <v>3233</v>
      </c>
      <c r="G538">
        <f t="shared" si="14"/>
        <v>1987</v>
      </c>
      <c r="H538" t="s">
        <v>3223</v>
      </c>
      <c r="I538" t="str">
        <f t="shared" ref="I538:I547" si="17">F538&amp;H538</f>
        <v>VE57</v>
      </c>
      <c r="J538" t="s">
        <v>3224</v>
      </c>
      <c r="K538" s="31" t="s">
        <v>3210</v>
      </c>
      <c r="L538" s="31" t="s">
        <v>95</v>
      </c>
      <c r="M538" s="31" t="s">
        <v>3230</v>
      </c>
      <c r="N538">
        <v>1</v>
      </c>
      <c r="O538">
        <v>5</v>
      </c>
      <c r="P538" t="s">
        <v>96</v>
      </c>
      <c r="Q538" t="s">
        <v>96</v>
      </c>
    </row>
    <row r="539" spans="1:17" x14ac:dyDescent="0.2">
      <c r="A539" s="47" t="s">
        <v>3204</v>
      </c>
      <c r="B539" s="47" t="s">
        <v>3244</v>
      </c>
      <c r="C539" s="47" t="s">
        <v>14</v>
      </c>
      <c r="D539" s="47" t="s">
        <v>24</v>
      </c>
      <c r="E539" s="47" t="s">
        <v>3208</v>
      </c>
      <c r="F539" s="31" t="s">
        <v>3237</v>
      </c>
      <c r="G539">
        <f t="shared" si="14"/>
        <v>1989</v>
      </c>
      <c r="H539" t="s">
        <v>3223</v>
      </c>
      <c r="I539" t="str">
        <f t="shared" si="17"/>
        <v>QE57</v>
      </c>
      <c r="J539" t="s">
        <v>3224</v>
      </c>
      <c r="K539" s="31" t="s">
        <v>3210</v>
      </c>
      <c r="L539" s="31" t="s">
        <v>95</v>
      </c>
      <c r="M539" s="31" t="s">
        <v>3230</v>
      </c>
      <c r="N539">
        <v>1</v>
      </c>
      <c r="O539">
        <v>5</v>
      </c>
      <c r="P539" t="s">
        <v>96</v>
      </c>
      <c r="Q539" t="s">
        <v>96</v>
      </c>
    </row>
    <row r="540" spans="1:17" x14ac:dyDescent="0.2">
      <c r="A540" s="47" t="s">
        <v>3204</v>
      </c>
      <c r="B540" s="47" t="s">
        <v>3234</v>
      </c>
      <c r="C540" s="47" t="s">
        <v>14</v>
      </c>
      <c r="D540" s="47" t="s">
        <v>24</v>
      </c>
      <c r="E540" s="47" t="s">
        <v>3208</v>
      </c>
      <c r="F540" s="31" t="s">
        <v>3235</v>
      </c>
      <c r="G540">
        <f t="shared" si="14"/>
        <v>1990</v>
      </c>
      <c r="H540" t="s">
        <v>3223</v>
      </c>
      <c r="I540" t="str">
        <f t="shared" si="17"/>
        <v>GE57</v>
      </c>
      <c r="J540" t="s">
        <v>3224</v>
      </c>
      <c r="K540" s="31" t="s">
        <v>3210</v>
      </c>
      <c r="L540" s="31" t="s">
        <v>95</v>
      </c>
      <c r="M540" s="31" t="s">
        <v>3230</v>
      </c>
      <c r="N540">
        <v>1</v>
      </c>
      <c r="O540">
        <v>5</v>
      </c>
      <c r="P540" t="s">
        <v>96</v>
      </c>
      <c r="Q540" t="s">
        <v>96</v>
      </c>
    </row>
    <row r="541" spans="1:17" x14ac:dyDescent="0.2">
      <c r="A541" s="47" t="s">
        <v>3204</v>
      </c>
      <c r="B541" s="47" t="s">
        <v>3245</v>
      </c>
      <c r="C541" s="47" t="s">
        <v>14</v>
      </c>
      <c r="D541" s="47" t="s">
        <v>24</v>
      </c>
      <c r="E541" s="47" t="s">
        <v>3208</v>
      </c>
      <c r="F541" s="31" t="s">
        <v>55</v>
      </c>
      <c r="G541">
        <f t="shared" si="14"/>
        <v>1992</v>
      </c>
      <c r="H541" t="s">
        <v>3223</v>
      </c>
      <c r="I541" t="str">
        <f t="shared" si="17"/>
        <v>XE57</v>
      </c>
      <c r="J541" t="s">
        <v>3224</v>
      </c>
      <c r="K541" s="31" t="s">
        <v>3210</v>
      </c>
      <c r="L541" s="31" t="s">
        <v>95</v>
      </c>
      <c r="M541" s="31" t="s">
        <v>3230</v>
      </c>
      <c r="N541">
        <v>1</v>
      </c>
      <c r="O541">
        <v>5</v>
      </c>
      <c r="P541" t="s">
        <v>96</v>
      </c>
      <c r="Q541" t="s">
        <v>96</v>
      </c>
    </row>
    <row r="542" spans="1:17" x14ac:dyDescent="0.2">
      <c r="A542" s="47" t="s">
        <v>3204</v>
      </c>
      <c r="B542" s="47" t="s">
        <v>3236</v>
      </c>
      <c r="C542" s="47" t="s">
        <v>14</v>
      </c>
      <c r="D542" s="47" t="s">
        <v>24</v>
      </c>
      <c r="E542" s="47" t="s">
        <v>3208</v>
      </c>
      <c r="F542" t="s">
        <v>2745</v>
      </c>
      <c r="G542">
        <f t="shared" si="14"/>
        <v>1993</v>
      </c>
      <c r="H542" t="s">
        <v>3223</v>
      </c>
      <c r="I542" t="str">
        <f t="shared" si="17"/>
        <v>HE57</v>
      </c>
      <c r="J542" t="s">
        <v>3224</v>
      </c>
      <c r="K542" s="31" t="s">
        <v>3210</v>
      </c>
      <c r="L542" s="31" t="s">
        <v>95</v>
      </c>
      <c r="M542" s="31" t="s">
        <v>3230</v>
      </c>
      <c r="N542">
        <v>1</v>
      </c>
      <c r="O542">
        <v>5</v>
      </c>
      <c r="P542" t="s">
        <v>96</v>
      </c>
      <c r="Q542" t="s">
        <v>96</v>
      </c>
    </row>
    <row r="543" spans="1:17" x14ac:dyDescent="0.2">
      <c r="A543" s="47" t="s">
        <v>3204</v>
      </c>
      <c r="B543" s="47" t="s">
        <v>3243</v>
      </c>
      <c r="C543" s="47" t="s">
        <v>14</v>
      </c>
      <c r="D543" s="47" t="s">
        <v>24</v>
      </c>
      <c r="E543" s="47" t="s">
        <v>3208</v>
      </c>
      <c r="F543" s="31" t="s">
        <v>3242</v>
      </c>
      <c r="G543">
        <f t="shared" si="14"/>
        <v>1999</v>
      </c>
      <c r="H543" t="s">
        <v>3223</v>
      </c>
      <c r="I543" t="str">
        <f t="shared" si="17"/>
        <v>RE57</v>
      </c>
      <c r="J543" t="s">
        <v>3224</v>
      </c>
      <c r="K543" s="31" t="s">
        <v>3210</v>
      </c>
      <c r="L543" s="31" t="s">
        <v>95</v>
      </c>
      <c r="M543" s="31" t="s">
        <v>3230</v>
      </c>
      <c r="N543">
        <v>1</v>
      </c>
      <c r="O543">
        <v>5</v>
      </c>
      <c r="P543" t="s">
        <v>96</v>
      </c>
      <c r="Q543" t="s">
        <v>96</v>
      </c>
    </row>
    <row r="544" spans="1:17" x14ac:dyDescent="0.2">
      <c r="A544" s="47" t="s">
        <v>3204</v>
      </c>
      <c r="B544" s="47" t="s">
        <v>3247</v>
      </c>
      <c r="C544" s="47" t="s">
        <v>14</v>
      </c>
      <c r="D544" s="47" t="s">
        <v>24</v>
      </c>
      <c r="E544" s="47" t="s">
        <v>3208</v>
      </c>
      <c r="F544" s="31" t="s">
        <v>3246</v>
      </c>
      <c r="G544">
        <f t="shared" si="14"/>
        <v>2002</v>
      </c>
      <c r="H544" t="s">
        <v>3223</v>
      </c>
      <c r="I544" t="str">
        <f t="shared" si="17"/>
        <v>SE57</v>
      </c>
      <c r="J544" t="s">
        <v>3224</v>
      </c>
      <c r="K544" s="31" t="s">
        <v>3210</v>
      </c>
      <c r="L544" s="31" t="s">
        <v>95</v>
      </c>
      <c r="M544" s="31" t="s">
        <v>3230</v>
      </c>
      <c r="N544">
        <v>1</v>
      </c>
      <c r="O544">
        <v>5</v>
      </c>
      <c r="P544" t="s">
        <v>96</v>
      </c>
      <c r="Q544" t="s">
        <v>96</v>
      </c>
    </row>
    <row r="545" spans="1:17" x14ac:dyDescent="0.2">
      <c r="A545" s="47" t="s">
        <v>3204</v>
      </c>
      <c r="B545" s="47" t="s">
        <v>3238</v>
      </c>
      <c r="C545" s="47" t="s">
        <v>14</v>
      </c>
      <c r="D545" s="47" t="s">
        <v>24</v>
      </c>
      <c r="E545" s="47" t="s">
        <v>3208</v>
      </c>
      <c r="F545" s="31" t="s">
        <v>3240</v>
      </c>
      <c r="G545">
        <f t="shared" si="14"/>
        <v>2004</v>
      </c>
      <c r="H545" t="s">
        <v>3223</v>
      </c>
      <c r="I545" t="str">
        <f t="shared" si="17"/>
        <v>JE57</v>
      </c>
      <c r="J545" t="s">
        <v>3224</v>
      </c>
      <c r="K545" s="31" t="s">
        <v>3210</v>
      </c>
      <c r="L545" s="31" t="s">
        <v>95</v>
      </c>
      <c r="M545" s="31" t="s">
        <v>3230</v>
      </c>
      <c r="N545">
        <v>1</v>
      </c>
      <c r="O545">
        <v>5</v>
      </c>
      <c r="P545" t="s">
        <v>96</v>
      </c>
      <c r="Q545" t="s">
        <v>96</v>
      </c>
    </row>
    <row r="546" spans="1:17" x14ac:dyDescent="0.2">
      <c r="A546" s="47" t="s">
        <v>3204</v>
      </c>
      <c r="B546" s="47" t="s">
        <v>3249</v>
      </c>
      <c r="C546" s="47" t="s">
        <v>14</v>
      </c>
      <c r="D546" s="47" t="s">
        <v>24</v>
      </c>
      <c r="E546" s="47" t="s">
        <v>3208</v>
      </c>
      <c r="F546" s="31" t="s">
        <v>3248</v>
      </c>
      <c r="G546">
        <f t="shared" si="14"/>
        <v>2005</v>
      </c>
      <c r="H546" t="s">
        <v>3223</v>
      </c>
      <c r="I546" t="str">
        <f t="shared" si="17"/>
        <v>UE57</v>
      </c>
      <c r="J546" t="s">
        <v>3224</v>
      </c>
      <c r="K546" s="31" t="s">
        <v>3210</v>
      </c>
      <c r="L546" s="31" t="s">
        <v>95</v>
      </c>
      <c r="M546" s="31" t="s">
        <v>3230</v>
      </c>
      <c r="N546">
        <v>1</v>
      </c>
      <c r="O546">
        <v>5</v>
      </c>
      <c r="P546" t="s">
        <v>96</v>
      </c>
      <c r="Q546" t="s">
        <v>96</v>
      </c>
    </row>
    <row r="547" spans="1:17" x14ac:dyDescent="0.2">
      <c r="A547" s="47" t="s">
        <v>3204</v>
      </c>
      <c r="B547" s="47" t="s">
        <v>3239</v>
      </c>
      <c r="C547" s="47" t="s">
        <v>14</v>
      </c>
      <c r="D547" s="47" t="s">
        <v>24</v>
      </c>
      <c r="E547" s="47" t="s">
        <v>3208</v>
      </c>
      <c r="F547" s="31" t="s">
        <v>3241</v>
      </c>
      <c r="G547">
        <f t="shared" si="14"/>
        <v>2007</v>
      </c>
      <c r="H547" t="s">
        <v>3223</v>
      </c>
      <c r="I547" t="str">
        <f t="shared" si="17"/>
        <v>KE57</v>
      </c>
      <c r="J547" t="s">
        <v>3224</v>
      </c>
      <c r="K547" s="31" t="s">
        <v>3210</v>
      </c>
      <c r="L547" s="31" t="s">
        <v>95</v>
      </c>
      <c r="M547" s="31" t="s">
        <v>3230</v>
      </c>
      <c r="N547">
        <v>1</v>
      </c>
      <c r="O547">
        <v>5</v>
      </c>
      <c r="P547" t="s">
        <v>96</v>
      </c>
      <c r="Q547" t="s">
        <v>96</v>
      </c>
    </row>
    <row r="548" spans="1:17" x14ac:dyDescent="0.2">
      <c r="A548" s="48" t="s">
        <v>3204</v>
      </c>
      <c r="B548" s="48" t="s">
        <v>3229</v>
      </c>
      <c r="C548" s="48" t="s">
        <v>14</v>
      </c>
      <c r="D548" s="48" t="s">
        <v>39</v>
      </c>
      <c r="E548" s="48" t="s">
        <v>1102</v>
      </c>
      <c r="G548">
        <f t="shared" si="14"/>
        <v>1984</v>
      </c>
      <c r="H548" t="s">
        <v>3250</v>
      </c>
      <c r="I548" t="s">
        <v>3250</v>
      </c>
      <c r="J548" t="s">
        <v>3251</v>
      </c>
      <c r="K548" s="31" t="s">
        <v>3210</v>
      </c>
      <c r="L548" s="31" t="s">
        <v>97</v>
      </c>
      <c r="M548" s="31" t="s">
        <v>3230</v>
      </c>
      <c r="N548">
        <v>1</v>
      </c>
      <c r="O548">
        <v>5</v>
      </c>
      <c r="P548" t="s">
        <v>96</v>
      </c>
      <c r="Q548" t="s">
        <v>96</v>
      </c>
    </row>
    <row r="549" spans="1:17" x14ac:dyDescent="0.2">
      <c r="A549" s="48" t="s">
        <v>3204</v>
      </c>
      <c r="B549" s="48" t="s">
        <v>3231</v>
      </c>
      <c r="C549" s="48" t="s">
        <v>14</v>
      </c>
      <c r="D549" s="48" t="s">
        <v>39</v>
      </c>
      <c r="E549" s="48" t="s">
        <v>1102</v>
      </c>
      <c r="F549" t="s">
        <v>3233</v>
      </c>
      <c r="G549">
        <f t="shared" si="14"/>
        <v>1987</v>
      </c>
      <c r="H549" t="s">
        <v>3250</v>
      </c>
      <c r="I549" t="str">
        <f t="shared" ref="I549:I558" si="18">F549&amp;H549</f>
        <v>VE47</v>
      </c>
      <c r="J549" t="s">
        <v>3251</v>
      </c>
      <c r="K549" s="31" t="s">
        <v>3210</v>
      </c>
      <c r="L549" s="31" t="s">
        <v>97</v>
      </c>
      <c r="M549" s="31" t="s">
        <v>3230</v>
      </c>
      <c r="N549">
        <v>1</v>
      </c>
      <c r="O549">
        <v>5</v>
      </c>
      <c r="P549" t="s">
        <v>96</v>
      </c>
      <c r="Q549" t="s">
        <v>96</v>
      </c>
    </row>
    <row r="550" spans="1:17" x14ac:dyDescent="0.2">
      <c r="A550" s="48" t="s">
        <v>3204</v>
      </c>
      <c r="B550" s="48" t="s">
        <v>3244</v>
      </c>
      <c r="C550" s="48" t="s">
        <v>14</v>
      </c>
      <c r="D550" s="48" t="s">
        <v>39</v>
      </c>
      <c r="E550" s="48" t="s">
        <v>1102</v>
      </c>
      <c r="F550" s="31" t="s">
        <v>3237</v>
      </c>
      <c r="G550">
        <f t="shared" si="14"/>
        <v>1989</v>
      </c>
      <c r="H550" t="s">
        <v>3250</v>
      </c>
      <c r="I550" t="str">
        <f t="shared" si="18"/>
        <v>QE47</v>
      </c>
      <c r="J550" t="s">
        <v>3251</v>
      </c>
      <c r="K550" s="31" t="s">
        <v>3210</v>
      </c>
      <c r="L550" s="31" t="s">
        <v>97</v>
      </c>
      <c r="M550" s="31" t="s">
        <v>3230</v>
      </c>
      <c r="N550">
        <v>1</v>
      </c>
      <c r="O550">
        <v>5</v>
      </c>
      <c r="P550" t="s">
        <v>96</v>
      </c>
      <c r="Q550" t="s">
        <v>96</v>
      </c>
    </row>
    <row r="551" spans="1:17" x14ac:dyDescent="0.2">
      <c r="A551" s="48" t="s">
        <v>3204</v>
      </c>
      <c r="B551" s="48" t="s">
        <v>3234</v>
      </c>
      <c r="C551" s="48" t="s">
        <v>14</v>
      </c>
      <c r="D551" s="48" t="s">
        <v>39</v>
      </c>
      <c r="E551" s="48" t="s">
        <v>1102</v>
      </c>
      <c r="F551" s="31" t="s">
        <v>3235</v>
      </c>
      <c r="G551">
        <f t="shared" si="14"/>
        <v>1990</v>
      </c>
      <c r="H551" t="s">
        <v>3250</v>
      </c>
      <c r="I551" t="str">
        <f t="shared" si="18"/>
        <v>GE47</v>
      </c>
      <c r="J551" t="s">
        <v>3251</v>
      </c>
      <c r="K551" s="31" t="s">
        <v>3210</v>
      </c>
      <c r="L551" s="31" t="s">
        <v>97</v>
      </c>
      <c r="M551" s="31" t="s">
        <v>3230</v>
      </c>
      <c r="N551">
        <v>1</v>
      </c>
      <c r="O551">
        <v>5</v>
      </c>
      <c r="P551" t="s">
        <v>96</v>
      </c>
      <c r="Q551" t="s">
        <v>96</v>
      </c>
    </row>
    <row r="552" spans="1:17" x14ac:dyDescent="0.2">
      <c r="A552" s="48" t="s">
        <v>3204</v>
      </c>
      <c r="B552" s="48" t="s">
        <v>3245</v>
      </c>
      <c r="C552" s="48" t="s">
        <v>14</v>
      </c>
      <c r="D552" s="48" t="s">
        <v>39</v>
      </c>
      <c r="E552" s="48" t="s">
        <v>1102</v>
      </c>
      <c r="F552" s="31" t="s">
        <v>55</v>
      </c>
      <c r="G552">
        <f t="shared" si="14"/>
        <v>1992</v>
      </c>
      <c r="H552" t="s">
        <v>3250</v>
      </c>
      <c r="I552" t="str">
        <f t="shared" si="18"/>
        <v>XE47</v>
      </c>
      <c r="J552" t="s">
        <v>3251</v>
      </c>
      <c r="K552" s="31" t="s">
        <v>3210</v>
      </c>
      <c r="L552" s="31" t="s">
        <v>97</v>
      </c>
      <c r="M552" s="31" t="s">
        <v>3230</v>
      </c>
      <c r="N552">
        <v>1</v>
      </c>
      <c r="O552">
        <v>5</v>
      </c>
      <c r="P552" t="s">
        <v>96</v>
      </c>
      <c r="Q552" t="s">
        <v>96</v>
      </c>
    </row>
    <row r="553" spans="1:17" x14ac:dyDescent="0.2">
      <c r="A553" s="48" t="s">
        <v>3204</v>
      </c>
      <c r="B553" s="48" t="s">
        <v>3236</v>
      </c>
      <c r="C553" s="48" t="s">
        <v>14</v>
      </c>
      <c r="D553" s="48" t="s">
        <v>39</v>
      </c>
      <c r="E553" s="48" t="s">
        <v>1102</v>
      </c>
      <c r="F553" t="s">
        <v>2745</v>
      </c>
      <c r="G553">
        <f t="shared" si="14"/>
        <v>1993</v>
      </c>
      <c r="H553" t="s">
        <v>3250</v>
      </c>
      <c r="I553" t="str">
        <f t="shared" si="18"/>
        <v>HE47</v>
      </c>
      <c r="J553" t="s">
        <v>3251</v>
      </c>
      <c r="K553" s="31" t="s">
        <v>3210</v>
      </c>
      <c r="L553" s="31" t="s">
        <v>97</v>
      </c>
      <c r="M553" s="31" t="s">
        <v>3230</v>
      </c>
      <c r="N553">
        <v>1</v>
      </c>
      <c r="O553">
        <v>5</v>
      </c>
      <c r="P553" t="s">
        <v>96</v>
      </c>
      <c r="Q553" t="s">
        <v>96</v>
      </c>
    </row>
    <row r="554" spans="1:17" x14ac:dyDescent="0.2">
      <c r="A554" s="48" t="s">
        <v>3204</v>
      </c>
      <c r="B554" s="48" t="s">
        <v>3243</v>
      </c>
      <c r="C554" s="48" t="s">
        <v>14</v>
      </c>
      <c r="D554" s="48" t="s">
        <v>39</v>
      </c>
      <c r="E554" s="48" t="s">
        <v>1102</v>
      </c>
      <c r="F554" s="31" t="s">
        <v>3242</v>
      </c>
      <c r="G554">
        <f t="shared" si="14"/>
        <v>1999</v>
      </c>
      <c r="H554" t="s">
        <v>3250</v>
      </c>
      <c r="I554" t="str">
        <f t="shared" si="18"/>
        <v>RE47</v>
      </c>
      <c r="J554" t="s">
        <v>3251</v>
      </c>
      <c r="K554" s="31" t="s">
        <v>3210</v>
      </c>
      <c r="L554" s="31" t="s">
        <v>97</v>
      </c>
      <c r="M554" s="31" t="s">
        <v>3230</v>
      </c>
      <c r="N554">
        <v>1</v>
      </c>
      <c r="O554">
        <v>5</v>
      </c>
      <c r="P554" t="s">
        <v>96</v>
      </c>
      <c r="Q554" t="s">
        <v>96</v>
      </c>
    </row>
    <row r="555" spans="1:17" x14ac:dyDescent="0.2">
      <c r="A555" s="48" t="s">
        <v>3204</v>
      </c>
      <c r="B555" s="48" t="s">
        <v>3247</v>
      </c>
      <c r="C555" s="48" t="s">
        <v>14</v>
      </c>
      <c r="D555" s="48" t="s">
        <v>39</v>
      </c>
      <c r="E555" s="48" t="s">
        <v>1102</v>
      </c>
      <c r="F555" s="31" t="s">
        <v>3246</v>
      </c>
      <c r="G555">
        <f t="shared" si="14"/>
        <v>2002</v>
      </c>
      <c r="H555" t="s">
        <v>3250</v>
      </c>
      <c r="I555" t="str">
        <f t="shared" si="18"/>
        <v>SE47</v>
      </c>
      <c r="J555" t="s">
        <v>3251</v>
      </c>
      <c r="K555" s="31" t="s">
        <v>3210</v>
      </c>
      <c r="L555" s="31" t="s">
        <v>97</v>
      </c>
      <c r="M555" s="31" t="s">
        <v>3230</v>
      </c>
      <c r="N555">
        <v>1</v>
      </c>
      <c r="O555">
        <v>5</v>
      </c>
      <c r="P555" t="s">
        <v>96</v>
      </c>
      <c r="Q555" t="s">
        <v>96</v>
      </c>
    </row>
    <row r="556" spans="1:17" x14ac:dyDescent="0.2">
      <c r="A556" s="48" t="s">
        <v>3204</v>
      </c>
      <c r="B556" s="48" t="s">
        <v>3238</v>
      </c>
      <c r="C556" s="48" t="s">
        <v>14</v>
      </c>
      <c r="D556" s="48" t="s">
        <v>39</v>
      </c>
      <c r="E556" s="48" t="s">
        <v>1102</v>
      </c>
      <c r="F556" s="31" t="s">
        <v>3240</v>
      </c>
      <c r="G556">
        <f t="shared" si="14"/>
        <v>2004</v>
      </c>
      <c r="H556" t="s">
        <v>3250</v>
      </c>
      <c r="I556" t="str">
        <f t="shared" si="18"/>
        <v>JE47</v>
      </c>
      <c r="J556" t="s">
        <v>3251</v>
      </c>
      <c r="K556" s="31" t="s">
        <v>3210</v>
      </c>
      <c r="L556" s="31" t="s">
        <v>97</v>
      </c>
      <c r="M556" s="31" t="s">
        <v>3230</v>
      </c>
      <c r="N556">
        <v>1</v>
      </c>
      <c r="O556">
        <v>5</v>
      </c>
      <c r="P556" t="s">
        <v>96</v>
      </c>
      <c r="Q556" t="s">
        <v>96</v>
      </c>
    </row>
    <row r="557" spans="1:17" x14ac:dyDescent="0.2">
      <c r="A557" s="48" t="s">
        <v>3204</v>
      </c>
      <c r="B557" s="48" t="s">
        <v>3249</v>
      </c>
      <c r="C557" s="48" t="s">
        <v>14</v>
      </c>
      <c r="D557" s="48" t="s">
        <v>39</v>
      </c>
      <c r="E557" s="48" t="s">
        <v>1102</v>
      </c>
      <c r="F557" s="31" t="s">
        <v>3248</v>
      </c>
      <c r="G557">
        <f t="shared" si="14"/>
        <v>2005</v>
      </c>
      <c r="H557" t="s">
        <v>3250</v>
      </c>
      <c r="I557" t="str">
        <f t="shared" si="18"/>
        <v>UE47</v>
      </c>
      <c r="J557" t="s">
        <v>3251</v>
      </c>
      <c r="K557" s="31" t="s">
        <v>3210</v>
      </c>
      <c r="L557" s="31" t="s">
        <v>97</v>
      </c>
      <c r="M557" s="31" t="s">
        <v>3230</v>
      </c>
      <c r="N557">
        <v>1</v>
      </c>
      <c r="O557">
        <v>5</v>
      </c>
      <c r="P557" t="s">
        <v>96</v>
      </c>
      <c r="Q557" t="s">
        <v>96</v>
      </c>
    </row>
    <row r="558" spans="1:17" x14ac:dyDescent="0.2">
      <c r="A558" s="48" t="s">
        <v>3204</v>
      </c>
      <c r="B558" s="48" t="s">
        <v>3239</v>
      </c>
      <c r="C558" s="48" t="s">
        <v>14</v>
      </c>
      <c r="D558" s="48" t="s">
        <v>39</v>
      </c>
      <c r="E558" s="48" t="s">
        <v>1102</v>
      </c>
      <c r="F558" s="31" t="s">
        <v>3241</v>
      </c>
      <c r="G558">
        <f t="shared" si="14"/>
        <v>2007</v>
      </c>
      <c r="H558" t="s">
        <v>3250</v>
      </c>
      <c r="I558" t="str">
        <f t="shared" si="18"/>
        <v>KE47</v>
      </c>
      <c r="J558" t="s">
        <v>3251</v>
      </c>
      <c r="K558" s="31" t="s">
        <v>3210</v>
      </c>
      <c r="L558" s="31" t="s">
        <v>97</v>
      </c>
      <c r="M558" s="31" t="s">
        <v>3230</v>
      </c>
      <c r="N558">
        <v>1</v>
      </c>
      <c r="O558">
        <v>5</v>
      </c>
      <c r="P558" t="s">
        <v>96</v>
      </c>
      <c r="Q558" t="s">
        <v>96</v>
      </c>
    </row>
    <row r="559" spans="1:17" x14ac:dyDescent="0.2">
      <c r="A559" s="48" t="s">
        <v>3204</v>
      </c>
      <c r="B559" s="48" t="s">
        <v>3229</v>
      </c>
      <c r="C559" s="48" t="s">
        <v>14</v>
      </c>
      <c r="D559" s="48" t="s">
        <v>39</v>
      </c>
      <c r="E559" s="48" t="s">
        <v>3270</v>
      </c>
      <c r="G559">
        <f t="shared" si="14"/>
        <v>1984</v>
      </c>
      <c r="H559" t="s">
        <v>3258</v>
      </c>
      <c r="I559" t="s">
        <v>3258</v>
      </c>
      <c r="J559" t="s">
        <v>3259</v>
      </c>
      <c r="K559" s="31" t="s">
        <v>3210</v>
      </c>
      <c r="L559" s="31" t="s">
        <v>97</v>
      </c>
      <c r="M559" s="31" t="s">
        <v>3230</v>
      </c>
      <c r="N559">
        <v>1</v>
      </c>
      <c r="O559">
        <v>5</v>
      </c>
      <c r="P559" t="s">
        <v>96</v>
      </c>
      <c r="Q559" t="s">
        <v>96</v>
      </c>
    </row>
    <row r="560" spans="1:17" x14ac:dyDescent="0.2">
      <c r="A560" s="48" t="s">
        <v>3204</v>
      </c>
      <c r="B560" s="48" t="s">
        <v>3231</v>
      </c>
      <c r="C560" s="48" t="s">
        <v>14</v>
      </c>
      <c r="D560" s="48" t="s">
        <v>39</v>
      </c>
      <c r="E560" s="48" t="s">
        <v>3270</v>
      </c>
      <c r="F560" t="s">
        <v>3233</v>
      </c>
      <c r="G560">
        <f t="shared" si="14"/>
        <v>1987</v>
      </c>
      <c r="H560" t="s">
        <v>3258</v>
      </c>
      <c r="I560" t="str">
        <f t="shared" ref="I560:I569" si="19">F560&amp;H560</f>
        <v>VE56</v>
      </c>
      <c r="J560" t="s">
        <v>3259</v>
      </c>
      <c r="K560" s="31" t="s">
        <v>3210</v>
      </c>
      <c r="L560" s="31" t="s">
        <v>97</v>
      </c>
      <c r="M560" s="31" t="s">
        <v>3230</v>
      </c>
      <c r="N560">
        <v>1</v>
      </c>
      <c r="O560">
        <v>5</v>
      </c>
      <c r="P560" t="s">
        <v>96</v>
      </c>
      <c r="Q560" t="s">
        <v>96</v>
      </c>
    </row>
    <row r="561" spans="1:17" x14ac:dyDescent="0.2">
      <c r="A561" s="48" t="s">
        <v>3204</v>
      </c>
      <c r="B561" s="48" t="s">
        <v>3244</v>
      </c>
      <c r="C561" s="48" t="s">
        <v>14</v>
      </c>
      <c r="D561" s="48" t="s">
        <v>39</v>
      </c>
      <c r="E561" s="48" t="s">
        <v>3270</v>
      </c>
      <c r="F561" s="31" t="s">
        <v>3237</v>
      </c>
      <c r="G561">
        <f t="shared" si="14"/>
        <v>1989</v>
      </c>
      <c r="H561" t="s">
        <v>3258</v>
      </c>
      <c r="I561" t="str">
        <f t="shared" si="19"/>
        <v>QE56</v>
      </c>
      <c r="J561" t="s">
        <v>3259</v>
      </c>
      <c r="K561" s="31" t="s">
        <v>3210</v>
      </c>
      <c r="L561" s="31" t="s">
        <v>97</v>
      </c>
      <c r="M561" s="31" t="s">
        <v>3230</v>
      </c>
      <c r="N561">
        <v>1</v>
      </c>
      <c r="O561">
        <v>5</v>
      </c>
      <c r="P561" t="s">
        <v>96</v>
      </c>
      <c r="Q561" t="s">
        <v>96</v>
      </c>
    </row>
    <row r="562" spans="1:17" x14ac:dyDescent="0.2">
      <c r="A562" s="48" t="s">
        <v>3204</v>
      </c>
      <c r="B562" s="48" t="s">
        <v>3234</v>
      </c>
      <c r="C562" s="48" t="s">
        <v>14</v>
      </c>
      <c r="D562" s="48" t="s">
        <v>39</v>
      </c>
      <c r="E562" s="48" t="s">
        <v>3270</v>
      </c>
      <c r="F562" s="31" t="s">
        <v>3235</v>
      </c>
      <c r="G562">
        <f t="shared" si="14"/>
        <v>1990</v>
      </c>
      <c r="H562" t="s">
        <v>3258</v>
      </c>
      <c r="I562" t="str">
        <f t="shared" si="19"/>
        <v>GE56</v>
      </c>
      <c r="J562" t="s">
        <v>3259</v>
      </c>
      <c r="K562" s="31" t="s">
        <v>3210</v>
      </c>
      <c r="L562" s="31" t="s">
        <v>97</v>
      </c>
      <c r="M562" s="31" t="s">
        <v>3230</v>
      </c>
      <c r="N562">
        <v>1</v>
      </c>
      <c r="O562">
        <v>5</v>
      </c>
      <c r="P562" t="s">
        <v>96</v>
      </c>
      <c r="Q562" t="s">
        <v>96</v>
      </c>
    </row>
    <row r="563" spans="1:17" x14ac:dyDescent="0.2">
      <c r="A563" s="48" t="s">
        <v>3204</v>
      </c>
      <c r="B563" s="48" t="s">
        <v>3245</v>
      </c>
      <c r="C563" s="48" t="s">
        <v>14</v>
      </c>
      <c r="D563" s="48" t="s">
        <v>39</v>
      </c>
      <c r="E563" s="48" t="s">
        <v>3270</v>
      </c>
      <c r="F563" s="31" t="s">
        <v>55</v>
      </c>
      <c r="G563">
        <f t="shared" si="14"/>
        <v>1992</v>
      </c>
      <c r="H563" t="s">
        <v>3258</v>
      </c>
      <c r="I563" t="str">
        <f t="shared" si="19"/>
        <v>XE56</v>
      </c>
      <c r="J563" t="s">
        <v>3259</v>
      </c>
      <c r="K563" s="31" t="s">
        <v>3210</v>
      </c>
      <c r="L563" s="31" t="s">
        <v>97</v>
      </c>
      <c r="M563" s="31" t="s">
        <v>3230</v>
      </c>
      <c r="N563">
        <v>1</v>
      </c>
      <c r="O563">
        <v>5</v>
      </c>
      <c r="P563" t="s">
        <v>96</v>
      </c>
      <c r="Q563" t="s">
        <v>96</v>
      </c>
    </row>
    <row r="564" spans="1:17" x14ac:dyDescent="0.2">
      <c r="A564" s="48" t="s">
        <v>3204</v>
      </c>
      <c r="B564" s="48" t="s">
        <v>3236</v>
      </c>
      <c r="C564" s="48" t="s">
        <v>14</v>
      </c>
      <c r="D564" s="48" t="s">
        <v>39</v>
      </c>
      <c r="E564" s="48" t="s">
        <v>3270</v>
      </c>
      <c r="F564" t="s">
        <v>2745</v>
      </c>
      <c r="G564">
        <f t="shared" si="14"/>
        <v>1993</v>
      </c>
      <c r="H564" t="s">
        <v>3258</v>
      </c>
      <c r="I564" t="str">
        <f t="shared" si="19"/>
        <v>HE56</v>
      </c>
      <c r="J564" t="s">
        <v>3259</v>
      </c>
      <c r="K564" s="31" t="s">
        <v>3210</v>
      </c>
      <c r="L564" s="31" t="s">
        <v>97</v>
      </c>
      <c r="M564" s="31" t="s">
        <v>3230</v>
      </c>
      <c r="N564">
        <v>1</v>
      </c>
      <c r="O564">
        <v>5</v>
      </c>
      <c r="P564" t="s">
        <v>96</v>
      </c>
      <c r="Q564" t="s">
        <v>96</v>
      </c>
    </row>
    <row r="565" spans="1:17" x14ac:dyDescent="0.2">
      <c r="A565" s="48" t="s">
        <v>3204</v>
      </c>
      <c r="B565" s="48" t="s">
        <v>3243</v>
      </c>
      <c r="C565" s="48" t="s">
        <v>14</v>
      </c>
      <c r="D565" s="48" t="s">
        <v>39</v>
      </c>
      <c r="E565" s="48" t="s">
        <v>3270</v>
      </c>
      <c r="F565" s="31" t="s">
        <v>3242</v>
      </c>
      <c r="G565">
        <f t="shared" si="14"/>
        <v>1999</v>
      </c>
      <c r="H565" t="s">
        <v>3258</v>
      </c>
      <c r="I565" t="str">
        <f t="shared" si="19"/>
        <v>RE56</v>
      </c>
      <c r="J565" t="s">
        <v>3259</v>
      </c>
      <c r="K565" s="31" t="s">
        <v>3210</v>
      </c>
      <c r="L565" s="31" t="s">
        <v>97</v>
      </c>
      <c r="M565" s="31" t="s">
        <v>3230</v>
      </c>
      <c r="N565">
        <v>1</v>
      </c>
      <c r="O565">
        <v>5</v>
      </c>
      <c r="P565" t="s">
        <v>96</v>
      </c>
      <c r="Q565" t="s">
        <v>96</v>
      </c>
    </row>
    <row r="566" spans="1:17" x14ac:dyDescent="0.2">
      <c r="A566" s="48" t="s">
        <v>3204</v>
      </c>
      <c r="B566" s="48" t="s">
        <v>3247</v>
      </c>
      <c r="C566" s="48" t="s">
        <v>14</v>
      </c>
      <c r="D566" s="48" t="s">
        <v>39</v>
      </c>
      <c r="E566" s="48" t="s">
        <v>3270</v>
      </c>
      <c r="F566" s="31" t="s">
        <v>3246</v>
      </c>
      <c r="G566">
        <f t="shared" si="14"/>
        <v>2002</v>
      </c>
      <c r="H566" t="s">
        <v>3258</v>
      </c>
      <c r="I566" t="str">
        <f t="shared" si="19"/>
        <v>SE56</v>
      </c>
      <c r="J566" t="s">
        <v>3259</v>
      </c>
      <c r="K566" s="31" t="s">
        <v>3210</v>
      </c>
      <c r="L566" s="31" t="s">
        <v>97</v>
      </c>
      <c r="M566" s="31" t="s">
        <v>3230</v>
      </c>
      <c r="N566">
        <v>1</v>
      </c>
      <c r="O566">
        <v>5</v>
      </c>
      <c r="P566" t="s">
        <v>96</v>
      </c>
      <c r="Q566" t="s">
        <v>96</v>
      </c>
    </row>
    <row r="567" spans="1:17" x14ac:dyDescent="0.2">
      <c r="A567" s="48" t="s">
        <v>3204</v>
      </c>
      <c r="B567" s="48" t="s">
        <v>3238</v>
      </c>
      <c r="C567" s="48" t="s">
        <v>14</v>
      </c>
      <c r="D567" s="48" t="s">
        <v>39</v>
      </c>
      <c r="E567" s="48" t="s">
        <v>3270</v>
      </c>
      <c r="F567" s="31" t="s">
        <v>3240</v>
      </c>
      <c r="G567">
        <f t="shared" si="14"/>
        <v>2004</v>
      </c>
      <c r="H567" t="s">
        <v>3258</v>
      </c>
      <c r="I567" t="str">
        <f t="shared" si="19"/>
        <v>JE56</v>
      </c>
      <c r="J567" t="s">
        <v>3259</v>
      </c>
      <c r="K567" s="31" t="s">
        <v>3210</v>
      </c>
      <c r="L567" s="31" t="s">
        <v>97</v>
      </c>
      <c r="M567" s="31" t="s">
        <v>3230</v>
      </c>
      <c r="N567">
        <v>1</v>
      </c>
      <c r="O567">
        <v>5</v>
      </c>
      <c r="P567" t="s">
        <v>96</v>
      </c>
      <c r="Q567" t="s">
        <v>96</v>
      </c>
    </row>
    <row r="568" spans="1:17" x14ac:dyDescent="0.2">
      <c r="A568" s="48" t="s">
        <v>3204</v>
      </c>
      <c r="B568" s="48" t="s">
        <v>3249</v>
      </c>
      <c r="C568" s="48" t="s">
        <v>14</v>
      </c>
      <c r="D568" s="48" t="s">
        <v>39</v>
      </c>
      <c r="E568" s="48" t="s">
        <v>3270</v>
      </c>
      <c r="F568" s="31" t="s">
        <v>3248</v>
      </c>
      <c r="G568">
        <f t="shared" si="14"/>
        <v>2005</v>
      </c>
      <c r="H568" t="s">
        <v>3258</v>
      </c>
      <c r="I568" t="str">
        <f t="shared" si="19"/>
        <v>UE56</v>
      </c>
      <c r="J568" t="s">
        <v>3259</v>
      </c>
      <c r="K568" s="31" t="s">
        <v>3210</v>
      </c>
      <c r="L568" s="31" t="s">
        <v>97</v>
      </c>
      <c r="M568" s="31" t="s">
        <v>3230</v>
      </c>
      <c r="N568">
        <v>1</v>
      </c>
      <c r="O568">
        <v>5</v>
      </c>
      <c r="P568" t="s">
        <v>96</v>
      </c>
      <c r="Q568" t="s">
        <v>96</v>
      </c>
    </row>
    <row r="569" spans="1:17" x14ac:dyDescent="0.2">
      <c r="A569" s="48" t="s">
        <v>3204</v>
      </c>
      <c r="B569" s="48" t="s">
        <v>3239</v>
      </c>
      <c r="C569" s="48" t="s">
        <v>14</v>
      </c>
      <c r="D569" s="48" t="s">
        <v>39</v>
      </c>
      <c r="E569" s="48" t="s">
        <v>3270</v>
      </c>
      <c r="F569" s="31" t="s">
        <v>3241</v>
      </c>
      <c r="G569">
        <f t="shared" si="14"/>
        <v>2007</v>
      </c>
      <c r="H569" t="s">
        <v>3258</v>
      </c>
      <c r="I569" t="str">
        <f t="shared" si="19"/>
        <v>KE56</v>
      </c>
      <c r="J569" t="s">
        <v>3259</v>
      </c>
      <c r="K569" s="31" t="s">
        <v>3210</v>
      </c>
      <c r="L569" s="31" t="s">
        <v>97</v>
      </c>
      <c r="M569" s="31" t="s">
        <v>3230</v>
      </c>
      <c r="N569">
        <v>1</v>
      </c>
      <c r="O569">
        <v>5</v>
      </c>
      <c r="P569" t="s">
        <v>96</v>
      </c>
      <c r="Q569" t="s">
        <v>96</v>
      </c>
    </row>
    <row r="570" spans="1:17" x14ac:dyDescent="0.2">
      <c r="A570" s="48" t="s">
        <v>3204</v>
      </c>
      <c r="B570" s="48" t="s">
        <v>3229</v>
      </c>
      <c r="C570" s="48" t="s">
        <v>14</v>
      </c>
      <c r="D570" s="48" t="s">
        <v>39</v>
      </c>
      <c r="E570" s="48" t="s">
        <v>3269</v>
      </c>
      <c r="G570">
        <f t="shared" si="14"/>
        <v>1984</v>
      </c>
      <c r="H570" t="s">
        <v>3254</v>
      </c>
      <c r="I570" t="s">
        <v>3254</v>
      </c>
      <c r="J570" t="s">
        <v>3255</v>
      </c>
      <c r="K570" s="31" t="s">
        <v>3210</v>
      </c>
      <c r="L570" s="31" t="s">
        <v>97</v>
      </c>
      <c r="M570" s="31" t="s">
        <v>3230</v>
      </c>
      <c r="N570">
        <v>1</v>
      </c>
      <c r="O570">
        <v>5</v>
      </c>
      <c r="P570" t="s">
        <v>96</v>
      </c>
      <c r="Q570" t="s">
        <v>96</v>
      </c>
    </row>
    <row r="571" spans="1:17" x14ac:dyDescent="0.2">
      <c r="A571" s="48" t="s">
        <v>3204</v>
      </c>
      <c r="B571" s="48" t="s">
        <v>3231</v>
      </c>
      <c r="C571" s="48" t="s">
        <v>14</v>
      </c>
      <c r="D571" s="48" t="s">
        <v>39</v>
      </c>
      <c r="E571" s="48" t="s">
        <v>3269</v>
      </c>
      <c r="F571" t="s">
        <v>3233</v>
      </c>
      <c r="G571">
        <f t="shared" si="14"/>
        <v>1987</v>
      </c>
      <c r="H571" t="s">
        <v>3254</v>
      </c>
      <c r="I571" t="str">
        <f t="shared" ref="I571:I580" si="20">F571&amp;H571</f>
        <v>VE52</v>
      </c>
      <c r="J571" t="s">
        <v>3255</v>
      </c>
      <c r="K571" s="31" t="s">
        <v>3210</v>
      </c>
      <c r="L571" s="31" t="s">
        <v>97</v>
      </c>
      <c r="M571" s="31" t="s">
        <v>3230</v>
      </c>
      <c r="N571">
        <v>1</v>
      </c>
      <c r="O571">
        <v>5</v>
      </c>
      <c r="P571" t="s">
        <v>96</v>
      </c>
      <c r="Q571" t="s">
        <v>96</v>
      </c>
    </row>
    <row r="572" spans="1:17" x14ac:dyDescent="0.2">
      <c r="A572" s="48" t="s">
        <v>3204</v>
      </c>
      <c r="B572" s="48" t="s">
        <v>3244</v>
      </c>
      <c r="C572" s="48" t="s">
        <v>14</v>
      </c>
      <c r="D572" s="48" t="s">
        <v>39</v>
      </c>
      <c r="E572" s="48" t="s">
        <v>3269</v>
      </c>
      <c r="F572" s="31" t="s">
        <v>3237</v>
      </c>
      <c r="G572">
        <f t="shared" si="14"/>
        <v>1989</v>
      </c>
      <c r="H572" t="s">
        <v>3254</v>
      </c>
      <c r="I572" t="str">
        <f t="shared" si="20"/>
        <v>QE52</v>
      </c>
      <c r="J572" t="s">
        <v>3255</v>
      </c>
      <c r="K572" s="31" t="s">
        <v>3210</v>
      </c>
      <c r="L572" s="31" t="s">
        <v>97</v>
      </c>
      <c r="M572" s="31" t="s">
        <v>3230</v>
      </c>
      <c r="N572">
        <v>1</v>
      </c>
      <c r="O572">
        <v>5</v>
      </c>
      <c r="P572" t="s">
        <v>96</v>
      </c>
      <c r="Q572" t="s">
        <v>96</v>
      </c>
    </row>
    <row r="573" spans="1:17" x14ac:dyDescent="0.2">
      <c r="A573" s="48" t="s">
        <v>3204</v>
      </c>
      <c r="B573" s="48" t="s">
        <v>3234</v>
      </c>
      <c r="C573" s="48" t="s">
        <v>14</v>
      </c>
      <c r="D573" s="48" t="s">
        <v>39</v>
      </c>
      <c r="E573" s="48" t="s">
        <v>3269</v>
      </c>
      <c r="F573" s="31" t="s">
        <v>3235</v>
      </c>
      <c r="G573">
        <f t="shared" si="14"/>
        <v>1990</v>
      </c>
      <c r="H573" t="s">
        <v>3254</v>
      </c>
      <c r="I573" t="str">
        <f t="shared" si="20"/>
        <v>GE52</v>
      </c>
      <c r="J573" t="s">
        <v>3255</v>
      </c>
      <c r="K573" s="31" t="s">
        <v>3210</v>
      </c>
      <c r="L573" s="31" t="s">
        <v>97</v>
      </c>
      <c r="M573" s="31" t="s">
        <v>3230</v>
      </c>
      <c r="N573">
        <v>1</v>
      </c>
      <c r="O573">
        <v>5</v>
      </c>
      <c r="P573" t="s">
        <v>96</v>
      </c>
      <c r="Q573" t="s">
        <v>96</v>
      </c>
    </row>
    <row r="574" spans="1:17" x14ac:dyDescent="0.2">
      <c r="A574" s="48" t="s">
        <v>3204</v>
      </c>
      <c r="B574" s="48" t="s">
        <v>3245</v>
      </c>
      <c r="C574" s="48" t="s">
        <v>14</v>
      </c>
      <c r="D574" s="48" t="s">
        <v>39</v>
      </c>
      <c r="E574" s="48" t="s">
        <v>3269</v>
      </c>
      <c r="F574" s="31" t="s">
        <v>55</v>
      </c>
      <c r="G574">
        <f t="shared" si="14"/>
        <v>1992</v>
      </c>
      <c r="H574" t="s">
        <v>3254</v>
      </c>
      <c r="I574" t="str">
        <f t="shared" si="20"/>
        <v>XE52</v>
      </c>
      <c r="J574" t="s">
        <v>3255</v>
      </c>
      <c r="K574" s="31" t="s">
        <v>3210</v>
      </c>
      <c r="L574" s="31" t="s">
        <v>97</v>
      </c>
      <c r="M574" s="31" t="s">
        <v>3230</v>
      </c>
      <c r="N574">
        <v>1</v>
      </c>
      <c r="O574">
        <v>5</v>
      </c>
      <c r="P574" t="s">
        <v>96</v>
      </c>
      <c r="Q574" t="s">
        <v>96</v>
      </c>
    </row>
    <row r="575" spans="1:17" x14ac:dyDescent="0.2">
      <c r="A575" s="48" t="s">
        <v>3204</v>
      </c>
      <c r="B575" s="48" t="s">
        <v>3236</v>
      </c>
      <c r="C575" s="48" t="s">
        <v>14</v>
      </c>
      <c r="D575" s="48" t="s">
        <v>39</v>
      </c>
      <c r="E575" s="48" t="s">
        <v>3269</v>
      </c>
      <c r="F575" t="s">
        <v>2745</v>
      </c>
      <c r="G575">
        <f t="shared" si="14"/>
        <v>1993</v>
      </c>
      <c r="H575" t="s">
        <v>3254</v>
      </c>
      <c r="I575" t="str">
        <f t="shared" si="20"/>
        <v>HE52</v>
      </c>
      <c r="J575" t="s">
        <v>3255</v>
      </c>
      <c r="K575" s="31" t="s">
        <v>3210</v>
      </c>
      <c r="L575" s="31" t="s">
        <v>97</v>
      </c>
      <c r="M575" s="31" t="s">
        <v>3230</v>
      </c>
      <c r="N575">
        <v>1</v>
      </c>
      <c r="O575">
        <v>5</v>
      </c>
      <c r="P575" t="s">
        <v>96</v>
      </c>
      <c r="Q575" t="s">
        <v>96</v>
      </c>
    </row>
    <row r="576" spans="1:17" x14ac:dyDescent="0.2">
      <c r="A576" s="48" t="s">
        <v>3204</v>
      </c>
      <c r="B576" s="48" t="s">
        <v>3243</v>
      </c>
      <c r="C576" s="48" t="s">
        <v>14</v>
      </c>
      <c r="D576" s="48" t="s">
        <v>39</v>
      </c>
      <c r="E576" s="48" t="s">
        <v>3269</v>
      </c>
      <c r="F576" s="31" t="s">
        <v>3242</v>
      </c>
      <c r="G576">
        <f t="shared" si="14"/>
        <v>1999</v>
      </c>
      <c r="H576" t="s">
        <v>3254</v>
      </c>
      <c r="I576" t="str">
        <f t="shared" si="20"/>
        <v>RE52</v>
      </c>
      <c r="J576" t="s">
        <v>3255</v>
      </c>
      <c r="K576" s="31" t="s">
        <v>3210</v>
      </c>
      <c r="L576" s="31" t="s">
        <v>97</v>
      </c>
      <c r="M576" s="31" t="s">
        <v>3230</v>
      </c>
      <c r="N576">
        <v>1</v>
      </c>
      <c r="O576">
        <v>5</v>
      </c>
      <c r="P576" t="s">
        <v>96</v>
      </c>
      <c r="Q576" t="s">
        <v>96</v>
      </c>
    </row>
    <row r="577" spans="1:17" x14ac:dyDescent="0.2">
      <c r="A577" s="48" t="s">
        <v>3204</v>
      </c>
      <c r="B577" s="48" t="s">
        <v>3247</v>
      </c>
      <c r="C577" s="48" t="s">
        <v>14</v>
      </c>
      <c r="D577" s="48" t="s">
        <v>39</v>
      </c>
      <c r="E577" s="48" t="s">
        <v>3269</v>
      </c>
      <c r="F577" s="31" t="s">
        <v>3246</v>
      </c>
      <c r="G577">
        <f t="shared" si="14"/>
        <v>2002</v>
      </c>
      <c r="H577" t="s">
        <v>3254</v>
      </c>
      <c r="I577" t="str">
        <f t="shared" si="20"/>
        <v>SE52</v>
      </c>
      <c r="J577" t="s">
        <v>3255</v>
      </c>
      <c r="K577" s="31" t="s">
        <v>3210</v>
      </c>
      <c r="L577" s="31" t="s">
        <v>97</v>
      </c>
      <c r="M577" s="31" t="s">
        <v>3230</v>
      </c>
      <c r="N577">
        <v>1</v>
      </c>
      <c r="O577">
        <v>5</v>
      </c>
      <c r="P577" t="s">
        <v>96</v>
      </c>
      <c r="Q577" t="s">
        <v>96</v>
      </c>
    </row>
    <row r="578" spans="1:17" x14ac:dyDescent="0.2">
      <c r="A578" s="48" t="s">
        <v>3204</v>
      </c>
      <c r="B578" s="48" t="s">
        <v>3238</v>
      </c>
      <c r="C578" s="48" t="s">
        <v>14</v>
      </c>
      <c r="D578" s="48" t="s">
        <v>39</v>
      </c>
      <c r="E578" s="48" t="s">
        <v>3269</v>
      </c>
      <c r="F578" s="31" t="s">
        <v>3240</v>
      </c>
      <c r="G578">
        <f t="shared" ref="G578:G641" si="21">IF(B578="SATSA_Q1",1984,IF(B578="SATSA_IPT1",1985,IF(B578="SATSA_Q2",1987,IF(B578="SATSA_IPT2",1989,IF(B578="SATSA_Q3",1990,IF(B578="SATSA_IPT3",1992,IF(B578="SATSA_Q4",1993,IF(B578="SATSA_IPT4",1995,IF(B578="SATSA_IPT5",1999,IF(B578="SATSA_IPT6",2002,IF(B578="SATSA_Q5",2004,IF(B578="SATSA_IPT7",2005,IF(B578="SATSA_Q6",2007,IF(B578="SATSA_IPT8",2008,IF(B578="SATSA_Q7",2010,IF(B578="SATSA_IPT9",2010,IF(B578="SATSA_Q8",2012,IF(B578="SATSA_IPT10",2012,IF(B578="SATSA_Q9",2014,"HELP")))))))))))))))))))</f>
        <v>2004</v>
      </c>
      <c r="H578" t="s">
        <v>3254</v>
      </c>
      <c r="I578" t="str">
        <f t="shared" si="20"/>
        <v>JE52</v>
      </c>
      <c r="J578" t="s">
        <v>3255</v>
      </c>
      <c r="K578" s="31" t="s">
        <v>3210</v>
      </c>
      <c r="L578" s="31" t="s">
        <v>97</v>
      </c>
      <c r="M578" s="31" t="s">
        <v>3230</v>
      </c>
      <c r="N578">
        <v>1</v>
      </c>
      <c r="O578">
        <v>5</v>
      </c>
      <c r="P578" t="s">
        <v>96</v>
      </c>
      <c r="Q578" t="s">
        <v>96</v>
      </c>
    </row>
    <row r="579" spans="1:17" x14ac:dyDescent="0.2">
      <c r="A579" s="48" t="s">
        <v>3204</v>
      </c>
      <c r="B579" s="48" t="s">
        <v>3249</v>
      </c>
      <c r="C579" s="48" t="s">
        <v>14</v>
      </c>
      <c r="D579" s="48" t="s">
        <v>39</v>
      </c>
      <c r="E579" s="48" t="s">
        <v>3269</v>
      </c>
      <c r="F579" s="31" t="s">
        <v>3248</v>
      </c>
      <c r="G579">
        <f t="shared" si="21"/>
        <v>2005</v>
      </c>
      <c r="H579" t="s">
        <v>3254</v>
      </c>
      <c r="I579" t="str">
        <f t="shared" si="20"/>
        <v>UE52</v>
      </c>
      <c r="J579" t="s">
        <v>3255</v>
      </c>
      <c r="K579" s="31" t="s">
        <v>3210</v>
      </c>
      <c r="L579" s="31" t="s">
        <v>97</v>
      </c>
      <c r="M579" s="31" t="s">
        <v>3230</v>
      </c>
      <c r="N579">
        <v>1</v>
      </c>
      <c r="O579">
        <v>5</v>
      </c>
      <c r="P579" t="s">
        <v>96</v>
      </c>
      <c r="Q579" t="s">
        <v>96</v>
      </c>
    </row>
    <row r="580" spans="1:17" x14ac:dyDescent="0.2">
      <c r="A580" s="48" t="s">
        <v>3204</v>
      </c>
      <c r="B580" s="48" t="s">
        <v>3239</v>
      </c>
      <c r="C580" s="48" t="s">
        <v>14</v>
      </c>
      <c r="D580" s="48" t="s">
        <v>39</v>
      </c>
      <c r="E580" s="48" t="s">
        <v>3269</v>
      </c>
      <c r="F580" s="31" t="s">
        <v>3241</v>
      </c>
      <c r="G580">
        <f t="shared" si="21"/>
        <v>2007</v>
      </c>
      <c r="H580" t="s">
        <v>3254</v>
      </c>
      <c r="I580" t="str">
        <f t="shared" si="20"/>
        <v>KE52</v>
      </c>
      <c r="J580" t="s">
        <v>3255</v>
      </c>
      <c r="K580" s="31" t="s">
        <v>3210</v>
      </c>
      <c r="L580" s="31" t="s">
        <v>97</v>
      </c>
      <c r="M580" s="31" t="s">
        <v>3230</v>
      </c>
      <c r="N580">
        <v>1</v>
      </c>
      <c r="O580">
        <v>5</v>
      </c>
      <c r="P580" t="s">
        <v>96</v>
      </c>
      <c r="Q580" t="s">
        <v>96</v>
      </c>
    </row>
    <row r="581" spans="1:17" x14ac:dyDescent="0.2">
      <c r="A581" s="48" t="s">
        <v>3204</v>
      </c>
      <c r="B581" s="48" t="s">
        <v>3229</v>
      </c>
      <c r="C581" s="48" t="s">
        <v>14</v>
      </c>
      <c r="D581" s="48" t="s">
        <v>39</v>
      </c>
      <c r="E581" s="48" t="s">
        <v>1272</v>
      </c>
      <c r="G581">
        <f t="shared" si="21"/>
        <v>1984</v>
      </c>
      <c r="H581" t="s">
        <v>3264</v>
      </c>
      <c r="I581" t="s">
        <v>3264</v>
      </c>
      <c r="J581" t="s">
        <v>3265</v>
      </c>
      <c r="K581" s="31" t="s">
        <v>3210</v>
      </c>
      <c r="L581" s="31" t="s">
        <v>97</v>
      </c>
      <c r="M581" s="31" t="s">
        <v>3230</v>
      </c>
      <c r="N581">
        <v>1</v>
      </c>
      <c r="O581">
        <v>5</v>
      </c>
      <c r="P581" t="s">
        <v>96</v>
      </c>
      <c r="Q581" t="s">
        <v>96</v>
      </c>
    </row>
    <row r="582" spans="1:17" x14ac:dyDescent="0.2">
      <c r="A582" s="48" t="s">
        <v>3204</v>
      </c>
      <c r="B582" s="48" t="s">
        <v>3231</v>
      </c>
      <c r="C582" s="48" t="s">
        <v>14</v>
      </c>
      <c r="D582" s="48" t="s">
        <v>39</v>
      </c>
      <c r="E582" s="48" t="s">
        <v>1272</v>
      </c>
      <c r="F582" t="s">
        <v>3233</v>
      </c>
      <c r="G582">
        <f t="shared" si="21"/>
        <v>1987</v>
      </c>
      <c r="H582" t="s">
        <v>3264</v>
      </c>
      <c r="I582" t="str">
        <f t="shared" ref="I582:I591" si="22">F582&amp;H582</f>
        <v>VE62</v>
      </c>
      <c r="J582" t="s">
        <v>3265</v>
      </c>
      <c r="K582" s="31" t="s">
        <v>3210</v>
      </c>
      <c r="L582" s="31" t="s">
        <v>97</v>
      </c>
      <c r="M582" s="31" t="s">
        <v>3230</v>
      </c>
      <c r="N582">
        <v>1</v>
      </c>
      <c r="O582">
        <v>5</v>
      </c>
      <c r="P582" t="s">
        <v>96</v>
      </c>
      <c r="Q582" t="s">
        <v>96</v>
      </c>
    </row>
    <row r="583" spans="1:17" x14ac:dyDescent="0.2">
      <c r="A583" s="48" t="s">
        <v>3204</v>
      </c>
      <c r="B583" s="48" t="s">
        <v>3244</v>
      </c>
      <c r="C583" s="48" t="s">
        <v>14</v>
      </c>
      <c r="D583" s="48" t="s">
        <v>39</v>
      </c>
      <c r="E583" s="48" t="s">
        <v>1272</v>
      </c>
      <c r="F583" s="31" t="s">
        <v>3237</v>
      </c>
      <c r="G583">
        <f t="shared" si="21"/>
        <v>1989</v>
      </c>
      <c r="H583" t="s">
        <v>3264</v>
      </c>
      <c r="I583" t="str">
        <f t="shared" si="22"/>
        <v>QE62</v>
      </c>
      <c r="J583" t="s">
        <v>3265</v>
      </c>
      <c r="K583" s="31" t="s">
        <v>3210</v>
      </c>
      <c r="L583" s="31" t="s">
        <v>97</v>
      </c>
      <c r="M583" s="31" t="s">
        <v>3230</v>
      </c>
      <c r="N583">
        <v>1</v>
      </c>
      <c r="O583">
        <v>5</v>
      </c>
      <c r="P583" t="s">
        <v>96</v>
      </c>
      <c r="Q583" t="s">
        <v>96</v>
      </c>
    </row>
    <row r="584" spans="1:17" x14ac:dyDescent="0.2">
      <c r="A584" s="48" t="s">
        <v>3204</v>
      </c>
      <c r="B584" s="48" t="s">
        <v>3234</v>
      </c>
      <c r="C584" s="48" t="s">
        <v>14</v>
      </c>
      <c r="D584" s="48" t="s">
        <v>39</v>
      </c>
      <c r="E584" s="48" t="s">
        <v>1272</v>
      </c>
      <c r="F584" s="31" t="s">
        <v>3235</v>
      </c>
      <c r="G584">
        <f t="shared" si="21"/>
        <v>1990</v>
      </c>
      <c r="H584" t="s">
        <v>3264</v>
      </c>
      <c r="I584" t="str">
        <f t="shared" si="22"/>
        <v>GE62</v>
      </c>
      <c r="J584" t="s">
        <v>3265</v>
      </c>
      <c r="K584" s="31" t="s">
        <v>3210</v>
      </c>
      <c r="L584" s="31" t="s">
        <v>97</v>
      </c>
      <c r="M584" s="31" t="s">
        <v>3230</v>
      </c>
      <c r="N584">
        <v>1</v>
      </c>
      <c r="O584">
        <v>5</v>
      </c>
      <c r="P584" t="s">
        <v>96</v>
      </c>
      <c r="Q584" t="s">
        <v>96</v>
      </c>
    </row>
    <row r="585" spans="1:17" x14ac:dyDescent="0.2">
      <c r="A585" s="48" t="s">
        <v>3204</v>
      </c>
      <c r="B585" s="48" t="s">
        <v>3245</v>
      </c>
      <c r="C585" s="48" t="s">
        <v>14</v>
      </c>
      <c r="D585" s="48" t="s">
        <v>39</v>
      </c>
      <c r="E585" s="48" t="s">
        <v>1272</v>
      </c>
      <c r="F585" s="31" t="s">
        <v>55</v>
      </c>
      <c r="G585">
        <f t="shared" si="21"/>
        <v>1992</v>
      </c>
      <c r="H585" t="s">
        <v>3264</v>
      </c>
      <c r="I585" t="str">
        <f t="shared" si="22"/>
        <v>XE62</v>
      </c>
      <c r="J585" t="s">
        <v>3265</v>
      </c>
      <c r="K585" s="31" t="s">
        <v>3210</v>
      </c>
      <c r="L585" s="31" t="s">
        <v>97</v>
      </c>
      <c r="M585" s="31" t="s">
        <v>3230</v>
      </c>
      <c r="N585">
        <v>1</v>
      </c>
      <c r="O585">
        <v>5</v>
      </c>
      <c r="P585" t="s">
        <v>96</v>
      </c>
      <c r="Q585" t="s">
        <v>96</v>
      </c>
    </row>
    <row r="586" spans="1:17" x14ac:dyDescent="0.2">
      <c r="A586" s="48" t="s">
        <v>3204</v>
      </c>
      <c r="B586" s="48" t="s">
        <v>3236</v>
      </c>
      <c r="C586" s="48" t="s">
        <v>14</v>
      </c>
      <c r="D586" s="48" t="s">
        <v>39</v>
      </c>
      <c r="E586" s="48" t="s">
        <v>1272</v>
      </c>
      <c r="F586" t="s">
        <v>2745</v>
      </c>
      <c r="G586">
        <f t="shared" si="21"/>
        <v>1993</v>
      </c>
      <c r="H586" t="s">
        <v>3264</v>
      </c>
      <c r="I586" t="str">
        <f t="shared" si="22"/>
        <v>HE62</v>
      </c>
      <c r="J586" t="s">
        <v>3265</v>
      </c>
      <c r="K586" s="31" t="s">
        <v>3210</v>
      </c>
      <c r="L586" s="31" t="s">
        <v>97</v>
      </c>
      <c r="M586" s="31" t="s">
        <v>3230</v>
      </c>
      <c r="N586">
        <v>1</v>
      </c>
      <c r="O586">
        <v>5</v>
      </c>
      <c r="P586" t="s">
        <v>96</v>
      </c>
      <c r="Q586" t="s">
        <v>96</v>
      </c>
    </row>
    <row r="587" spans="1:17" x14ac:dyDescent="0.2">
      <c r="A587" s="48" t="s">
        <v>3204</v>
      </c>
      <c r="B587" s="48" t="s">
        <v>3243</v>
      </c>
      <c r="C587" s="48" t="s">
        <v>14</v>
      </c>
      <c r="D587" s="48" t="s">
        <v>39</v>
      </c>
      <c r="E587" s="48" t="s">
        <v>1272</v>
      </c>
      <c r="F587" s="31" t="s">
        <v>3242</v>
      </c>
      <c r="G587">
        <f t="shared" si="21"/>
        <v>1999</v>
      </c>
      <c r="H587" t="s">
        <v>3264</v>
      </c>
      <c r="I587" t="str">
        <f t="shared" si="22"/>
        <v>RE62</v>
      </c>
      <c r="J587" t="s">
        <v>3265</v>
      </c>
      <c r="K587" s="31" t="s">
        <v>3210</v>
      </c>
      <c r="L587" s="31" t="s">
        <v>97</v>
      </c>
      <c r="M587" s="31" t="s">
        <v>3230</v>
      </c>
      <c r="N587">
        <v>1</v>
      </c>
      <c r="O587">
        <v>5</v>
      </c>
      <c r="P587" t="s">
        <v>96</v>
      </c>
      <c r="Q587" t="s">
        <v>96</v>
      </c>
    </row>
    <row r="588" spans="1:17" x14ac:dyDescent="0.2">
      <c r="A588" s="48" t="s">
        <v>3204</v>
      </c>
      <c r="B588" s="48" t="s">
        <v>3247</v>
      </c>
      <c r="C588" s="48" t="s">
        <v>14</v>
      </c>
      <c r="D588" s="48" t="s">
        <v>39</v>
      </c>
      <c r="E588" s="48" t="s">
        <v>1272</v>
      </c>
      <c r="F588" s="31" t="s">
        <v>3246</v>
      </c>
      <c r="G588">
        <f t="shared" si="21"/>
        <v>2002</v>
      </c>
      <c r="H588" t="s">
        <v>3264</v>
      </c>
      <c r="I588" t="str">
        <f t="shared" si="22"/>
        <v>SE62</v>
      </c>
      <c r="J588" t="s">
        <v>3265</v>
      </c>
      <c r="K588" s="31" t="s">
        <v>3210</v>
      </c>
      <c r="L588" s="31" t="s">
        <v>97</v>
      </c>
      <c r="M588" s="31" t="s">
        <v>3230</v>
      </c>
      <c r="N588">
        <v>1</v>
      </c>
      <c r="O588">
        <v>5</v>
      </c>
      <c r="P588" t="s">
        <v>96</v>
      </c>
      <c r="Q588" t="s">
        <v>96</v>
      </c>
    </row>
    <row r="589" spans="1:17" x14ac:dyDescent="0.2">
      <c r="A589" s="48" t="s">
        <v>3204</v>
      </c>
      <c r="B589" s="48" t="s">
        <v>3238</v>
      </c>
      <c r="C589" s="48" t="s">
        <v>14</v>
      </c>
      <c r="D589" s="48" t="s">
        <v>39</v>
      </c>
      <c r="E589" s="48" t="s">
        <v>1272</v>
      </c>
      <c r="F589" s="31" t="s">
        <v>3240</v>
      </c>
      <c r="G589">
        <f t="shared" si="21"/>
        <v>2004</v>
      </c>
      <c r="H589" t="s">
        <v>3264</v>
      </c>
      <c r="I589" t="str">
        <f t="shared" si="22"/>
        <v>JE62</v>
      </c>
      <c r="J589" t="s">
        <v>3265</v>
      </c>
      <c r="K589" s="31" t="s">
        <v>3210</v>
      </c>
      <c r="L589" s="31" t="s">
        <v>97</v>
      </c>
      <c r="M589" s="31" t="s">
        <v>3230</v>
      </c>
      <c r="N589">
        <v>1</v>
      </c>
      <c r="O589">
        <v>5</v>
      </c>
      <c r="P589" t="s">
        <v>96</v>
      </c>
      <c r="Q589" t="s">
        <v>96</v>
      </c>
    </row>
    <row r="590" spans="1:17" x14ac:dyDescent="0.2">
      <c r="A590" s="48" t="s">
        <v>3204</v>
      </c>
      <c r="B590" s="48" t="s">
        <v>3249</v>
      </c>
      <c r="C590" s="48" t="s">
        <v>14</v>
      </c>
      <c r="D590" s="48" t="s">
        <v>39</v>
      </c>
      <c r="E590" s="48" t="s">
        <v>1272</v>
      </c>
      <c r="F590" s="31" t="s">
        <v>3248</v>
      </c>
      <c r="G590">
        <f t="shared" si="21"/>
        <v>2005</v>
      </c>
      <c r="H590" t="s">
        <v>3264</v>
      </c>
      <c r="I590" t="str">
        <f t="shared" si="22"/>
        <v>UE62</v>
      </c>
      <c r="J590" t="s">
        <v>3265</v>
      </c>
      <c r="K590" s="31" t="s">
        <v>3210</v>
      </c>
      <c r="L590" s="31" t="s">
        <v>97</v>
      </c>
      <c r="M590" s="31" t="s">
        <v>3230</v>
      </c>
      <c r="N590">
        <v>1</v>
      </c>
      <c r="O590">
        <v>5</v>
      </c>
      <c r="P590" t="s">
        <v>96</v>
      </c>
      <c r="Q590" t="s">
        <v>96</v>
      </c>
    </row>
    <row r="591" spans="1:17" x14ac:dyDescent="0.2">
      <c r="A591" s="48" t="s">
        <v>3204</v>
      </c>
      <c r="B591" s="48" t="s">
        <v>3239</v>
      </c>
      <c r="C591" s="48" t="s">
        <v>14</v>
      </c>
      <c r="D591" s="48" t="s">
        <v>39</v>
      </c>
      <c r="E591" s="48" t="s">
        <v>1272</v>
      </c>
      <c r="F591" s="31" t="s">
        <v>3241</v>
      </c>
      <c r="G591">
        <f t="shared" si="21"/>
        <v>2007</v>
      </c>
      <c r="H591" t="s">
        <v>3264</v>
      </c>
      <c r="I591" t="str">
        <f t="shared" si="22"/>
        <v>KE62</v>
      </c>
      <c r="J591" t="s">
        <v>3265</v>
      </c>
      <c r="K591" s="31" t="s">
        <v>3210</v>
      </c>
      <c r="L591" s="31" t="s">
        <v>97</v>
      </c>
      <c r="M591" s="31" t="s">
        <v>3230</v>
      </c>
      <c r="N591">
        <v>1</v>
      </c>
      <c r="O591">
        <v>5</v>
      </c>
      <c r="P591" t="s">
        <v>96</v>
      </c>
      <c r="Q591" t="s">
        <v>96</v>
      </c>
    </row>
    <row r="592" spans="1:17" x14ac:dyDescent="0.2">
      <c r="A592" s="48" t="s">
        <v>3204</v>
      </c>
      <c r="B592" s="48" t="s">
        <v>3229</v>
      </c>
      <c r="C592" s="48" t="s">
        <v>14</v>
      </c>
      <c r="D592" s="48" t="s">
        <v>39</v>
      </c>
      <c r="E592" s="48" t="s">
        <v>3268</v>
      </c>
      <c r="G592">
        <f t="shared" si="21"/>
        <v>1984</v>
      </c>
      <c r="H592" t="s">
        <v>3252</v>
      </c>
      <c r="I592" t="s">
        <v>3252</v>
      </c>
      <c r="J592" t="s">
        <v>3253</v>
      </c>
      <c r="K592" s="31" t="s">
        <v>3210</v>
      </c>
      <c r="L592" s="31" t="s">
        <v>97</v>
      </c>
      <c r="M592" s="31" t="s">
        <v>3230</v>
      </c>
      <c r="N592">
        <v>1</v>
      </c>
      <c r="O592">
        <v>5</v>
      </c>
      <c r="P592" t="s">
        <v>96</v>
      </c>
      <c r="Q592" t="s">
        <v>96</v>
      </c>
    </row>
    <row r="593" spans="1:17" x14ac:dyDescent="0.2">
      <c r="A593" s="48" t="s">
        <v>3204</v>
      </c>
      <c r="B593" s="48" t="s">
        <v>3231</v>
      </c>
      <c r="C593" s="48" t="s">
        <v>14</v>
      </c>
      <c r="D593" s="48" t="s">
        <v>39</v>
      </c>
      <c r="E593" s="48" t="s">
        <v>3268</v>
      </c>
      <c r="F593" t="s">
        <v>3233</v>
      </c>
      <c r="G593">
        <f t="shared" si="21"/>
        <v>1987</v>
      </c>
      <c r="H593" t="s">
        <v>3252</v>
      </c>
      <c r="I593" t="str">
        <f t="shared" ref="I593:I602" si="23">F593&amp;H593</f>
        <v>VE49</v>
      </c>
      <c r="J593" t="s">
        <v>3253</v>
      </c>
      <c r="K593" s="31" t="s">
        <v>3210</v>
      </c>
      <c r="L593" s="31" t="s">
        <v>97</v>
      </c>
      <c r="M593" s="31" t="s">
        <v>3230</v>
      </c>
      <c r="N593">
        <v>1</v>
      </c>
      <c r="O593">
        <v>5</v>
      </c>
      <c r="P593" t="s">
        <v>96</v>
      </c>
      <c r="Q593" t="s">
        <v>96</v>
      </c>
    </row>
    <row r="594" spans="1:17" x14ac:dyDescent="0.2">
      <c r="A594" s="48" t="s">
        <v>3204</v>
      </c>
      <c r="B594" s="48" t="s">
        <v>3244</v>
      </c>
      <c r="C594" s="48" t="s">
        <v>14</v>
      </c>
      <c r="D594" s="48" t="s">
        <v>39</v>
      </c>
      <c r="E594" s="48" t="s">
        <v>3268</v>
      </c>
      <c r="F594" s="31" t="s">
        <v>3237</v>
      </c>
      <c r="G594">
        <f t="shared" si="21"/>
        <v>1989</v>
      </c>
      <c r="H594" t="s">
        <v>3252</v>
      </c>
      <c r="I594" t="str">
        <f t="shared" si="23"/>
        <v>QE49</v>
      </c>
      <c r="J594" t="s">
        <v>3253</v>
      </c>
      <c r="K594" s="31" t="s">
        <v>3210</v>
      </c>
      <c r="L594" s="31" t="s">
        <v>97</v>
      </c>
      <c r="M594" s="31" t="s">
        <v>3230</v>
      </c>
      <c r="N594">
        <v>1</v>
      </c>
      <c r="O594">
        <v>5</v>
      </c>
      <c r="P594" t="s">
        <v>96</v>
      </c>
      <c r="Q594" t="s">
        <v>96</v>
      </c>
    </row>
    <row r="595" spans="1:17" x14ac:dyDescent="0.2">
      <c r="A595" s="48" t="s">
        <v>3204</v>
      </c>
      <c r="B595" s="48" t="s">
        <v>3234</v>
      </c>
      <c r="C595" s="48" t="s">
        <v>14</v>
      </c>
      <c r="D595" s="48" t="s">
        <v>39</v>
      </c>
      <c r="E595" s="48" t="s">
        <v>3268</v>
      </c>
      <c r="F595" s="31" t="s">
        <v>3235</v>
      </c>
      <c r="G595">
        <f t="shared" si="21"/>
        <v>1990</v>
      </c>
      <c r="H595" t="s">
        <v>3252</v>
      </c>
      <c r="I595" t="str">
        <f t="shared" si="23"/>
        <v>GE49</v>
      </c>
      <c r="J595" t="s">
        <v>3253</v>
      </c>
      <c r="K595" s="31" t="s">
        <v>3210</v>
      </c>
      <c r="L595" s="31" t="s">
        <v>97</v>
      </c>
      <c r="M595" s="31" t="s">
        <v>3230</v>
      </c>
      <c r="N595">
        <v>1</v>
      </c>
      <c r="O595">
        <v>5</v>
      </c>
      <c r="P595" t="s">
        <v>96</v>
      </c>
      <c r="Q595" t="s">
        <v>96</v>
      </c>
    </row>
    <row r="596" spans="1:17" x14ac:dyDescent="0.2">
      <c r="A596" s="48" t="s">
        <v>3204</v>
      </c>
      <c r="B596" s="48" t="s">
        <v>3245</v>
      </c>
      <c r="C596" s="48" t="s">
        <v>14</v>
      </c>
      <c r="D596" s="48" t="s">
        <v>39</v>
      </c>
      <c r="E596" s="48" t="s">
        <v>3268</v>
      </c>
      <c r="F596" s="31" t="s">
        <v>55</v>
      </c>
      <c r="G596">
        <f t="shared" si="21"/>
        <v>1992</v>
      </c>
      <c r="H596" t="s">
        <v>3252</v>
      </c>
      <c r="I596" t="str">
        <f t="shared" si="23"/>
        <v>XE49</v>
      </c>
      <c r="J596" t="s">
        <v>3253</v>
      </c>
      <c r="K596" s="31" t="s">
        <v>3210</v>
      </c>
      <c r="L596" s="31" t="s">
        <v>97</v>
      </c>
      <c r="M596" s="31" t="s">
        <v>3230</v>
      </c>
      <c r="N596">
        <v>1</v>
      </c>
      <c r="O596">
        <v>5</v>
      </c>
      <c r="P596" t="s">
        <v>96</v>
      </c>
      <c r="Q596" t="s">
        <v>96</v>
      </c>
    </row>
    <row r="597" spans="1:17" x14ac:dyDescent="0.2">
      <c r="A597" s="48" t="s">
        <v>3204</v>
      </c>
      <c r="B597" s="48" t="s">
        <v>3236</v>
      </c>
      <c r="C597" s="48" t="s">
        <v>14</v>
      </c>
      <c r="D597" s="48" t="s">
        <v>39</v>
      </c>
      <c r="E597" s="48" t="s">
        <v>3268</v>
      </c>
      <c r="F597" t="s">
        <v>2745</v>
      </c>
      <c r="G597">
        <f t="shared" si="21"/>
        <v>1993</v>
      </c>
      <c r="H597" t="s">
        <v>3252</v>
      </c>
      <c r="I597" t="str">
        <f t="shared" si="23"/>
        <v>HE49</v>
      </c>
      <c r="J597" t="s">
        <v>3253</v>
      </c>
      <c r="K597" s="31" t="s">
        <v>3210</v>
      </c>
      <c r="L597" s="31" t="s">
        <v>97</v>
      </c>
      <c r="M597" s="31" t="s">
        <v>3230</v>
      </c>
      <c r="N597">
        <v>1</v>
      </c>
      <c r="O597">
        <v>5</v>
      </c>
      <c r="P597" t="s">
        <v>96</v>
      </c>
      <c r="Q597" t="s">
        <v>96</v>
      </c>
    </row>
    <row r="598" spans="1:17" x14ac:dyDescent="0.2">
      <c r="A598" s="48" t="s">
        <v>3204</v>
      </c>
      <c r="B598" s="48" t="s">
        <v>3243</v>
      </c>
      <c r="C598" s="48" t="s">
        <v>14</v>
      </c>
      <c r="D598" s="48" t="s">
        <v>39</v>
      </c>
      <c r="E598" s="48" t="s">
        <v>3268</v>
      </c>
      <c r="F598" s="31" t="s">
        <v>3242</v>
      </c>
      <c r="G598">
        <f t="shared" si="21"/>
        <v>1999</v>
      </c>
      <c r="H598" t="s">
        <v>3252</v>
      </c>
      <c r="I598" t="str">
        <f t="shared" si="23"/>
        <v>RE49</v>
      </c>
      <c r="J598" t="s">
        <v>3253</v>
      </c>
      <c r="K598" s="31" t="s">
        <v>3210</v>
      </c>
      <c r="L598" s="31" t="s">
        <v>97</v>
      </c>
      <c r="M598" s="31" t="s">
        <v>3230</v>
      </c>
      <c r="N598">
        <v>1</v>
      </c>
      <c r="O598">
        <v>5</v>
      </c>
      <c r="P598" t="s">
        <v>96</v>
      </c>
      <c r="Q598" t="s">
        <v>96</v>
      </c>
    </row>
    <row r="599" spans="1:17" x14ac:dyDescent="0.2">
      <c r="A599" s="48" t="s">
        <v>3204</v>
      </c>
      <c r="B599" s="48" t="s">
        <v>3247</v>
      </c>
      <c r="C599" s="48" t="s">
        <v>14</v>
      </c>
      <c r="D599" s="48" t="s">
        <v>39</v>
      </c>
      <c r="E599" s="48" t="s">
        <v>3268</v>
      </c>
      <c r="F599" s="31" t="s">
        <v>3246</v>
      </c>
      <c r="G599">
        <f t="shared" si="21"/>
        <v>2002</v>
      </c>
      <c r="H599" t="s">
        <v>3252</v>
      </c>
      <c r="I599" t="str">
        <f t="shared" si="23"/>
        <v>SE49</v>
      </c>
      <c r="J599" t="s">
        <v>3253</v>
      </c>
      <c r="K599" s="31" t="s">
        <v>3210</v>
      </c>
      <c r="L599" s="31" t="s">
        <v>97</v>
      </c>
      <c r="M599" s="31" t="s">
        <v>3230</v>
      </c>
      <c r="N599">
        <v>1</v>
      </c>
      <c r="O599">
        <v>5</v>
      </c>
      <c r="P599" t="s">
        <v>96</v>
      </c>
      <c r="Q599" t="s">
        <v>96</v>
      </c>
    </row>
    <row r="600" spans="1:17" x14ac:dyDescent="0.2">
      <c r="A600" s="48" t="s">
        <v>3204</v>
      </c>
      <c r="B600" s="48" t="s">
        <v>3238</v>
      </c>
      <c r="C600" s="48" t="s">
        <v>14</v>
      </c>
      <c r="D600" s="48" t="s">
        <v>39</v>
      </c>
      <c r="E600" s="48" t="s">
        <v>3268</v>
      </c>
      <c r="F600" s="31" t="s">
        <v>3240</v>
      </c>
      <c r="G600">
        <f t="shared" si="21"/>
        <v>2004</v>
      </c>
      <c r="H600" t="s">
        <v>3252</v>
      </c>
      <c r="I600" t="str">
        <f t="shared" si="23"/>
        <v>JE49</v>
      </c>
      <c r="J600" t="s">
        <v>3253</v>
      </c>
      <c r="K600" s="31" t="s">
        <v>3210</v>
      </c>
      <c r="L600" s="31" t="s">
        <v>97</v>
      </c>
      <c r="M600" s="31" t="s">
        <v>3230</v>
      </c>
      <c r="N600">
        <v>1</v>
      </c>
      <c r="O600">
        <v>5</v>
      </c>
      <c r="P600" t="s">
        <v>96</v>
      </c>
      <c r="Q600" t="s">
        <v>96</v>
      </c>
    </row>
    <row r="601" spans="1:17" x14ac:dyDescent="0.2">
      <c r="A601" s="48" t="s">
        <v>3204</v>
      </c>
      <c r="B601" s="48" t="s">
        <v>3249</v>
      </c>
      <c r="C601" s="48" t="s">
        <v>14</v>
      </c>
      <c r="D601" s="48" t="s">
        <v>39</v>
      </c>
      <c r="E601" s="48" t="s">
        <v>3268</v>
      </c>
      <c r="F601" s="31" t="s">
        <v>3248</v>
      </c>
      <c r="G601">
        <f t="shared" si="21"/>
        <v>2005</v>
      </c>
      <c r="H601" t="s">
        <v>3252</v>
      </c>
      <c r="I601" t="str">
        <f t="shared" si="23"/>
        <v>UE49</v>
      </c>
      <c r="J601" t="s">
        <v>3253</v>
      </c>
      <c r="K601" s="31" t="s">
        <v>3210</v>
      </c>
      <c r="L601" s="31" t="s">
        <v>97</v>
      </c>
      <c r="M601" s="31" t="s">
        <v>3230</v>
      </c>
      <c r="N601">
        <v>1</v>
      </c>
      <c r="O601">
        <v>5</v>
      </c>
      <c r="P601" t="s">
        <v>96</v>
      </c>
      <c r="Q601" t="s">
        <v>96</v>
      </c>
    </row>
    <row r="602" spans="1:17" x14ac:dyDescent="0.2">
      <c r="A602" s="48" t="s">
        <v>3204</v>
      </c>
      <c r="B602" s="48" t="s">
        <v>3239</v>
      </c>
      <c r="C602" s="48" t="s">
        <v>14</v>
      </c>
      <c r="D602" s="48" t="s">
        <v>39</v>
      </c>
      <c r="E602" s="48" t="s">
        <v>3268</v>
      </c>
      <c r="F602" s="31" t="s">
        <v>3241</v>
      </c>
      <c r="G602">
        <f t="shared" si="21"/>
        <v>2007</v>
      </c>
      <c r="H602" t="s">
        <v>3252</v>
      </c>
      <c r="I602" t="str">
        <f t="shared" si="23"/>
        <v>KE49</v>
      </c>
      <c r="J602" t="s">
        <v>3253</v>
      </c>
      <c r="K602" s="31" t="s">
        <v>3210</v>
      </c>
      <c r="L602" s="31" t="s">
        <v>97</v>
      </c>
      <c r="M602" s="31" t="s">
        <v>3230</v>
      </c>
      <c r="N602">
        <v>1</v>
      </c>
      <c r="O602">
        <v>5</v>
      </c>
      <c r="P602" t="s">
        <v>96</v>
      </c>
      <c r="Q602" t="s">
        <v>96</v>
      </c>
    </row>
    <row r="603" spans="1:17" x14ac:dyDescent="0.2">
      <c r="A603" s="48" t="s">
        <v>3204</v>
      </c>
      <c r="B603" s="48" t="s">
        <v>3229</v>
      </c>
      <c r="C603" s="48" t="s">
        <v>14</v>
      </c>
      <c r="D603" s="48" t="s">
        <v>39</v>
      </c>
      <c r="E603" s="48" t="s">
        <v>2021</v>
      </c>
      <c r="G603">
        <f t="shared" si="21"/>
        <v>1984</v>
      </c>
      <c r="H603" t="s">
        <v>3262</v>
      </c>
      <c r="I603" t="s">
        <v>3262</v>
      </c>
      <c r="J603" t="s">
        <v>3263</v>
      </c>
      <c r="K603" s="31" t="s">
        <v>3210</v>
      </c>
      <c r="L603" s="31" t="s">
        <v>97</v>
      </c>
      <c r="M603" s="31" t="s">
        <v>3230</v>
      </c>
      <c r="N603">
        <v>1</v>
      </c>
      <c r="O603">
        <v>5</v>
      </c>
      <c r="P603" t="s">
        <v>96</v>
      </c>
      <c r="Q603" t="s">
        <v>96</v>
      </c>
    </row>
    <row r="604" spans="1:17" x14ac:dyDescent="0.2">
      <c r="A604" s="48" t="s">
        <v>3204</v>
      </c>
      <c r="B604" s="48" t="s">
        <v>3231</v>
      </c>
      <c r="C604" s="48" t="s">
        <v>14</v>
      </c>
      <c r="D604" s="48" t="s">
        <v>39</v>
      </c>
      <c r="E604" s="48" t="s">
        <v>2021</v>
      </c>
      <c r="F604" t="s">
        <v>3233</v>
      </c>
      <c r="G604">
        <f t="shared" si="21"/>
        <v>1987</v>
      </c>
      <c r="H604" t="s">
        <v>3262</v>
      </c>
      <c r="I604" t="str">
        <f t="shared" ref="I604:I613" si="24">F604&amp;H604</f>
        <v>VE59</v>
      </c>
      <c r="J604" t="s">
        <v>3263</v>
      </c>
      <c r="K604" s="31" t="s">
        <v>3210</v>
      </c>
      <c r="L604" s="31" t="s">
        <v>97</v>
      </c>
      <c r="M604" s="31" t="s">
        <v>3230</v>
      </c>
      <c r="N604">
        <v>1</v>
      </c>
      <c r="O604">
        <v>5</v>
      </c>
      <c r="P604" t="s">
        <v>96</v>
      </c>
      <c r="Q604" t="s">
        <v>96</v>
      </c>
    </row>
    <row r="605" spans="1:17" x14ac:dyDescent="0.2">
      <c r="A605" s="48" t="s">
        <v>3204</v>
      </c>
      <c r="B605" s="48" t="s">
        <v>3244</v>
      </c>
      <c r="C605" s="48" t="s">
        <v>14</v>
      </c>
      <c r="D605" s="48" t="s">
        <v>39</v>
      </c>
      <c r="E605" s="48" t="s">
        <v>2021</v>
      </c>
      <c r="F605" s="31" t="s">
        <v>3237</v>
      </c>
      <c r="G605">
        <f t="shared" si="21"/>
        <v>1989</v>
      </c>
      <c r="H605" t="s">
        <v>3262</v>
      </c>
      <c r="I605" t="str">
        <f t="shared" si="24"/>
        <v>QE59</v>
      </c>
      <c r="J605" t="s">
        <v>3263</v>
      </c>
      <c r="K605" s="31" t="s">
        <v>3210</v>
      </c>
      <c r="L605" s="31" t="s">
        <v>97</v>
      </c>
      <c r="M605" s="31" t="s">
        <v>3230</v>
      </c>
      <c r="N605">
        <v>1</v>
      </c>
      <c r="O605">
        <v>5</v>
      </c>
      <c r="P605" t="s">
        <v>96</v>
      </c>
      <c r="Q605" t="s">
        <v>96</v>
      </c>
    </row>
    <row r="606" spans="1:17" x14ac:dyDescent="0.2">
      <c r="A606" s="48" t="s">
        <v>3204</v>
      </c>
      <c r="B606" s="48" t="s">
        <v>3234</v>
      </c>
      <c r="C606" s="48" t="s">
        <v>14</v>
      </c>
      <c r="D606" s="48" t="s">
        <v>39</v>
      </c>
      <c r="E606" s="48" t="s">
        <v>2021</v>
      </c>
      <c r="F606" s="31" t="s">
        <v>3235</v>
      </c>
      <c r="G606">
        <f t="shared" si="21"/>
        <v>1990</v>
      </c>
      <c r="H606" t="s">
        <v>3262</v>
      </c>
      <c r="I606" t="str">
        <f t="shared" si="24"/>
        <v>GE59</v>
      </c>
      <c r="J606" t="s">
        <v>3263</v>
      </c>
      <c r="K606" s="31" t="s">
        <v>3210</v>
      </c>
      <c r="L606" s="31" t="s">
        <v>97</v>
      </c>
      <c r="M606" s="31" t="s">
        <v>3230</v>
      </c>
      <c r="N606">
        <v>1</v>
      </c>
      <c r="O606">
        <v>5</v>
      </c>
      <c r="P606" t="s">
        <v>96</v>
      </c>
      <c r="Q606" t="s">
        <v>96</v>
      </c>
    </row>
    <row r="607" spans="1:17" x14ac:dyDescent="0.2">
      <c r="A607" s="48" t="s">
        <v>3204</v>
      </c>
      <c r="B607" s="48" t="s">
        <v>3245</v>
      </c>
      <c r="C607" s="48" t="s">
        <v>14</v>
      </c>
      <c r="D607" s="48" t="s">
        <v>39</v>
      </c>
      <c r="E607" s="48" t="s">
        <v>2021</v>
      </c>
      <c r="F607" s="31" t="s">
        <v>55</v>
      </c>
      <c r="G607">
        <f t="shared" si="21"/>
        <v>1992</v>
      </c>
      <c r="H607" t="s">
        <v>3262</v>
      </c>
      <c r="I607" t="str">
        <f t="shared" si="24"/>
        <v>XE59</v>
      </c>
      <c r="J607" t="s">
        <v>3263</v>
      </c>
      <c r="K607" s="31" t="s">
        <v>3210</v>
      </c>
      <c r="L607" s="31" t="s">
        <v>97</v>
      </c>
      <c r="M607" s="31" t="s">
        <v>3230</v>
      </c>
      <c r="N607">
        <v>1</v>
      </c>
      <c r="O607">
        <v>5</v>
      </c>
      <c r="P607" t="s">
        <v>96</v>
      </c>
      <c r="Q607" t="s">
        <v>96</v>
      </c>
    </row>
    <row r="608" spans="1:17" x14ac:dyDescent="0.2">
      <c r="A608" s="48" t="s">
        <v>3204</v>
      </c>
      <c r="B608" s="48" t="s">
        <v>3236</v>
      </c>
      <c r="C608" s="48" t="s">
        <v>14</v>
      </c>
      <c r="D608" s="48" t="s">
        <v>39</v>
      </c>
      <c r="E608" s="48" t="s">
        <v>2021</v>
      </c>
      <c r="F608" t="s">
        <v>2745</v>
      </c>
      <c r="G608">
        <f t="shared" si="21"/>
        <v>1993</v>
      </c>
      <c r="H608" t="s">
        <v>3262</v>
      </c>
      <c r="I608" t="str">
        <f t="shared" si="24"/>
        <v>HE59</v>
      </c>
      <c r="J608" t="s">
        <v>3263</v>
      </c>
      <c r="K608" s="31" t="s">
        <v>3210</v>
      </c>
      <c r="L608" s="31" t="s">
        <v>97</v>
      </c>
      <c r="M608" s="31" t="s">
        <v>3230</v>
      </c>
      <c r="N608">
        <v>1</v>
      </c>
      <c r="O608">
        <v>5</v>
      </c>
      <c r="P608" t="s">
        <v>96</v>
      </c>
      <c r="Q608" t="s">
        <v>96</v>
      </c>
    </row>
    <row r="609" spans="1:17" x14ac:dyDescent="0.2">
      <c r="A609" s="48" t="s">
        <v>3204</v>
      </c>
      <c r="B609" s="48" t="s">
        <v>3243</v>
      </c>
      <c r="C609" s="48" t="s">
        <v>14</v>
      </c>
      <c r="D609" s="48" t="s">
        <v>39</v>
      </c>
      <c r="E609" s="48" t="s">
        <v>2021</v>
      </c>
      <c r="F609" s="31" t="s">
        <v>3242</v>
      </c>
      <c r="G609">
        <f t="shared" si="21"/>
        <v>1999</v>
      </c>
      <c r="H609" t="s">
        <v>3262</v>
      </c>
      <c r="I609" t="str">
        <f t="shared" si="24"/>
        <v>RE59</v>
      </c>
      <c r="J609" t="s">
        <v>3263</v>
      </c>
      <c r="K609" s="31" t="s">
        <v>3210</v>
      </c>
      <c r="L609" s="31" t="s">
        <v>97</v>
      </c>
      <c r="M609" s="31" t="s">
        <v>3230</v>
      </c>
      <c r="N609">
        <v>1</v>
      </c>
      <c r="O609">
        <v>5</v>
      </c>
      <c r="P609" t="s">
        <v>96</v>
      </c>
      <c r="Q609" t="s">
        <v>96</v>
      </c>
    </row>
    <row r="610" spans="1:17" x14ac:dyDescent="0.2">
      <c r="A610" s="48" t="s">
        <v>3204</v>
      </c>
      <c r="B610" s="48" t="s">
        <v>3247</v>
      </c>
      <c r="C610" s="48" t="s">
        <v>14</v>
      </c>
      <c r="D610" s="48" t="s">
        <v>39</v>
      </c>
      <c r="E610" s="48" t="s">
        <v>2021</v>
      </c>
      <c r="F610" s="31" t="s">
        <v>3246</v>
      </c>
      <c r="G610">
        <f t="shared" si="21"/>
        <v>2002</v>
      </c>
      <c r="H610" t="s">
        <v>3262</v>
      </c>
      <c r="I610" t="str">
        <f t="shared" si="24"/>
        <v>SE59</v>
      </c>
      <c r="J610" t="s">
        <v>3263</v>
      </c>
      <c r="K610" s="31" t="s">
        <v>3210</v>
      </c>
      <c r="L610" s="31" t="s">
        <v>97</v>
      </c>
      <c r="M610" s="31" t="s">
        <v>3230</v>
      </c>
      <c r="N610">
        <v>1</v>
      </c>
      <c r="O610">
        <v>5</v>
      </c>
      <c r="P610" t="s">
        <v>96</v>
      </c>
      <c r="Q610" t="s">
        <v>96</v>
      </c>
    </row>
    <row r="611" spans="1:17" x14ac:dyDescent="0.2">
      <c r="A611" s="48" t="s">
        <v>3204</v>
      </c>
      <c r="B611" s="48" t="s">
        <v>3238</v>
      </c>
      <c r="C611" s="48" t="s">
        <v>14</v>
      </c>
      <c r="D611" s="48" t="s">
        <v>39</v>
      </c>
      <c r="E611" s="48" t="s">
        <v>2021</v>
      </c>
      <c r="F611" s="31" t="s">
        <v>3240</v>
      </c>
      <c r="G611">
        <f t="shared" si="21"/>
        <v>2004</v>
      </c>
      <c r="H611" t="s">
        <v>3262</v>
      </c>
      <c r="I611" t="str">
        <f t="shared" si="24"/>
        <v>JE59</v>
      </c>
      <c r="J611" t="s">
        <v>3263</v>
      </c>
      <c r="K611" s="31" t="s">
        <v>3210</v>
      </c>
      <c r="L611" s="31" t="s">
        <v>97</v>
      </c>
      <c r="M611" s="31" t="s">
        <v>3230</v>
      </c>
      <c r="N611">
        <v>1</v>
      </c>
      <c r="O611">
        <v>5</v>
      </c>
      <c r="P611" t="s">
        <v>96</v>
      </c>
      <c r="Q611" t="s">
        <v>96</v>
      </c>
    </row>
    <row r="612" spans="1:17" x14ac:dyDescent="0.2">
      <c r="A612" s="48" t="s">
        <v>3204</v>
      </c>
      <c r="B612" s="48" t="s">
        <v>3249</v>
      </c>
      <c r="C612" s="48" t="s">
        <v>14</v>
      </c>
      <c r="D612" s="48" t="s">
        <v>39</v>
      </c>
      <c r="E612" s="48" t="s">
        <v>2021</v>
      </c>
      <c r="F612" s="31" t="s">
        <v>3248</v>
      </c>
      <c r="G612">
        <f t="shared" si="21"/>
        <v>2005</v>
      </c>
      <c r="H612" t="s">
        <v>3262</v>
      </c>
      <c r="I612" t="str">
        <f t="shared" si="24"/>
        <v>UE59</v>
      </c>
      <c r="J612" t="s">
        <v>3263</v>
      </c>
      <c r="K612" s="31" t="s">
        <v>3210</v>
      </c>
      <c r="L612" s="31" t="s">
        <v>97</v>
      </c>
      <c r="M612" s="31" t="s">
        <v>3230</v>
      </c>
      <c r="N612">
        <v>1</v>
      </c>
      <c r="O612">
        <v>5</v>
      </c>
      <c r="P612" t="s">
        <v>96</v>
      </c>
      <c r="Q612" t="s">
        <v>96</v>
      </c>
    </row>
    <row r="613" spans="1:17" x14ac:dyDescent="0.2">
      <c r="A613" s="48" t="s">
        <v>3204</v>
      </c>
      <c r="B613" s="48" t="s">
        <v>3239</v>
      </c>
      <c r="C613" s="48" t="s">
        <v>14</v>
      </c>
      <c r="D613" s="48" t="s">
        <v>39</v>
      </c>
      <c r="E613" s="48" t="s">
        <v>2021</v>
      </c>
      <c r="F613" s="31" t="s">
        <v>3241</v>
      </c>
      <c r="G613">
        <f t="shared" si="21"/>
        <v>2007</v>
      </c>
      <c r="H613" t="s">
        <v>3262</v>
      </c>
      <c r="I613" t="str">
        <f t="shared" si="24"/>
        <v>KE59</v>
      </c>
      <c r="J613" t="s">
        <v>3263</v>
      </c>
      <c r="K613" s="31" t="s">
        <v>3210</v>
      </c>
      <c r="L613" s="31" t="s">
        <v>97</v>
      </c>
      <c r="M613" s="31" t="s">
        <v>3230</v>
      </c>
      <c r="N613">
        <v>1</v>
      </c>
      <c r="O613">
        <v>5</v>
      </c>
      <c r="P613" t="s">
        <v>96</v>
      </c>
      <c r="Q613" t="s">
        <v>96</v>
      </c>
    </row>
    <row r="614" spans="1:17" x14ac:dyDescent="0.2">
      <c r="A614" s="48" t="s">
        <v>3204</v>
      </c>
      <c r="B614" s="48" t="s">
        <v>3229</v>
      </c>
      <c r="C614" s="48" t="s">
        <v>14</v>
      </c>
      <c r="D614" s="48" t="s">
        <v>39</v>
      </c>
      <c r="E614" s="48" t="s">
        <v>3271</v>
      </c>
      <c r="G614">
        <f t="shared" si="21"/>
        <v>1984</v>
      </c>
      <c r="H614" t="s">
        <v>3260</v>
      </c>
      <c r="I614" t="s">
        <v>3260</v>
      </c>
      <c r="J614" t="s">
        <v>3261</v>
      </c>
      <c r="K614" s="31" t="s">
        <v>3210</v>
      </c>
      <c r="L614" s="31" t="s">
        <v>97</v>
      </c>
      <c r="M614" s="31" t="s">
        <v>3230</v>
      </c>
      <c r="N614">
        <v>1</v>
      </c>
      <c r="O614">
        <v>5</v>
      </c>
      <c r="P614" t="s">
        <v>96</v>
      </c>
      <c r="Q614" t="s">
        <v>96</v>
      </c>
    </row>
    <row r="615" spans="1:17" x14ac:dyDescent="0.2">
      <c r="A615" s="48" t="s">
        <v>3204</v>
      </c>
      <c r="B615" s="48" t="s">
        <v>3231</v>
      </c>
      <c r="C615" s="48" t="s">
        <v>14</v>
      </c>
      <c r="D615" s="48" t="s">
        <v>39</v>
      </c>
      <c r="E615" s="48" t="s">
        <v>3271</v>
      </c>
      <c r="F615" t="s">
        <v>3233</v>
      </c>
      <c r="G615">
        <f t="shared" si="21"/>
        <v>1987</v>
      </c>
      <c r="H615" t="s">
        <v>3260</v>
      </c>
      <c r="I615" t="str">
        <f t="shared" ref="I615:I624" si="25">F615&amp;H615</f>
        <v>VE58</v>
      </c>
      <c r="J615" t="s">
        <v>3261</v>
      </c>
      <c r="K615" s="31" t="s">
        <v>3210</v>
      </c>
      <c r="L615" s="31" t="s">
        <v>97</v>
      </c>
      <c r="M615" s="31" t="s">
        <v>3230</v>
      </c>
      <c r="N615">
        <v>1</v>
      </c>
      <c r="O615">
        <v>5</v>
      </c>
      <c r="P615" t="s">
        <v>96</v>
      </c>
      <c r="Q615" t="s">
        <v>96</v>
      </c>
    </row>
    <row r="616" spans="1:17" x14ac:dyDescent="0.2">
      <c r="A616" s="48" t="s">
        <v>3204</v>
      </c>
      <c r="B616" s="48" t="s">
        <v>3244</v>
      </c>
      <c r="C616" s="48" t="s">
        <v>14</v>
      </c>
      <c r="D616" s="48" t="s">
        <v>39</v>
      </c>
      <c r="E616" s="48" t="s">
        <v>3271</v>
      </c>
      <c r="F616" s="31" t="s">
        <v>3237</v>
      </c>
      <c r="G616">
        <f t="shared" si="21"/>
        <v>1989</v>
      </c>
      <c r="H616" t="s">
        <v>3260</v>
      </c>
      <c r="I616" t="str">
        <f t="shared" si="25"/>
        <v>QE58</v>
      </c>
      <c r="J616" t="s">
        <v>3261</v>
      </c>
      <c r="K616" s="31" t="s">
        <v>3210</v>
      </c>
      <c r="L616" s="31" t="s">
        <v>97</v>
      </c>
      <c r="M616" s="31" t="s">
        <v>3230</v>
      </c>
      <c r="N616">
        <v>1</v>
      </c>
      <c r="O616">
        <v>5</v>
      </c>
      <c r="P616" t="s">
        <v>96</v>
      </c>
      <c r="Q616" t="s">
        <v>96</v>
      </c>
    </row>
    <row r="617" spans="1:17" x14ac:dyDescent="0.2">
      <c r="A617" s="48" t="s">
        <v>3204</v>
      </c>
      <c r="B617" s="48" t="s">
        <v>3234</v>
      </c>
      <c r="C617" s="48" t="s">
        <v>14</v>
      </c>
      <c r="D617" s="48" t="s">
        <v>39</v>
      </c>
      <c r="E617" s="48" t="s">
        <v>3271</v>
      </c>
      <c r="F617" s="31" t="s">
        <v>3235</v>
      </c>
      <c r="G617">
        <f t="shared" si="21"/>
        <v>1990</v>
      </c>
      <c r="H617" t="s">
        <v>3260</v>
      </c>
      <c r="I617" t="str">
        <f t="shared" si="25"/>
        <v>GE58</v>
      </c>
      <c r="J617" t="s">
        <v>3261</v>
      </c>
      <c r="K617" s="31" t="s">
        <v>3210</v>
      </c>
      <c r="L617" s="31" t="s">
        <v>97</v>
      </c>
      <c r="M617" s="31" t="s">
        <v>3230</v>
      </c>
      <c r="N617">
        <v>1</v>
      </c>
      <c r="O617">
        <v>5</v>
      </c>
      <c r="P617" t="s">
        <v>96</v>
      </c>
      <c r="Q617" t="s">
        <v>96</v>
      </c>
    </row>
    <row r="618" spans="1:17" x14ac:dyDescent="0.2">
      <c r="A618" s="48" t="s">
        <v>3204</v>
      </c>
      <c r="B618" s="48" t="s">
        <v>3245</v>
      </c>
      <c r="C618" s="48" t="s">
        <v>14</v>
      </c>
      <c r="D618" s="48" t="s">
        <v>39</v>
      </c>
      <c r="E618" s="48" t="s">
        <v>3271</v>
      </c>
      <c r="F618" s="31" t="s">
        <v>55</v>
      </c>
      <c r="G618">
        <f t="shared" si="21"/>
        <v>1992</v>
      </c>
      <c r="H618" t="s">
        <v>3260</v>
      </c>
      <c r="I618" t="str">
        <f t="shared" si="25"/>
        <v>XE58</v>
      </c>
      <c r="J618" t="s">
        <v>3261</v>
      </c>
      <c r="K618" s="31" t="s">
        <v>3210</v>
      </c>
      <c r="L618" s="31" t="s">
        <v>97</v>
      </c>
      <c r="M618" s="31" t="s">
        <v>3230</v>
      </c>
      <c r="N618">
        <v>1</v>
      </c>
      <c r="O618">
        <v>5</v>
      </c>
      <c r="P618" t="s">
        <v>96</v>
      </c>
      <c r="Q618" t="s">
        <v>96</v>
      </c>
    </row>
    <row r="619" spans="1:17" x14ac:dyDescent="0.2">
      <c r="A619" s="48" t="s">
        <v>3204</v>
      </c>
      <c r="B619" s="48" t="s">
        <v>3236</v>
      </c>
      <c r="C619" s="48" t="s">
        <v>14</v>
      </c>
      <c r="D619" s="48" t="s">
        <v>39</v>
      </c>
      <c r="E619" s="48" t="s">
        <v>3271</v>
      </c>
      <c r="F619" t="s">
        <v>2745</v>
      </c>
      <c r="G619">
        <f t="shared" si="21"/>
        <v>1993</v>
      </c>
      <c r="H619" t="s">
        <v>3260</v>
      </c>
      <c r="I619" t="str">
        <f t="shared" si="25"/>
        <v>HE58</v>
      </c>
      <c r="J619" t="s">
        <v>3261</v>
      </c>
      <c r="K619" s="31" t="s">
        <v>3210</v>
      </c>
      <c r="L619" s="31" t="s">
        <v>97</v>
      </c>
      <c r="M619" s="31" t="s">
        <v>3230</v>
      </c>
      <c r="N619">
        <v>1</v>
      </c>
      <c r="O619">
        <v>5</v>
      </c>
      <c r="P619" t="s">
        <v>96</v>
      </c>
      <c r="Q619" t="s">
        <v>96</v>
      </c>
    </row>
    <row r="620" spans="1:17" x14ac:dyDescent="0.2">
      <c r="A620" s="48" t="s">
        <v>3204</v>
      </c>
      <c r="B620" s="48" t="s">
        <v>3243</v>
      </c>
      <c r="C620" s="48" t="s">
        <v>14</v>
      </c>
      <c r="D620" s="48" t="s">
        <v>39</v>
      </c>
      <c r="E620" s="48" t="s">
        <v>3271</v>
      </c>
      <c r="F620" s="31" t="s">
        <v>3242</v>
      </c>
      <c r="G620">
        <f t="shared" si="21"/>
        <v>1999</v>
      </c>
      <c r="H620" t="s">
        <v>3260</v>
      </c>
      <c r="I620" t="str">
        <f t="shared" si="25"/>
        <v>RE58</v>
      </c>
      <c r="J620" t="s">
        <v>3261</v>
      </c>
      <c r="K620" s="31" t="s">
        <v>3210</v>
      </c>
      <c r="L620" s="31" t="s">
        <v>97</v>
      </c>
      <c r="M620" s="31" t="s">
        <v>3230</v>
      </c>
      <c r="N620">
        <v>1</v>
      </c>
      <c r="O620">
        <v>5</v>
      </c>
      <c r="P620" t="s">
        <v>96</v>
      </c>
      <c r="Q620" t="s">
        <v>96</v>
      </c>
    </row>
    <row r="621" spans="1:17" x14ac:dyDescent="0.2">
      <c r="A621" s="48" t="s">
        <v>3204</v>
      </c>
      <c r="B621" s="48" t="s">
        <v>3247</v>
      </c>
      <c r="C621" s="48" t="s">
        <v>14</v>
      </c>
      <c r="D621" s="48" t="s">
        <v>39</v>
      </c>
      <c r="E621" s="48" t="s">
        <v>3271</v>
      </c>
      <c r="F621" s="31" t="s">
        <v>3246</v>
      </c>
      <c r="G621">
        <f t="shared" si="21"/>
        <v>2002</v>
      </c>
      <c r="H621" t="s">
        <v>3260</v>
      </c>
      <c r="I621" t="str">
        <f t="shared" si="25"/>
        <v>SE58</v>
      </c>
      <c r="J621" t="s">
        <v>3261</v>
      </c>
      <c r="K621" s="31" t="s">
        <v>3210</v>
      </c>
      <c r="L621" s="31" t="s">
        <v>97</v>
      </c>
      <c r="M621" s="31" t="s">
        <v>3230</v>
      </c>
      <c r="N621">
        <v>1</v>
      </c>
      <c r="O621">
        <v>5</v>
      </c>
      <c r="P621" t="s">
        <v>96</v>
      </c>
      <c r="Q621" t="s">
        <v>96</v>
      </c>
    </row>
    <row r="622" spans="1:17" x14ac:dyDescent="0.2">
      <c r="A622" s="48" t="s">
        <v>3204</v>
      </c>
      <c r="B622" s="48" t="s">
        <v>3238</v>
      </c>
      <c r="C622" s="48" t="s">
        <v>14</v>
      </c>
      <c r="D622" s="48" t="s">
        <v>39</v>
      </c>
      <c r="E622" s="48" t="s">
        <v>3271</v>
      </c>
      <c r="F622" s="31" t="s">
        <v>3240</v>
      </c>
      <c r="G622">
        <f t="shared" si="21"/>
        <v>2004</v>
      </c>
      <c r="H622" t="s">
        <v>3260</v>
      </c>
      <c r="I622" t="str">
        <f t="shared" si="25"/>
        <v>JE58</v>
      </c>
      <c r="J622" t="s">
        <v>3261</v>
      </c>
      <c r="K622" s="31" t="s">
        <v>3210</v>
      </c>
      <c r="L622" s="31" t="s">
        <v>97</v>
      </c>
      <c r="M622" s="31" t="s">
        <v>3230</v>
      </c>
      <c r="N622">
        <v>1</v>
      </c>
      <c r="O622">
        <v>5</v>
      </c>
      <c r="P622" t="s">
        <v>96</v>
      </c>
      <c r="Q622" t="s">
        <v>96</v>
      </c>
    </row>
    <row r="623" spans="1:17" x14ac:dyDescent="0.2">
      <c r="A623" s="48" t="s">
        <v>3204</v>
      </c>
      <c r="B623" s="48" t="s">
        <v>3249</v>
      </c>
      <c r="C623" s="48" t="s">
        <v>14</v>
      </c>
      <c r="D623" s="48" t="s">
        <v>39</v>
      </c>
      <c r="E623" s="48" t="s">
        <v>3271</v>
      </c>
      <c r="F623" s="31" t="s">
        <v>3248</v>
      </c>
      <c r="G623">
        <f t="shared" si="21"/>
        <v>2005</v>
      </c>
      <c r="H623" t="s">
        <v>3260</v>
      </c>
      <c r="I623" t="str">
        <f t="shared" si="25"/>
        <v>UE58</v>
      </c>
      <c r="J623" t="s">
        <v>3261</v>
      </c>
      <c r="K623" s="31" t="s">
        <v>3210</v>
      </c>
      <c r="L623" s="31" t="s">
        <v>97</v>
      </c>
      <c r="M623" s="31" t="s">
        <v>3230</v>
      </c>
      <c r="N623">
        <v>1</v>
      </c>
      <c r="O623">
        <v>5</v>
      </c>
      <c r="P623" t="s">
        <v>96</v>
      </c>
      <c r="Q623" t="s">
        <v>96</v>
      </c>
    </row>
    <row r="624" spans="1:17" x14ac:dyDescent="0.2">
      <c r="A624" s="48" t="s">
        <v>3204</v>
      </c>
      <c r="B624" s="48" t="s">
        <v>3239</v>
      </c>
      <c r="C624" s="48" t="s">
        <v>14</v>
      </c>
      <c r="D624" s="48" t="s">
        <v>39</v>
      </c>
      <c r="E624" s="48" t="s">
        <v>3271</v>
      </c>
      <c r="F624" s="31" t="s">
        <v>3241</v>
      </c>
      <c r="G624">
        <f t="shared" si="21"/>
        <v>2007</v>
      </c>
      <c r="H624" t="s">
        <v>3260</v>
      </c>
      <c r="I624" t="str">
        <f t="shared" si="25"/>
        <v>KE58</v>
      </c>
      <c r="J624" t="s">
        <v>3261</v>
      </c>
      <c r="K624" s="31" t="s">
        <v>3210</v>
      </c>
      <c r="L624" s="31" t="s">
        <v>97</v>
      </c>
      <c r="M624" s="31" t="s">
        <v>3230</v>
      </c>
      <c r="N624">
        <v>1</v>
      </c>
      <c r="O624">
        <v>5</v>
      </c>
      <c r="P624" t="s">
        <v>96</v>
      </c>
      <c r="Q624" t="s">
        <v>96</v>
      </c>
    </row>
    <row r="625" spans="1:17" x14ac:dyDescent="0.2">
      <c r="A625" s="48" t="s">
        <v>3204</v>
      </c>
      <c r="B625" s="48" t="s">
        <v>3229</v>
      </c>
      <c r="C625" s="48" t="s">
        <v>14</v>
      </c>
      <c r="D625" s="48" t="s">
        <v>39</v>
      </c>
      <c r="E625" s="48" t="s">
        <v>216</v>
      </c>
      <c r="G625">
        <f t="shared" si="21"/>
        <v>1984</v>
      </c>
      <c r="H625" t="s">
        <v>3256</v>
      </c>
      <c r="I625" t="s">
        <v>3256</v>
      </c>
      <c r="J625" t="s">
        <v>3257</v>
      </c>
      <c r="K625" s="31" t="s">
        <v>3210</v>
      </c>
      <c r="L625" s="31" t="s">
        <v>97</v>
      </c>
      <c r="M625" s="31" t="s">
        <v>3230</v>
      </c>
      <c r="N625">
        <v>1</v>
      </c>
      <c r="O625">
        <v>5</v>
      </c>
      <c r="P625" t="s">
        <v>96</v>
      </c>
      <c r="Q625" t="s">
        <v>96</v>
      </c>
    </row>
    <row r="626" spans="1:17" x14ac:dyDescent="0.2">
      <c r="A626" s="48" t="s">
        <v>3204</v>
      </c>
      <c r="B626" s="48" t="s">
        <v>3231</v>
      </c>
      <c r="C626" s="48" t="s">
        <v>14</v>
      </c>
      <c r="D626" s="48" t="s">
        <v>39</v>
      </c>
      <c r="E626" s="48" t="s">
        <v>216</v>
      </c>
      <c r="F626" t="s">
        <v>3233</v>
      </c>
      <c r="G626">
        <f t="shared" si="21"/>
        <v>1987</v>
      </c>
      <c r="H626" t="s">
        <v>3256</v>
      </c>
      <c r="I626" t="str">
        <f t="shared" ref="I626:I635" si="26">F626&amp;H626</f>
        <v>VE53</v>
      </c>
      <c r="J626" t="s">
        <v>3257</v>
      </c>
      <c r="K626" s="31" t="s">
        <v>3210</v>
      </c>
      <c r="L626" s="31" t="s">
        <v>97</v>
      </c>
      <c r="M626" s="31" t="s">
        <v>3230</v>
      </c>
      <c r="N626">
        <v>1</v>
      </c>
      <c r="O626">
        <v>5</v>
      </c>
      <c r="P626" t="s">
        <v>96</v>
      </c>
      <c r="Q626" t="s">
        <v>96</v>
      </c>
    </row>
    <row r="627" spans="1:17" x14ac:dyDescent="0.2">
      <c r="A627" s="48" t="s">
        <v>3204</v>
      </c>
      <c r="B627" s="48" t="s">
        <v>3244</v>
      </c>
      <c r="C627" s="48" t="s">
        <v>14</v>
      </c>
      <c r="D627" s="48" t="s">
        <v>39</v>
      </c>
      <c r="E627" s="48" t="s">
        <v>216</v>
      </c>
      <c r="F627" s="31" t="s">
        <v>3237</v>
      </c>
      <c r="G627">
        <f t="shared" si="21"/>
        <v>1989</v>
      </c>
      <c r="H627" t="s">
        <v>3256</v>
      </c>
      <c r="I627" t="str">
        <f t="shared" si="26"/>
        <v>QE53</v>
      </c>
      <c r="J627" t="s">
        <v>3257</v>
      </c>
      <c r="K627" s="31" t="s">
        <v>3210</v>
      </c>
      <c r="L627" s="31" t="s">
        <v>97</v>
      </c>
      <c r="M627" s="31" t="s">
        <v>3230</v>
      </c>
      <c r="N627">
        <v>1</v>
      </c>
      <c r="O627">
        <v>5</v>
      </c>
      <c r="P627" t="s">
        <v>96</v>
      </c>
      <c r="Q627" t="s">
        <v>96</v>
      </c>
    </row>
    <row r="628" spans="1:17" x14ac:dyDescent="0.2">
      <c r="A628" s="48" t="s">
        <v>3204</v>
      </c>
      <c r="B628" s="48" t="s">
        <v>3234</v>
      </c>
      <c r="C628" s="48" t="s">
        <v>14</v>
      </c>
      <c r="D628" s="48" t="s">
        <v>39</v>
      </c>
      <c r="E628" s="48" t="s">
        <v>216</v>
      </c>
      <c r="F628" s="31" t="s">
        <v>3235</v>
      </c>
      <c r="G628">
        <f t="shared" si="21"/>
        <v>1990</v>
      </c>
      <c r="H628" t="s">
        <v>3256</v>
      </c>
      <c r="I628" t="str">
        <f t="shared" si="26"/>
        <v>GE53</v>
      </c>
      <c r="J628" t="s">
        <v>3257</v>
      </c>
      <c r="K628" s="31" t="s">
        <v>3210</v>
      </c>
      <c r="L628" s="31" t="s">
        <v>97</v>
      </c>
      <c r="M628" s="31" t="s">
        <v>3230</v>
      </c>
      <c r="N628">
        <v>1</v>
      </c>
      <c r="O628">
        <v>5</v>
      </c>
      <c r="P628" t="s">
        <v>96</v>
      </c>
      <c r="Q628" t="s">
        <v>96</v>
      </c>
    </row>
    <row r="629" spans="1:17" x14ac:dyDescent="0.2">
      <c r="A629" s="48" t="s">
        <v>3204</v>
      </c>
      <c r="B629" s="48" t="s">
        <v>3245</v>
      </c>
      <c r="C629" s="48" t="s">
        <v>14</v>
      </c>
      <c r="D629" s="48" t="s">
        <v>39</v>
      </c>
      <c r="E629" s="48" t="s">
        <v>216</v>
      </c>
      <c r="F629" s="31" t="s">
        <v>55</v>
      </c>
      <c r="G629">
        <f t="shared" si="21"/>
        <v>1992</v>
      </c>
      <c r="H629" t="s">
        <v>3256</v>
      </c>
      <c r="I629" t="str">
        <f t="shared" si="26"/>
        <v>XE53</v>
      </c>
      <c r="J629" t="s">
        <v>3257</v>
      </c>
      <c r="K629" s="31" t="s">
        <v>3210</v>
      </c>
      <c r="L629" s="31" t="s">
        <v>97</v>
      </c>
      <c r="M629" s="31" t="s">
        <v>3230</v>
      </c>
      <c r="N629">
        <v>1</v>
      </c>
      <c r="O629">
        <v>5</v>
      </c>
      <c r="P629" t="s">
        <v>96</v>
      </c>
      <c r="Q629" t="s">
        <v>96</v>
      </c>
    </row>
    <row r="630" spans="1:17" x14ac:dyDescent="0.2">
      <c r="A630" s="48" t="s">
        <v>3204</v>
      </c>
      <c r="B630" s="48" t="s">
        <v>3236</v>
      </c>
      <c r="C630" s="48" t="s">
        <v>14</v>
      </c>
      <c r="D630" s="48" t="s">
        <v>39</v>
      </c>
      <c r="E630" s="48" t="s">
        <v>216</v>
      </c>
      <c r="F630" t="s">
        <v>2745</v>
      </c>
      <c r="G630">
        <f t="shared" si="21"/>
        <v>1993</v>
      </c>
      <c r="H630" t="s">
        <v>3256</v>
      </c>
      <c r="I630" t="str">
        <f t="shared" si="26"/>
        <v>HE53</v>
      </c>
      <c r="J630" t="s">
        <v>3257</v>
      </c>
      <c r="K630" s="31" t="s">
        <v>3210</v>
      </c>
      <c r="L630" s="31" t="s">
        <v>97</v>
      </c>
      <c r="M630" s="31" t="s">
        <v>3230</v>
      </c>
      <c r="N630">
        <v>1</v>
      </c>
      <c r="O630">
        <v>5</v>
      </c>
      <c r="P630" t="s">
        <v>96</v>
      </c>
      <c r="Q630" t="s">
        <v>96</v>
      </c>
    </row>
    <row r="631" spans="1:17" x14ac:dyDescent="0.2">
      <c r="A631" s="48" t="s">
        <v>3204</v>
      </c>
      <c r="B631" s="48" t="s">
        <v>3243</v>
      </c>
      <c r="C631" s="48" t="s">
        <v>14</v>
      </c>
      <c r="D631" s="48" t="s">
        <v>39</v>
      </c>
      <c r="E631" s="48" t="s">
        <v>216</v>
      </c>
      <c r="F631" s="31" t="s">
        <v>3242</v>
      </c>
      <c r="G631">
        <f t="shared" si="21"/>
        <v>1999</v>
      </c>
      <c r="H631" t="s">
        <v>3256</v>
      </c>
      <c r="I631" t="str">
        <f t="shared" si="26"/>
        <v>RE53</v>
      </c>
      <c r="J631" t="s">
        <v>3257</v>
      </c>
      <c r="K631" s="31" t="s">
        <v>3210</v>
      </c>
      <c r="L631" s="31" t="s">
        <v>97</v>
      </c>
      <c r="M631" s="31" t="s">
        <v>3230</v>
      </c>
      <c r="N631">
        <v>1</v>
      </c>
      <c r="O631">
        <v>5</v>
      </c>
      <c r="P631" t="s">
        <v>96</v>
      </c>
      <c r="Q631" t="s">
        <v>96</v>
      </c>
    </row>
    <row r="632" spans="1:17" x14ac:dyDescent="0.2">
      <c r="A632" s="48" t="s">
        <v>3204</v>
      </c>
      <c r="B632" s="48" t="s">
        <v>3247</v>
      </c>
      <c r="C632" s="48" t="s">
        <v>14</v>
      </c>
      <c r="D632" s="48" t="s">
        <v>39</v>
      </c>
      <c r="E632" s="48" t="s">
        <v>216</v>
      </c>
      <c r="F632" s="31" t="s">
        <v>3246</v>
      </c>
      <c r="G632">
        <f t="shared" si="21"/>
        <v>2002</v>
      </c>
      <c r="H632" t="s">
        <v>3256</v>
      </c>
      <c r="I632" t="str">
        <f t="shared" si="26"/>
        <v>SE53</v>
      </c>
      <c r="J632" t="s">
        <v>3257</v>
      </c>
      <c r="K632" s="31" t="s">
        <v>3210</v>
      </c>
      <c r="L632" s="31" t="s">
        <v>97</v>
      </c>
      <c r="M632" s="31" t="s">
        <v>3230</v>
      </c>
      <c r="N632">
        <v>1</v>
      </c>
      <c r="O632">
        <v>5</v>
      </c>
      <c r="P632" t="s">
        <v>96</v>
      </c>
      <c r="Q632" t="s">
        <v>96</v>
      </c>
    </row>
    <row r="633" spans="1:17" x14ac:dyDescent="0.2">
      <c r="A633" s="48" t="s">
        <v>3204</v>
      </c>
      <c r="B633" s="48" t="s">
        <v>3238</v>
      </c>
      <c r="C633" s="48" t="s">
        <v>14</v>
      </c>
      <c r="D633" s="48" t="s">
        <v>39</v>
      </c>
      <c r="E633" s="48" t="s">
        <v>216</v>
      </c>
      <c r="F633" s="31" t="s">
        <v>3240</v>
      </c>
      <c r="G633">
        <f t="shared" si="21"/>
        <v>2004</v>
      </c>
      <c r="H633" t="s">
        <v>3256</v>
      </c>
      <c r="I633" t="str">
        <f t="shared" si="26"/>
        <v>JE53</v>
      </c>
      <c r="J633" t="s">
        <v>3257</v>
      </c>
      <c r="K633" s="31" t="s">
        <v>3210</v>
      </c>
      <c r="L633" s="31" t="s">
        <v>97</v>
      </c>
      <c r="M633" s="31" t="s">
        <v>3230</v>
      </c>
      <c r="N633">
        <v>1</v>
      </c>
      <c r="O633">
        <v>5</v>
      </c>
      <c r="P633" t="s">
        <v>96</v>
      </c>
      <c r="Q633" t="s">
        <v>96</v>
      </c>
    </row>
    <row r="634" spans="1:17" x14ac:dyDescent="0.2">
      <c r="A634" s="48" t="s">
        <v>3204</v>
      </c>
      <c r="B634" s="48" t="s">
        <v>3249</v>
      </c>
      <c r="C634" s="48" t="s">
        <v>14</v>
      </c>
      <c r="D634" s="48" t="s">
        <v>39</v>
      </c>
      <c r="E634" s="48" t="s">
        <v>216</v>
      </c>
      <c r="F634" s="31" t="s">
        <v>3248</v>
      </c>
      <c r="G634">
        <f t="shared" si="21"/>
        <v>2005</v>
      </c>
      <c r="H634" t="s">
        <v>3256</v>
      </c>
      <c r="I634" t="str">
        <f t="shared" si="26"/>
        <v>UE53</v>
      </c>
      <c r="J634" t="s">
        <v>3257</v>
      </c>
      <c r="K634" s="31" t="s">
        <v>3210</v>
      </c>
      <c r="L634" s="31" t="s">
        <v>97</v>
      </c>
      <c r="M634" s="31" t="s">
        <v>3230</v>
      </c>
      <c r="N634">
        <v>1</v>
      </c>
      <c r="O634">
        <v>5</v>
      </c>
      <c r="P634" t="s">
        <v>96</v>
      </c>
      <c r="Q634" t="s">
        <v>96</v>
      </c>
    </row>
    <row r="635" spans="1:17" x14ac:dyDescent="0.2">
      <c r="A635" s="48" t="s">
        <v>3204</v>
      </c>
      <c r="B635" s="48" t="s">
        <v>3239</v>
      </c>
      <c r="C635" s="48" t="s">
        <v>14</v>
      </c>
      <c r="D635" s="48" t="s">
        <v>39</v>
      </c>
      <c r="E635" s="48" t="s">
        <v>216</v>
      </c>
      <c r="F635" s="31" t="s">
        <v>3241</v>
      </c>
      <c r="G635">
        <f t="shared" si="21"/>
        <v>2007</v>
      </c>
      <c r="H635" t="s">
        <v>3256</v>
      </c>
      <c r="I635" t="str">
        <f t="shared" si="26"/>
        <v>KE53</v>
      </c>
      <c r="J635" t="s">
        <v>3257</v>
      </c>
      <c r="K635" s="31" t="s">
        <v>3210</v>
      </c>
      <c r="L635" s="31" t="s">
        <v>97</v>
      </c>
      <c r="M635" s="31" t="s">
        <v>3230</v>
      </c>
      <c r="N635">
        <v>1</v>
      </c>
      <c r="O635">
        <v>5</v>
      </c>
      <c r="P635" t="s">
        <v>96</v>
      </c>
      <c r="Q635" t="s">
        <v>96</v>
      </c>
    </row>
    <row r="636" spans="1:17" x14ac:dyDescent="0.2">
      <c r="A636" s="48" t="s">
        <v>3204</v>
      </c>
      <c r="B636" s="48" t="s">
        <v>3229</v>
      </c>
      <c r="C636" s="48" t="s">
        <v>14</v>
      </c>
      <c r="D636" s="48" t="s">
        <v>39</v>
      </c>
      <c r="E636" s="48" t="s">
        <v>1280</v>
      </c>
      <c r="G636">
        <f t="shared" si="21"/>
        <v>1984</v>
      </c>
      <c r="H636" t="s">
        <v>3266</v>
      </c>
      <c r="I636" t="s">
        <v>3266</v>
      </c>
      <c r="J636" t="s">
        <v>3267</v>
      </c>
      <c r="K636" s="31" t="s">
        <v>3210</v>
      </c>
      <c r="L636" s="31" t="s">
        <v>97</v>
      </c>
      <c r="M636" s="31" t="s">
        <v>3230</v>
      </c>
      <c r="N636">
        <v>1</v>
      </c>
      <c r="O636">
        <v>5</v>
      </c>
      <c r="P636" t="s">
        <v>96</v>
      </c>
      <c r="Q636" t="s">
        <v>96</v>
      </c>
    </row>
    <row r="637" spans="1:17" x14ac:dyDescent="0.2">
      <c r="A637" s="48" t="s">
        <v>3204</v>
      </c>
      <c r="B637" s="48" t="s">
        <v>3231</v>
      </c>
      <c r="C637" s="48" t="s">
        <v>14</v>
      </c>
      <c r="D637" s="48" t="s">
        <v>39</v>
      </c>
      <c r="E637" s="48" t="s">
        <v>1280</v>
      </c>
      <c r="F637" t="s">
        <v>3233</v>
      </c>
      <c r="G637">
        <f t="shared" si="21"/>
        <v>1987</v>
      </c>
      <c r="H637" t="s">
        <v>3266</v>
      </c>
      <c r="I637" t="str">
        <f t="shared" ref="I637:I646" si="27">F637&amp;H637</f>
        <v>VE64</v>
      </c>
      <c r="J637" t="s">
        <v>3267</v>
      </c>
      <c r="K637" s="31" t="s">
        <v>3210</v>
      </c>
      <c r="L637" s="31" t="s">
        <v>97</v>
      </c>
      <c r="M637" s="31" t="s">
        <v>3230</v>
      </c>
      <c r="N637">
        <v>1</v>
      </c>
      <c r="O637">
        <v>5</v>
      </c>
      <c r="P637" t="s">
        <v>96</v>
      </c>
      <c r="Q637" t="s">
        <v>96</v>
      </c>
    </row>
    <row r="638" spans="1:17" x14ac:dyDescent="0.2">
      <c r="A638" s="48" t="s">
        <v>3204</v>
      </c>
      <c r="B638" s="48" t="s">
        <v>3244</v>
      </c>
      <c r="C638" s="48" t="s">
        <v>14</v>
      </c>
      <c r="D638" s="48" t="s">
        <v>39</v>
      </c>
      <c r="E638" s="48" t="s">
        <v>1280</v>
      </c>
      <c r="F638" s="31" t="s">
        <v>3237</v>
      </c>
      <c r="G638">
        <f t="shared" si="21"/>
        <v>1989</v>
      </c>
      <c r="H638" t="s">
        <v>3266</v>
      </c>
      <c r="I638" t="str">
        <f t="shared" si="27"/>
        <v>QE64</v>
      </c>
      <c r="J638" t="s">
        <v>3267</v>
      </c>
      <c r="K638" s="31" t="s">
        <v>3210</v>
      </c>
      <c r="L638" s="31" t="s">
        <v>97</v>
      </c>
      <c r="M638" s="31" t="s">
        <v>3230</v>
      </c>
      <c r="N638">
        <v>1</v>
      </c>
      <c r="O638">
        <v>5</v>
      </c>
      <c r="P638" t="s">
        <v>96</v>
      </c>
      <c r="Q638" t="s">
        <v>96</v>
      </c>
    </row>
    <row r="639" spans="1:17" x14ac:dyDescent="0.2">
      <c r="A639" s="48" t="s">
        <v>3204</v>
      </c>
      <c r="B639" s="48" t="s">
        <v>3234</v>
      </c>
      <c r="C639" s="48" t="s">
        <v>14</v>
      </c>
      <c r="D639" s="48" t="s">
        <v>39</v>
      </c>
      <c r="E639" s="48" t="s">
        <v>1280</v>
      </c>
      <c r="F639" s="31" t="s">
        <v>3235</v>
      </c>
      <c r="G639">
        <f t="shared" si="21"/>
        <v>1990</v>
      </c>
      <c r="H639" t="s">
        <v>3266</v>
      </c>
      <c r="I639" t="str">
        <f t="shared" si="27"/>
        <v>GE64</v>
      </c>
      <c r="J639" t="s">
        <v>3267</v>
      </c>
      <c r="K639" s="31" t="s">
        <v>3210</v>
      </c>
      <c r="L639" s="31" t="s">
        <v>97</v>
      </c>
      <c r="M639" s="31" t="s">
        <v>3230</v>
      </c>
      <c r="N639">
        <v>1</v>
      </c>
      <c r="O639">
        <v>5</v>
      </c>
      <c r="P639" t="s">
        <v>96</v>
      </c>
      <c r="Q639" t="s">
        <v>96</v>
      </c>
    </row>
    <row r="640" spans="1:17" x14ac:dyDescent="0.2">
      <c r="A640" s="48" t="s">
        <v>3204</v>
      </c>
      <c r="B640" s="48" t="s">
        <v>3245</v>
      </c>
      <c r="C640" s="48" t="s">
        <v>14</v>
      </c>
      <c r="D640" s="48" t="s">
        <v>39</v>
      </c>
      <c r="E640" s="48" t="s">
        <v>1280</v>
      </c>
      <c r="F640" s="31" t="s">
        <v>55</v>
      </c>
      <c r="G640">
        <f t="shared" si="21"/>
        <v>1992</v>
      </c>
      <c r="H640" t="s">
        <v>3266</v>
      </c>
      <c r="I640" t="str">
        <f t="shared" si="27"/>
        <v>XE64</v>
      </c>
      <c r="J640" t="s">
        <v>3267</v>
      </c>
      <c r="K640" s="31" t="s">
        <v>3210</v>
      </c>
      <c r="L640" s="31" t="s">
        <v>97</v>
      </c>
      <c r="M640" s="31" t="s">
        <v>3230</v>
      </c>
      <c r="N640">
        <v>1</v>
      </c>
      <c r="O640">
        <v>5</v>
      </c>
      <c r="P640" t="s">
        <v>96</v>
      </c>
      <c r="Q640" t="s">
        <v>96</v>
      </c>
    </row>
    <row r="641" spans="1:17" x14ac:dyDescent="0.2">
      <c r="A641" s="48" t="s">
        <v>3204</v>
      </c>
      <c r="B641" s="48" t="s">
        <v>3236</v>
      </c>
      <c r="C641" s="48" t="s">
        <v>14</v>
      </c>
      <c r="D641" s="48" t="s">
        <v>39</v>
      </c>
      <c r="E641" s="48" t="s">
        <v>1280</v>
      </c>
      <c r="F641" t="s">
        <v>2745</v>
      </c>
      <c r="G641">
        <f t="shared" si="21"/>
        <v>1993</v>
      </c>
      <c r="H641" t="s">
        <v>3266</v>
      </c>
      <c r="I641" t="str">
        <f t="shared" si="27"/>
        <v>HE64</v>
      </c>
      <c r="J641" t="s">
        <v>3267</v>
      </c>
      <c r="K641" s="31" t="s">
        <v>3210</v>
      </c>
      <c r="L641" s="31" t="s">
        <v>97</v>
      </c>
      <c r="M641" s="31" t="s">
        <v>3230</v>
      </c>
      <c r="N641">
        <v>1</v>
      </c>
      <c r="O641">
        <v>5</v>
      </c>
      <c r="P641" t="s">
        <v>96</v>
      </c>
      <c r="Q641" t="s">
        <v>96</v>
      </c>
    </row>
    <row r="642" spans="1:17" x14ac:dyDescent="0.2">
      <c r="A642" s="48" t="s">
        <v>3204</v>
      </c>
      <c r="B642" s="48" t="s">
        <v>3243</v>
      </c>
      <c r="C642" s="48" t="s">
        <v>14</v>
      </c>
      <c r="D642" s="48" t="s">
        <v>39</v>
      </c>
      <c r="E642" s="48" t="s">
        <v>1280</v>
      </c>
      <c r="F642" s="31" t="s">
        <v>3242</v>
      </c>
      <c r="G642">
        <f t="shared" ref="G642:G705" si="28">IF(B642="SATSA_Q1",1984,IF(B642="SATSA_IPT1",1985,IF(B642="SATSA_Q2",1987,IF(B642="SATSA_IPT2",1989,IF(B642="SATSA_Q3",1990,IF(B642="SATSA_IPT3",1992,IF(B642="SATSA_Q4",1993,IF(B642="SATSA_IPT4",1995,IF(B642="SATSA_IPT5",1999,IF(B642="SATSA_IPT6",2002,IF(B642="SATSA_Q5",2004,IF(B642="SATSA_IPT7",2005,IF(B642="SATSA_Q6",2007,IF(B642="SATSA_IPT8",2008,IF(B642="SATSA_Q7",2010,IF(B642="SATSA_IPT9",2010,IF(B642="SATSA_Q8",2012,IF(B642="SATSA_IPT10",2012,IF(B642="SATSA_Q9",2014,"HELP")))))))))))))))))))</f>
        <v>1999</v>
      </c>
      <c r="H642" t="s">
        <v>3266</v>
      </c>
      <c r="I642" t="str">
        <f t="shared" si="27"/>
        <v>RE64</v>
      </c>
      <c r="J642" t="s">
        <v>3267</v>
      </c>
      <c r="K642" s="31" t="s">
        <v>3210</v>
      </c>
      <c r="L642" s="31" t="s">
        <v>97</v>
      </c>
      <c r="M642" s="31" t="s">
        <v>3230</v>
      </c>
      <c r="N642">
        <v>1</v>
      </c>
      <c r="O642">
        <v>5</v>
      </c>
      <c r="P642" t="s">
        <v>96</v>
      </c>
      <c r="Q642" t="s">
        <v>96</v>
      </c>
    </row>
    <row r="643" spans="1:17" x14ac:dyDescent="0.2">
      <c r="A643" s="48" t="s">
        <v>3204</v>
      </c>
      <c r="B643" s="48" t="s">
        <v>3247</v>
      </c>
      <c r="C643" s="48" t="s">
        <v>14</v>
      </c>
      <c r="D643" s="48" t="s">
        <v>39</v>
      </c>
      <c r="E643" s="48" t="s">
        <v>1280</v>
      </c>
      <c r="F643" s="31" t="s">
        <v>3246</v>
      </c>
      <c r="G643">
        <f t="shared" si="28"/>
        <v>2002</v>
      </c>
      <c r="H643" t="s">
        <v>3266</v>
      </c>
      <c r="I643" t="str">
        <f t="shared" si="27"/>
        <v>SE64</v>
      </c>
      <c r="J643" t="s">
        <v>3267</v>
      </c>
      <c r="K643" s="31" t="s">
        <v>3210</v>
      </c>
      <c r="L643" s="31" t="s">
        <v>97</v>
      </c>
      <c r="M643" s="31" t="s">
        <v>3230</v>
      </c>
      <c r="N643">
        <v>1</v>
      </c>
      <c r="O643">
        <v>5</v>
      </c>
      <c r="P643" t="s">
        <v>96</v>
      </c>
      <c r="Q643" t="s">
        <v>96</v>
      </c>
    </row>
    <row r="644" spans="1:17" x14ac:dyDescent="0.2">
      <c r="A644" s="48" t="s">
        <v>3204</v>
      </c>
      <c r="B644" s="48" t="s">
        <v>3238</v>
      </c>
      <c r="C644" s="48" t="s">
        <v>14</v>
      </c>
      <c r="D644" s="48" t="s">
        <v>39</v>
      </c>
      <c r="E644" s="48" t="s">
        <v>1280</v>
      </c>
      <c r="F644" s="31" t="s">
        <v>3240</v>
      </c>
      <c r="G644">
        <f t="shared" si="28"/>
        <v>2004</v>
      </c>
      <c r="H644" t="s">
        <v>3266</v>
      </c>
      <c r="I644" t="str">
        <f t="shared" si="27"/>
        <v>JE64</v>
      </c>
      <c r="J644" t="s">
        <v>3267</v>
      </c>
      <c r="K644" s="31" t="s">
        <v>3210</v>
      </c>
      <c r="L644" s="31" t="s">
        <v>97</v>
      </c>
      <c r="M644" s="31" t="s">
        <v>3230</v>
      </c>
      <c r="N644">
        <v>1</v>
      </c>
      <c r="O644">
        <v>5</v>
      </c>
      <c r="P644" t="s">
        <v>96</v>
      </c>
      <c r="Q644" t="s">
        <v>96</v>
      </c>
    </row>
    <row r="645" spans="1:17" x14ac:dyDescent="0.2">
      <c r="A645" s="48" t="s">
        <v>3204</v>
      </c>
      <c r="B645" s="48" t="s">
        <v>3249</v>
      </c>
      <c r="C645" s="48" t="s">
        <v>14</v>
      </c>
      <c r="D645" s="48" t="s">
        <v>39</v>
      </c>
      <c r="E645" s="48" t="s">
        <v>1280</v>
      </c>
      <c r="F645" s="31" t="s">
        <v>3248</v>
      </c>
      <c r="G645">
        <f t="shared" si="28"/>
        <v>2005</v>
      </c>
      <c r="H645" t="s">
        <v>3266</v>
      </c>
      <c r="I645" t="str">
        <f t="shared" si="27"/>
        <v>UE64</v>
      </c>
      <c r="J645" t="s">
        <v>3267</v>
      </c>
      <c r="K645" s="31" t="s">
        <v>3210</v>
      </c>
      <c r="L645" s="31" t="s">
        <v>97</v>
      </c>
      <c r="M645" s="31" t="s">
        <v>3230</v>
      </c>
      <c r="N645">
        <v>1</v>
      </c>
      <c r="O645">
        <v>5</v>
      </c>
      <c r="P645" t="s">
        <v>96</v>
      </c>
      <c r="Q645" t="s">
        <v>96</v>
      </c>
    </row>
    <row r="646" spans="1:17" x14ac:dyDescent="0.2">
      <c r="A646" s="48" t="s">
        <v>3204</v>
      </c>
      <c r="B646" s="48" t="s">
        <v>3239</v>
      </c>
      <c r="C646" s="48" t="s">
        <v>14</v>
      </c>
      <c r="D646" s="48" t="s">
        <v>39</v>
      </c>
      <c r="E646" s="48" t="s">
        <v>1280</v>
      </c>
      <c r="F646" s="31" t="s">
        <v>3241</v>
      </c>
      <c r="G646">
        <f t="shared" si="28"/>
        <v>2007</v>
      </c>
      <c r="H646" t="s">
        <v>3266</v>
      </c>
      <c r="I646" t="str">
        <f t="shared" si="27"/>
        <v>KE64</v>
      </c>
      <c r="J646" t="s">
        <v>3267</v>
      </c>
      <c r="K646" s="31" t="s">
        <v>3210</v>
      </c>
      <c r="L646" s="31" t="s">
        <v>97</v>
      </c>
      <c r="M646" s="31" t="s">
        <v>3230</v>
      </c>
      <c r="N646">
        <v>1</v>
      </c>
      <c r="O646">
        <v>5</v>
      </c>
      <c r="P646" t="s">
        <v>96</v>
      </c>
      <c r="Q646" t="s">
        <v>96</v>
      </c>
    </row>
    <row r="647" spans="1:17" x14ac:dyDescent="0.2">
      <c r="A647" s="47" t="s">
        <v>3204</v>
      </c>
      <c r="B647" s="47" t="s">
        <v>3229</v>
      </c>
      <c r="C647" s="47" t="s">
        <v>14</v>
      </c>
      <c r="D647" s="47" t="s">
        <v>44</v>
      </c>
      <c r="E647" s="47" t="s">
        <v>1102</v>
      </c>
      <c r="G647">
        <f t="shared" si="28"/>
        <v>1984</v>
      </c>
      <c r="I647" t="s">
        <v>3973</v>
      </c>
      <c r="J647" t="s">
        <v>3968</v>
      </c>
      <c r="K647" s="31" t="s">
        <v>3210</v>
      </c>
      <c r="L647" s="31" t="s">
        <v>97</v>
      </c>
      <c r="M647" s="31" t="s">
        <v>3989</v>
      </c>
      <c r="N647">
        <v>1</v>
      </c>
      <c r="O647">
        <v>5</v>
      </c>
      <c r="P647" t="s">
        <v>96</v>
      </c>
      <c r="Q647" t="s">
        <v>96</v>
      </c>
    </row>
    <row r="648" spans="1:17" x14ac:dyDescent="0.2">
      <c r="A648" s="47" t="s">
        <v>3204</v>
      </c>
      <c r="B648" s="47" t="s">
        <v>3231</v>
      </c>
      <c r="C648" s="47" t="s">
        <v>14</v>
      </c>
      <c r="D648" s="47" t="s">
        <v>44</v>
      </c>
      <c r="E648" s="47" t="s">
        <v>1102</v>
      </c>
      <c r="G648">
        <f t="shared" si="28"/>
        <v>1987</v>
      </c>
      <c r="I648" t="s">
        <v>3974</v>
      </c>
      <c r="J648" t="s">
        <v>3968</v>
      </c>
      <c r="K648" s="31" t="s">
        <v>3210</v>
      </c>
      <c r="L648" s="31" t="s">
        <v>97</v>
      </c>
      <c r="M648" s="31" t="s">
        <v>3989</v>
      </c>
      <c r="N648">
        <v>1</v>
      </c>
      <c r="O648">
        <v>5</v>
      </c>
      <c r="P648" t="s">
        <v>96</v>
      </c>
      <c r="Q648" t="s">
        <v>96</v>
      </c>
    </row>
    <row r="649" spans="1:17" x14ac:dyDescent="0.2">
      <c r="A649" s="47" t="s">
        <v>3204</v>
      </c>
      <c r="B649" s="47" t="s">
        <v>3244</v>
      </c>
      <c r="C649" s="47" t="s">
        <v>14</v>
      </c>
      <c r="D649" s="47" t="s">
        <v>44</v>
      </c>
      <c r="E649" s="47" t="s">
        <v>1102</v>
      </c>
      <c r="G649">
        <f t="shared" si="28"/>
        <v>1989</v>
      </c>
      <c r="I649" t="s">
        <v>3972</v>
      </c>
      <c r="J649" t="s">
        <v>3968</v>
      </c>
      <c r="K649" s="31" t="s">
        <v>3210</v>
      </c>
      <c r="L649" s="31" t="s">
        <v>97</v>
      </c>
      <c r="M649" s="31" t="s">
        <v>3989</v>
      </c>
      <c r="N649">
        <v>1</v>
      </c>
      <c r="O649">
        <v>5</v>
      </c>
      <c r="P649" t="s">
        <v>96</v>
      </c>
      <c r="Q649" t="s">
        <v>96</v>
      </c>
    </row>
    <row r="650" spans="1:17" x14ac:dyDescent="0.2">
      <c r="A650" s="47" t="s">
        <v>3204</v>
      </c>
      <c r="B650" s="47" t="s">
        <v>3234</v>
      </c>
      <c r="C650" s="47" t="s">
        <v>14</v>
      </c>
      <c r="D650" s="47" t="s">
        <v>44</v>
      </c>
      <c r="E650" s="47" t="s">
        <v>1102</v>
      </c>
      <c r="G650">
        <f t="shared" si="28"/>
        <v>1990</v>
      </c>
      <c r="I650" t="s">
        <v>3970</v>
      </c>
      <c r="J650" t="s">
        <v>3968</v>
      </c>
      <c r="K650" s="31" t="s">
        <v>3210</v>
      </c>
      <c r="L650" s="31" t="s">
        <v>97</v>
      </c>
      <c r="M650" s="31" t="s">
        <v>3989</v>
      </c>
      <c r="N650">
        <v>1</v>
      </c>
      <c r="O650">
        <v>5</v>
      </c>
      <c r="P650" t="s">
        <v>96</v>
      </c>
      <c r="Q650" t="s">
        <v>96</v>
      </c>
    </row>
    <row r="651" spans="1:17" x14ac:dyDescent="0.2">
      <c r="A651" s="47" t="s">
        <v>3204</v>
      </c>
      <c r="B651" s="47" t="s">
        <v>3245</v>
      </c>
      <c r="C651" s="47" t="s">
        <v>14</v>
      </c>
      <c r="D651" s="47" t="s">
        <v>44</v>
      </c>
      <c r="E651" s="47" t="s">
        <v>1102</v>
      </c>
      <c r="G651">
        <f t="shared" si="28"/>
        <v>1992</v>
      </c>
      <c r="I651" t="s">
        <v>3975</v>
      </c>
      <c r="J651" t="s">
        <v>3968</v>
      </c>
      <c r="K651" s="31" t="s">
        <v>3210</v>
      </c>
      <c r="L651" s="31" t="s">
        <v>97</v>
      </c>
      <c r="M651" s="31" t="s">
        <v>3989</v>
      </c>
      <c r="N651">
        <v>1</v>
      </c>
      <c r="O651">
        <v>5</v>
      </c>
      <c r="P651" t="s">
        <v>96</v>
      </c>
      <c r="Q651" t="s">
        <v>96</v>
      </c>
    </row>
    <row r="652" spans="1:17" x14ac:dyDescent="0.2">
      <c r="A652" s="47" t="s">
        <v>3204</v>
      </c>
      <c r="B652" s="47" t="s">
        <v>3236</v>
      </c>
      <c r="C652" s="47" t="s">
        <v>14</v>
      </c>
      <c r="D652" s="47" t="s">
        <v>44</v>
      </c>
      <c r="E652" s="47" t="s">
        <v>1102</v>
      </c>
      <c r="G652">
        <f t="shared" si="28"/>
        <v>1993</v>
      </c>
      <c r="I652" t="s">
        <v>3971</v>
      </c>
      <c r="J652" t="s">
        <v>3968</v>
      </c>
      <c r="K652" s="31" t="s">
        <v>3210</v>
      </c>
      <c r="L652" s="31" t="s">
        <v>97</v>
      </c>
      <c r="M652" s="31" t="s">
        <v>3989</v>
      </c>
      <c r="N652">
        <v>1</v>
      </c>
      <c r="O652">
        <v>5</v>
      </c>
      <c r="P652" t="s">
        <v>96</v>
      </c>
      <c r="Q652" t="s">
        <v>96</v>
      </c>
    </row>
    <row r="653" spans="1:17" x14ac:dyDescent="0.2">
      <c r="A653" s="47" t="s">
        <v>3204</v>
      </c>
      <c r="B653" s="47" t="s">
        <v>3394</v>
      </c>
      <c r="C653" s="47" t="s">
        <v>14</v>
      </c>
      <c r="D653" s="47" t="s">
        <v>44</v>
      </c>
      <c r="E653" s="47" t="s">
        <v>1102</v>
      </c>
      <c r="G653">
        <f t="shared" si="28"/>
        <v>1995</v>
      </c>
      <c r="I653" t="s">
        <v>3967</v>
      </c>
      <c r="J653" t="s">
        <v>3968</v>
      </c>
      <c r="K653" s="31" t="s">
        <v>3210</v>
      </c>
      <c r="L653" s="31" t="s">
        <v>97</v>
      </c>
      <c r="M653" s="31" t="s">
        <v>3989</v>
      </c>
      <c r="N653">
        <v>1</v>
      </c>
      <c r="O653">
        <v>5</v>
      </c>
      <c r="P653" t="s">
        <v>96</v>
      </c>
      <c r="Q653" t="s">
        <v>96</v>
      </c>
    </row>
    <row r="654" spans="1:17" x14ac:dyDescent="0.2">
      <c r="A654" s="47" t="s">
        <v>3204</v>
      </c>
      <c r="B654" s="47" t="s">
        <v>3394</v>
      </c>
      <c r="C654" s="47" t="s">
        <v>14</v>
      </c>
      <c r="D654" s="47" t="s">
        <v>44</v>
      </c>
      <c r="E654" s="47" t="s">
        <v>1102</v>
      </c>
      <c r="G654">
        <f t="shared" si="28"/>
        <v>1995</v>
      </c>
      <c r="I654" t="s">
        <v>3969</v>
      </c>
      <c r="J654" t="s">
        <v>3968</v>
      </c>
      <c r="K654" s="31" t="s">
        <v>3210</v>
      </c>
      <c r="L654" s="31" t="s">
        <v>97</v>
      </c>
      <c r="M654" s="31" t="s">
        <v>3989</v>
      </c>
      <c r="N654">
        <v>1</v>
      </c>
      <c r="O654">
        <v>5</v>
      </c>
      <c r="P654" t="s">
        <v>96</v>
      </c>
      <c r="Q654" t="s">
        <v>96</v>
      </c>
    </row>
    <row r="655" spans="1:17" x14ac:dyDescent="0.2">
      <c r="A655" s="47" t="s">
        <v>3204</v>
      </c>
      <c r="B655" s="47" t="s">
        <v>3229</v>
      </c>
      <c r="C655" s="47" t="s">
        <v>14</v>
      </c>
      <c r="D655" s="47" t="s">
        <v>44</v>
      </c>
      <c r="E655" s="47" t="s">
        <v>3988</v>
      </c>
      <c r="G655">
        <f t="shared" si="28"/>
        <v>1984</v>
      </c>
      <c r="I655" t="s">
        <v>3978</v>
      </c>
      <c r="J655" t="s">
        <v>3977</v>
      </c>
      <c r="K655" s="31" t="s">
        <v>3210</v>
      </c>
      <c r="L655" s="31" t="s">
        <v>97</v>
      </c>
      <c r="M655" s="31" t="s">
        <v>3989</v>
      </c>
      <c r="N655">
        <v>1</v>
      </c>
      <c r="O655">
        <v>5</v>
      </c>
      <c r="P655" t="s">
        <v>96</v>
      </c>
      <c r="Q655" t="s">
        <v>96</v>
      </c>
    </row>
    <row r="656" spans="1:17" x14ac:dyDescent="0.2">
      <c r="A656" s="47" t="s">
        <v>3204</v>
      </c>
      <c r="B656" s="47" t="s">
        <v>3231</v>
      </c>
      <c r="C656" s="47" t="s">
        <v>14</v>
      </c>
      <c r="D656" s="47" t="s">
        <v>44</v>
      </c>
      <c r="E656" s="47" t="s">
        <v>3988</v>
      </c>
      <c r="G656">
        <f t="shared" si="28"/>
        <v>1987</v>
      </c>
      <c r="I656" t="s">
        <v>3984</v>
      </c>
      <c r="J656" t="s">
        <v>3980</v>
      </c>
      <c r="K656" s="31" t="s">
        <v>3210</v>
      </c>
      <c r="L656" s="31" t="s">
        <v>97</v>
      </c>
      <c r="M656" s="31" t="s">
        <v>3989</v>
      </c>
      <c r="N656">
        <v>1</v>
      </c>
      <c r="O656">
        <v>5</v>
      </c>
      <c r="P656" t="s">
        <v>96</v>
      </c>
      <c r="Q656" t="s">
        <v>96</v>
      </c>
    </row>
    <row r="657" spans="1:17" x14ac:dyDescent="0.2">
      <c r="A657" s="47" t="s">
        <v>3204</v>
      </c>
      <c r="B657" s="47" t="s">
        <v>3244</v>
      </c>
      <c r="C657" s="47" t="s">
        <v>14</v>
      </c>
      <c r="D657" s="47" t="s">
        <v>44</v>
      </c>
      <c r="E657" s="47" t="s">
        <v>3988</v>
      </c>
      <c r="G657">
        <f t="shared" si="28"/>
        <v>1989</v>
      </c>
      <c r="I657" t="s">
        <v>3983</v>
      </c>
      <c r="J657" t="s">
        <v>3980</v>
      </c>
      <c r="K657" s="31" t="s">
        <v>3210</v>
      </c>
      <c r="L657" s="31" t="s">
        <v>97</v>
      </c>
      <c r="M657" s="31" t="s">
        <v>3989</v>
      </c>
      <c r="N657">
        <v>1</v>
      </c>
      <c r="O657">
        <v>5</v>
      </c>
      <c r="P657" t="s">
        <v>96</v>
      </c>
      <c r="Q657" t="s">
        <v>96</v>
      </c>
    </row>
    <row r="658" spans="1:17" x14ac:dyDescent="0.2">
      <c r="A658" s="47" t="s">
        <v>3204</v>
      </c>
      <c r="B658" s="47" t="s">
        <v>3234</v>
      </c>
      <c r="C658" s="47" t="s">
        <v>14</v>
      </c>
      <c r="D658" s="47" t="s">
        <v>44</v>
      </c>
      <c r="E658" s="47" t="s">
        <v>3988</v>
      </c>
      <c r="G658">
        <f t="shared" si="28"/>
        <v>1990</v>
      </c>
      <c r="I658" t="s">
        <v>3981</v>
      </c>
      <c r="J658" t="s">
        <v>3980</v>
      </c>
      <c r="K658" s="31" t="s">
        <v>3210</v>
      </c>
      <c r="L658" s="31" t="s">
        <v>97</v>
      </c>
      <c r="M658" s="31" t="s">
        <v>3989</v>
      </c>
      <c r="N658">
        <v>1</v>
      </c>
      <c r="O658">
        <v>5</v>
      </c>
      <c r="P658" t="s">
        <v>96</v>
      </c>
      <c r="Q658" t="s">
        <v>96</v>
      </c>
    </row>
    <row r="659" spans="1:17" x14ac:dyDescent="0.2">
      <c r="A659" s="47" t="s">
        <v>3204</v>
      </c>
      <c r="B659" s="47" t="s">
        <v>3245</v>
      </c>
      <c r="C659" s="47" t="s">
        <v>14</v>
      </c>
      <c r="D659" s="47" t="s">
        <v>44</v>
      </c>
      <c r="E659" s="47" t="s">
        <v>3988</v>
      </c>
      <c r="G659">
        <f t="shared" si="28"/>
        <v>1992</v>
      </c>
      <c r="I659" t="s">
        <v>3985</v>
      </c>
      <c r="J659" t="s">
        <v>3980</v>
      </c>
      <c r="K659" s="31" t="s">
        <v>3210</v>
      </c>
      <c r="L659" s="31" t="s">
        <v>97</v>
      </c>
      <c r="M659" s="31" t="s">
        <v>3989</v>
      </c>
      <c r="N659">
        <v>1</v>
      </c>
      <c r="O659">
        <v>5</v>
      </c>
      <c r="P659" t="s">
        <v>96</v>
      </c>
      <c r="Q659" t="s">
        <v>96</v>
      </c>
    </row>
    <row r="660" spans="1:17" x14ac:dyDescent="0.2">
      <c r="A660" s="47" t="s">
        <v>3204</v>
      </c>
      <c r="B660" s="47" t="s">
        <v>3236</v>
      </c>
      <c r="C660" s="47" t="s">
        <v>14</v>
      </c>
      <c r="D660" s="47" t="s">
        <v>44</v>
      </c>
      <c r="E660" s="47" t="s">
        <v>3988</v>
      </c>
      <c r="G660">
        <f t="shared" si="28"/>
        <v>1993</v>
      </c>
      <c r="I660" t="s">
        <v>3982</v>
      </c>
      <c r="J660" t="s">
        <v>3980</v>
      </c>
      <c r="K660" s="31" t="s">
        <v>3210</v>
      </c>
      <c r="L660" s="31" t="s">
        <v>97</v>
      </c>
      <c r="M660" s="31" t="s">
        <v>3989</v>
      </c>
      <c r="N660">
        <v>1</v>
      </c>
      <c r="O660">
        <v>5</v>
      </c>
      <c r="P660" t="s">
        <v>96</v>
      </c>
      <c r="Q660" t="s">
        <v>96</v>
      </c>
    </row>
    <row r="661" spans="1:17" x14ac:dyDescent="0.2">
      <c r="A661" s="47" t="s">
        <v>3204</v>
      </c>
      <c r="B661" s="47" t="s">
        <v>3394</v>
      </c>
      <c r="C661" s="47" t="s">
        <v>14</v>
      </c>
      <c r="D661" s="47" t="s">
        <v>44</v>
      </c>
      <c r="E661" s="47" t="s">
        <v>3988</v>
      </c>
      <c r="G661">
        <f t="shared" si="28"/>
        <v>1995</v>
      </c>
      <c r="I661" t="s">
        <v>3976</v>
      </c>
      <c r="J661" t="s">
        <v>3977</v>
      </c>
      <c r="K661" s="31" t="s">
        <v>3210</v>
      </c>
      <c r="L661" s="31" t="s">
        <v>97</v>
      </c>
      <c r="M661" s="31" t="s">
        <v>3989</v>
      </c>
      <c r="N661">
        <v>1</v>
      </c>
      <c r="O661">
        <v>5</v>
      </c>
      <c r="P661" t="s">
        <v>96</v>
      </c>
      <c r="Q661" t="s">
        <v>96</v>
      </c>
    </row>
    <row r="662" spans="1:17" x14ac:dyDescent="0.2">
      <c r="A662" s="47" t="s">
        <v>3204</v>
      </c>
      <c r="B662" s="47" t="s">
        <v>3394</v>
      </c>
      <c r="C662" s="47" t="s">
        <v>14</v>
      </c>
      <c r="D662" s="47" t="s">
        <v>44</v>
      </c>
      <c r="E662" s="47" t="s">
        <v>3988</v>
      </c>
      <c r="G662">
        <f t="shared" si="28"/>
        <v>1995</v>
      </c>
      <c r="I662" t="s">
        <v>3979</v>
      </c>
      <c r="J662" t="s">
        <v>3980</v>
      </c>
      <c r="K662" s="31" t="s">
        <v>3210</v>
      </c>
      <c r="L662" s="31" t="s">
        <v>97</v>
      </c>
      <c r="M662" s="31" t="s">
        <v>3989</v>
      </c>
      <c r="N662">
        <v>1</v>
      </c>
      <c r="O662">
        <v>5</v>
      </c>
      <c r="P662" t="s">
        <v>96</v>
      </c>
      <c r="Q662" t="s">
        <v>96</v>
      </c>
    </row>
    <row r="663" spans="1:17" x14ac:dyDescent="0.2">
      <c r="A663" s="47" t="s">
        <v>3204</v>
      </c>
      <c r="B663" s="47" t="s">
        <v>3229</v>
      </c>
      <c r="C663" s="47" t="s">
        <v>14</v>
      </c>
      <c r="D663" s="47" t="s">
        <v>44</v>
      </c>
      <c r="E663" s="47" t="s">
        <v>1272</v>
      </c>
      <c r="G663">
        <f t="shared" si="28"/>
        <v>1984</v>
      </c>
      <c r="I663" t="s">
        <v>3955</v>
      </c>
      <c r="J663" t="s">
        <v>3950</v>
      </c>
      <c r="K663" s="31" t="s">
        <v>3210</v>
      </c>
      <c r="L663" s="31" t="s">
        <v>97</v>
      </c>
      <c r="M663" s="31" t="s">
        <v>3989</v>
      </c>
      <c r="N663">
        <v>1</v>
      </c>
      <c r="O663">
        <v>5</v>
      </c>
      <c r="P663" t="s">
        <v>96</v>
      </c>
      <c r="Q663" t="s">
        <v>96</v>
      </c>
    </row>
    <row r="664" spans="1:17" x14ac:dyDescent="0.2">
      <c r="A664" s="47" t="s">
        <v>3204</v>
      </c>
      <c r="B664" s="47" t="s">
        <v>3231</v>
      </c>
      <c r="C664" s="47" t="s">
        <v>14</v>
      </c>
      <c r="D664" s="47" t="s">
        <v>44</v>
      </c>
      <c r="E664" s="47" t="s">
        <v>1272</v>
      </c>
      <c r="G664">
        <f t="shared" si="28"/>
        <v>1987</v>
      </c>
      <c r="I664" t="s">
        <v>3956</v>
      </c>
      <c r="J664" t="s">
        <v>3950</v>
      </c>
      <c r="K664" s="31" t="s">
        <v>3210</v>
      </c>
      <c r="L664" s="31" t="s">
        <v>97</v>
      </c>
      <c r="M664" s="31" t="s">
        <v>3989</v>
      </c>
      <c r="N664">
        <v>1</v>
      </c>
      <c r="O664">
        <v>5</v>
      </c>
      <c r="P664" t="s">
        <v>96</v>
      </c>
      <c r="Q664" t="s">
        <v>96</v>
      </c>
    </row>
    <row r="665" spans="1:17" x14ac:dyDescent="0.2">
      <c r="A665" s="47" t="s">
        <v>3204</v>
      </c>
      <c r="B665" s="47" t="s">
        <v>3244</v>
      </c>
      <c r="C665" s="47" t="s">
        <v>14</v>
      </c>
      <c r="D665" s="47" t="s">
        <v>44</v>
      </c>
      <c r="E665" s="47" t="s">
        <v>1272</v>
      </c>
      <c r="G665">
        <f t="shared" si="28"/>
        <v>1989</v>
      </c>
      <c r="I665" t="s">
        <v>3954</v>
      </c>
      <c r="J665" t="s">
        <v>3950</v>
      </c>
      <c r="K665" s="31" t="s">
        <v>3210</v>
      </c>
      <c r="L665" s="31" t="s">
        <v>97</v>
      </c>
      <c r="M665" s="31" t="s">
        <v>3989</v>
      </c>
      <c r="N665">
        <v>1</v>
      </c>
      <c r="O665">
        <v>5</v>
      </c>
      <c r="P665" t="s">
        <v>96</v>
      </c>
      <c r="Q665" t="s">
        <v>96</v>
      </c>
    </row>
    <row r="666" spans="1:17" x14ac:dyDescent="0.2">
      <c r="A666" s="47" t="s">
        <v>3204</v>
      </c>
      <c r="B666" s="47" t="s">
        <v>3234</v>
      </c>
      <c r="C666" s="47" t="s">
        <v>14</v>
      </c>
      <c r="D666" s="47" t="s">
        <v>44</v>
      </c>
      <c r="E666" s="47" t="s">
        <v>1272</v>
      </c>
      <c r="G666">
        <f t="shared" si="28"/>
        <v>1990</v>
      </c>
      <c r="I666" t="s">
        <v>3952</v>
      </c>
      <c r="J666" t="s">
        <v>3950</v>
      </c>
      <c r="K666" s="31" t="s">
        <v>3210</v>
      </c>
      <c r="L666" s="31" t="s">
        <v>97</v>
      </c>
      <c r="M666" s="31" t="s">
        <v>3989</v>
      </c>
      <c r="N666">
        <v>1</v>
      </c>
      <c r="O666">
        <v>5</v>
      </c>
      <c r="P666" t="s">
        <v>96</v>
      </c>
      <c r="Q666" t="s">
        <v>96</v>
      </c>
    </row>
    <row r="667" spans="1:17" x14ac:dyDescent="0.2">
      <c r="A667" s="47" t="s">
        <v>3204</v>
      </c>
      <c r="B667" s="47" t="s">
        <v>3245</v>
      </c>
      <c r="C667" s="47" t="s">
        <v>14</v>
      </c>
      <c r="D667" s="47" t="s">
        <v>44</v>
      </c>
      <c r="E667" s="47" t="s">
        <v>1272</v>
      </c>
      <c r="G667">
        <f t="shared" si="28"/>
        <v>1992</v>
      </c>
      <c r="I667" t="s">
        <v>3957</v>
      </c>
      <c r="J667" t="s">
        <v>3950</v>
      </c>
      <c r="K667" s="31" t="s">
        <v>3210</v>
      </c>
      <c r="L667" s="31" t="s">
        <v>97</v>
      </c>
      <c r="M667" s="31" t="s">
        <v>3989</v>
      </c>
      <c r="N667">
        <v>1</v>
      </c>
      <c r="O667">
        <v>5</v>
      </c>
      <c r="P667" t="s">
        <v>96</v>
      </c>
      <c r="Q667" t="s">
        <v>96</v>
      </c>
    </row>
    <row r="668" spans="1:17" x14ac:dyDescent="0.2">
      <c r="A668" s="47" t="s">
        <v>3204</v>
      </c>
      <c r="B668" s="47" t="s">
        <v>3236</v>
      </c>
      <c r="C668" s="47" t="s">
        <v>14</v>
      </c>
      <c r="D668" s="47" t="s">
        <v>44</v>
      </c>
      <c r="E668" s="47" t="s">
        <v>1272</v>
      </c>
      <c r="G668">
        <f t="shared" si="28"/>
        <v>1993</v>
      </c>
      <c r="I668" t="s">
        <v>3953</v>
      </c>
      <c r="J668" t="s">
        <v>3950</v>
      </c>
      <c r="K668" s="31" t="s">
        <v>3210</v>
      </c>
      <c r="L668" s="31" t="s">
        <v>97</v>
      </c>
      <c r="M668" s="31" t="s">
        <v>3989</v>
      </c>
      <c r="N668">
        <v>1</v>
      </c>
      <c r="O668">
        <v>5</v>
      </c>
      <c r="P668" t="s">
        <v>96</v>
      </c>
      <c r="Q668" t="s">
        <v>96</v>
      </c>
    </row>
    <row r="669" spans="1:17" x14ac:dyDescent="0.2">
      <c r="A669" s="47" t="s">
        <v>3204</v>
      </c>
      <c r="B669" s="47" t="s">
        <v>3394</v>
      </c>
      <c r="C669" s="47" t="s">
        <v>14</v>
      </c>
      <c r="D669" s="47" t="s">
        <v>44</v>
      </c>
      <c r="E669" s="47" t="s">
        <v>1272</v>
      </c>
      <c r="G669">
        <f t="shared" si="28"/>
        <v>1995</v>
      </c>
      <c r="I669" t="s">
        <v>3949</v>
      </c>
      <c r="J669" t="s">
        <v>3950</v>
      </c>
      <c r="K669" s="31" t="s">
        <v>3210</v>
      </c>
      <c r="L669" s="31" t="s">
        <v>97</v>
      </c>
      <c r="M669" s="31" t="s">
        <v>3989</v>
      </c>
      <c r="N669">
        <v>1</v>
      </c>
      <c r="O669">
        <v>5</v>
      </c>
      <c r="P669" t="s">
        <v>96</v>
      </c>
      <c r="Q669" t="s">
        <v>96</v>
      </c>
    </row>
    <row r="670" spans="1:17" x14ac:dyDescent="0.2">
      <c r="A670" s="47" t="s">
        <v>3204</v>
      </c>
      <c r="B670" s="47" t="s">
        <v>3394</v>
      </c>
      <c r="C670" s="47" t="s">
        <v>14</v>
      </c>
      <c r="D670" s="47" t="s">
        <v>44</v>
      </c>
      <c r="E670" s="47" t="s">
        <v>1272</v>
      </c>
      <c r="G670">
        <f t="shared" si="28"/>
        <v>1995</v>
      </c>
      <c r="I670" t="s">
        <v>3951</v>
      </c>
      <c r="J670" t="s">
        <v>3950</v>
      </c>
      <c r="K670" s="31" t="s">
        <v>3210</v>
      </c>
      <c r="L670" s="31" t="s">
        <v>97</v>
      </c>
      <c r="M670" s="31" t="s">
        <v>3989</v>
      </c>
      <c r="N670">
        <v>1</v>
      </c>
      <c r="O670">
        <v>5</v>
      </c>
      <c r="P670" t="s">
        <v>96</v>
      </c>
      <c r="Q670" t="s">
        <v>96</v>
      </c>
    </row>
    <row r="671" spans="1:17" x14ac:dyDescent="0.2">
      <c r="A671" s="47" t="s">
        <v>3204</v>
      </c>
      <c r="B671" s="47" t="s">
        <v>3229</v>
      </c>
      <c r="C671" s="47" t="s">
        <v>14</v>
      </c>
      <c r="D671" s="47" t="s">
        <v>44</v>
      </c>
      <c r="E671" s="47" t="s">
        <v>3987</v>
      </c>
      <c r="G671">
        <f t="shared" si="28"/>
        <v>1984</v>
      </c>
      <c r="I671" t="s">
        <v>3964</v>
      </c>
      <c r="J671" t="s">
        <v>3959</v>
      </c>
      <c r="K671" s="31" t="s">
        <v>3210</v>
      </c>
      <c r="L671" s="31" t="s">
        <v>97</v>
      </c>
      <c r="M671" s="31" t="s">
        <v>3989</v>
      </c>
      <c r="N671">
        <v>1</v>
      </c>
      <c r="O671">
        <v>5</v>
      </c>
      <c r="P671" t="s">
        <v>96</v>
      </c>
      <c r="Q671" t="s">
        <v>96</v>
      </c>
    </row>
    <row r="672" spans="1:17" x14ac:dyDescent="0.2">
      <c r="A672" s="47" t="s">
        <v>3204</v>
      </c>
      <c r="B672" s="47" t="s">
        <v>3231</v>
      </c>
      <c r="C672" s="47" t="s">
        <v>14</v>
      </c>
      <c r="D672" s="47" t="s">
        <v>44</v>
      </c>
      <c r="E672" s="47" t="s">
        <v>3987</v>
      </c>
      <c r="G672">
        <f t="shared" si="28"/>
        <v>1987</v>
      </c>
      <c r="I672" t="s">
        <v>3965</v>
      </c>
      <c r="J672" t="s">
        <v>3959</v>
      </c>
      <c r="K672" s="31" t="s">
        <v>3210</v>
      </c>
      <c r="L672" s="31" t="s">
        <v>97</v>
      </c>
      <c r="M672" s="31" t="s">
        <v>3989</v>
      </c>
      <c r="N672">
        <v>1</v>
      </c>
      <c r="O672">
        <v>5</v>
      </c>
      <c r="P672" t="s">
        <v>96</v>
      </c>
      <c r="Q672" t="s">
        <v>96</v>
      </c>
    </row>
    <row r="673" spans="1:17" x14ac:dyDescent="0.2">
      <c r="A673" s="47" t="s">
        <v>3204</v>
      </c>
      <c r="B673" s="47" t="s">
        <v>3244</v>
      </c>
      <c r="C673" s="47" t="s">
        <v>14</v>
      </c>
      <c r="D673" s="47" t="s">
        <v>44</v>
      </c>
      <c r="E673" s="47" t="s">
        <v>3987</v>
      </c>
      <c r="G673">
        <f t="shared" si="28"/>
        <v>1989</v>
      </c>
      <c r="I673" t="s">
        <v>3963</v>
      </c>
      <c r="J673" t="s">
        <v>3959</v>
      </c>
      <c r="K673" s="31" t="s">
        <v>3210</v>
      </c>
      <c r="L673" s="31" t="s">
        <v>97</v>
      </c>
      <c r="M673" s="31" t="s">
        <v>3989</v>
      </c>
      <c r="N673">
        <v>1</v>
      </c>
      <c r="O673">
        <v>5</v>
      </c>
      <c r="P673" t="s">
        <v>96</v>
      </c>
      <c r="Q673" t="s">
        <v>96</v>
      </c>
    </row>
    <row r="674" spans="1:17" x14ac:dyDescent="0.2">
      <c r="A674" s="47" t="s">
        <v>3204</v>
      </c>
      <c r="B674" s="47" t="s">
        <v>3234</v>
      </c>
      <c r="C674" s="47" t="s">
        <v>14</v>
      </c>
      <c r="D674" s="47" t="s">
        <v>44</v>
      </c>
      <c r="E674" s="47" t="s">
        <v>3987</v>
      </c>
      <c r="G674">
        <f t="shared" si="28"/>
        <v>1990</v>
      </c>
      <c r="I674" t="s">
        <v>3961</v>
      </c>
      <c r="J674" t="s">
        <v>3959</v>
      </c>
      <c r="K674" s="31" t="s">
        <v>3210</v>
      </c>
      <c r="L674" s="31" t="s">
        <v>97</v>
      </c>
      <c r="M674" s="31" t="s">
        <v>3989</v>
      </c>
      <c r="N674">
        <v>1</v>
      </c>
      <c r="O674">
        <v>5</v>
      </c>
      <c r="P674" t="s">
        <v>96</v>
      </c>
      <c r="Q674" t="s">
        <v>96</v>
      </c>
    </row>
    <row r="675" spans="1:17" x14ac:dyDescent="0.2">
      <c r="A675" s="47" t="s">
        <v>3204</v>
      </c>
      <c r="B675" s="47" t="s">
        <v>3245</v>
      </c>
      <c r="C675" s="47" t="s">
        <v>14</v>
      </c>
      <c r="D675" s="47" t="s">
        <v>44</v>
      </c>
      <c r="E675" s="47" t="s">
        <v>3987</v>
      </c>
      <c r="G675">
        <f t="shared" si="28"/>
        <v>1992</v>
      </c>
      <c r="I675" t="s">
        <v>3966</v>
      </c>
      <c r="J675" t="s">
        <v>3959</v>
      </c>
      <c r="K675" s="31" t="s">
        <v>3210</v>
      </c>
      <c r="L675" s="31" t="s">
        <v>97</v>
      </c>
      <c r="M675" s="31" t="s">
        <v>3989</v>
      </c>
      <c r="N675">
        <v>1</v>
      </c>
      <c r="O675">
        <v>5</v>
      </c>
      <c r="P675" t="s">
        <v>96</v>
      </c>
      <c r="Q675" t="s">
        <v>96</v>
      </c>
    </row>
    <row r="676" spans="1:17" x14ac:dyDescent="0.2">
      <c r="A676" s="47" t="s">
        <v>3204</v>
      </c>
      <c r="B676" s="47" t="s">
        <v>3236</v>
      </c>
      <c r="C676" s="47" t="s">
        <v>14</v>
      </c>
      <c r="D676" s="47" t="s">
        <v>44</v>
      </c>
      <c r="E676" s="47" t="s">
        <v>3987</v>
      </c>
      <c r="G676">
        <f t="shared" si="28"/>
        <v>1993</v>
      </c>
      <c r="I676" t="s">
        <v>3962</v>
      </c>
      <c r="J676" t="s">
        <v>3959</v>
      </c>
      <c r="K676" s="31" t="s">
        <v>3210</v>
      </c>
      <c r="L676" s="31" t="s">
        <v>97</v>
      </c>
      <c r="M676" s="31" t="s">
        <v>3989</v>
      </c>
      <c r="N676">
        <v>1</v>
      </c>
      <c r="O676">
        <v>5</v>
      </c>
      <c r="P676" t="s">
        <v>96</v>
      </c>
      <c r="Q676" t="s">
        <v>96</v>
      </c>
    </row>
    <row r="677" spans="1:17" x14ac:dyDescent="0.2">
      <c r="A677" s="47" t="s">
        <v>3204</v>
      </c>
      <c r="B677" s="47" t="s">
        <v>3394</v>
      </c>
      <c r="C677" s="47" t="s">
        <v>14</v>
      </c>
      <c r="D677" s="47" t="s">
        <v>44</v>
      </c>
      <c r="E677" s="47" t="s">
        <v>3987</v>
      </c>
      <c r="G677">
        <f t="shared" si="28"/>
        <v>1995</v>
      </c>
      <c r="I677" t="s">
        <v>3958</v>
      </c>
      <c r="J677" t="s">
        <v>3959</v>
      </c>
      <c r="K677" s="31" t="s">
        <v>3210</v>
      </c>
      <c r="L677" s="31" t="s">
        <v>97</v>
      </c>
      <c r="M677" s="31" t="s">
        <v>3989</v>
      </c>
      <c r="N677">
        <v>1</v>
      </c>
      <c r="O677">
        <v>5</v>
      </c>
      <c r="P677" t="s">
        <v>96</v>
      </c>
      <c r="Q677" t="s">
        <v>96</v>
      </c>
    </row>
    <row r="678" spans="1:17" x14ac:dyDescent="0.2">
      <c r="A678" s="47" t="s">
        <v>3204</v>
      </c>
      <c r="B678" s="47" t="s">
        <v>3394</v>
      </c>
      <c r="C678" s="47" t="s">
        <v>14</v>
      </c>
      <c r="D678" s="47" t="s">
        <v>44</v>
      </c>
      <c r="E678" s="47" t="s">
        <v>3987</v>
      </c>
      <c r="G678">
        <f t="shared" si="28"/>
        <v>1995</v>
      </c>
      <c r="I678" t="s">
        <v>3960</v>
      </c>
      <c r="J678" t="s">
        <v>3959</v>
      </c>
      <c r="K678" s="31" t="s">
        <v>3210</v>
      </c>
      <c r="L678" s="31" t="s">
        <v>97</v>
      </c>
      <c r="M678" s="31" t="s">
        <v>3989</v>
      </c>
      <c r="N678">
        <v>1</v>
      </c>
      <c r="O678">
        <v>5</v>
      </c>
      <c r="P678" t="s">
        <v>96</v>
      </c>
      <c r="Q678" t="s">
        <v>96</v>
      </c>
    </row>
    <row r="679" spans="1:17" ht="17" x14ac:dyDescent="0.2">
      <c r="A679" s="47" t="s">
        <v>3204</v>
      </c>
      <c r="B679" s="47" t="s">
        <v>3229</v>
      </c>
      <c r="C679" s="47" t="s">
        <v>14</v>
      </c>
      <c r="D679" s="47" t="s">
        <v>44</v>
      </c>
      <c r="E679" s="47" t="s">
        <v>2023</v>
      </c>
      <c r="G679">
        <f t="shared" si="28"/>
        <v>1984</v>
      </c>
      <c r="I679" t="s">
        <v>3937</v>
      </c>
      <c r="J679" s="37" t="s">
        <v>3932</v>
      </c>
      <c r="K679" s="31" t="s">
        <v>3210</v>
      </c>
      <c r="L679" s="31" t="s">
        <v>97</v>
      </c>
      <c r="M679" s="31" t="s">
        <v>3989</v>
      </c>
      <c r="N679">
        <v>1</v>
      </c>
      <c r="O679">
        <v>5</v>
      </c>
      <c r="P679" t="s">
        <v>96</v>
      </c>
      <c r="Q679" t="s">
        <v>96</v>
      </c>
    </row>
    <row r="680" spans="1:17" ht="17" x14ac:dyDescent="0.2">
      <c r="A680" s="47" t="s">
        <v>3204</v>
      </c>
      <c r="B680" s="47" t="s">
        <v>3231</v>
      </c>
      <c r="C680" s="47" t="s">
        <v>14</v>
      </c>
      <c r="D680" s="47" t="s">
        <v>44</v>
      </c>
      <c r="E680" s="47" t="s">
        <v>2023</v>
      </c>
      <c r="G680">
        <f t="shared" si="28"/>
        <v>1987</v>
      </c>
      <c r="I680" t="s">
        <v>3938</v>
      </c>
      <c r="J680" s="37" t="s">
        <v>3932</v>
      </c>
      <c r="K680" s="31" t="s">
        <v>3210</v>
      </c>
      <c r="L680" s="31" t="s">
        <v>97</v>
      </c>
      <c r="M680" s="31" t="s">
        <v>3989</v>
      </c>
      <c r="N680">
        <v>1</v>
      </c>
      <c r="O680">
        <v>5</v>
      </c>
      <c r="P680" t="s">
        <v>96</v>
      </c>
      <c r="Q680" t="s">
        <v>96</v>
      </c>
    </row>
    <row r="681" spans="1:17" ht="17" x14ac:dyDescent="0.2">
      <c r="A681" s="47" t="s">
        <v>3204</v>
      </c>
      <c r="B681" s="47" t="s">
        <v>3244</v>
      </c>
      <c r="C681" s="47" t="s">
        <v>14</v>
      </c>
      <c r="D681" s="47" t="s">
        <v>44</v>
      </c>
      <c r="E681" s="47" t="s">
        <v>2023</v>
      </c>
      <c r="G681">
        <f t="shared" si="28"/>
        <v>1989</v>
      </c>
      <c r="I681" t="s">
        <v>3936</v>
      </c>
      <c r="J681" s="37" t="s">
        <v>3932</v>
      </c>
      <c r="K681" s="31" t="s">
        <v>3210</v>
      </c>
      <c r="L681" s="31" t="s">
        <v>97</v>
      </c>
      <c r="M681" s="31" t="s">
        <v>3989</v>
      </c>
      <c r="N681">
        <v>1</v>
      </c>
      <c r="O681">
        <v>5</v>
      </c>
      <c r="P681" t="s">
        <v>96</v>
      </c>
      <c r="Q681" t="s">
        <v>96</v>
      </c>
    </row>
    <row r="682" spans="1:17" ht="17" x14ac:dyDescent="0.2">
      <c r="A682" s="47" t="s">
        <v>3204</v>
      </c>
      <c r="B682" s="47" t="s">
        <v>3234</v>
      </c>
      <c r="C682" s="47" t="s">
        <v>14</v>
      </c>
      <c r="D682" s="47" t="s">
        <v>44</v>
      </c>
      <c r="E682" s="47" t="s">
        <v>2023</v>
      </c>
      <c r="G682">
        <f t="shared" si="28"/>
        <v>1990</v>
      </c>
      <c r="I682" t="s">
        <v>3934</v>
      </c>
      <c r="J682" s="37" t="s">
        <v>3932</v>
      </c>
      <c r="K682" s="31" t="s">
        <v>3210</v>
      </c>
      <c r="L682" s="31" t="s">
        <v>97</v>
      </c>
      <c r="M682" s="31" t="s">
        <v>3989</v>
      </c>
      <c r="N682">
        <v>1</v>
      </c>
      <c r="O682">
        <v>5</v>
      </c>
      <c r="P682" t="s">
        <v>96</v>
      </c>
      <c r="Q682" t="s">
        <v>96</v>
      </c>
    </row>
    <row r="683" spans="1:17" ht="17" x14ac:dyDescent="0.2">
      <c r="A683" s="47" t="s">
        <v>3204</v>
      </c>
      <c r="B683" s="47" t="s">
        <v>3245</v>
      </c>
      <c r="C683" s="47" t="s">
        <v>14</v>
      </c>
      <c r="D683" s="47" t="s">
        <v>44</v>
      </c>
      <c r="E683" s="47" t="s">
        <v>2023</v>
      </c>
      <c r="G683">
        <f t="shared" si="28"/>
        <v>1992</v>
      </c>
      <c r="I683" t="s">
        <v>3939</v>
      </c>
      <c r="J683" s="37" t="s">
        <v>3932</v>
      </c>
      <c r="K683" s="31" t="s">
        <v>3210</v>
      </c>
      <c r="L683" s="31" t="s">
        <v>97</v>
      </c>
      <c r="M683" s="31" t="s">
        <v>3989</v>
      </c>
      <c r="N683">
        <v>1</v>
      </c>
      <c r="O683">
        <v>5</v>
      </c>
      <c r="P683" t="s">
        <v>96</v>
      </c>
      <c r="Q683" t="s">
        <v>96</v>
      </c>
    </row>
    <row r="684" spans="1:17" ht="17" x14ac:dyDescent="0.2">
      <c r="A684" s="47" t="s">
        <v>3204</v>
      </c>
      <c r="B684" s="47" t="s">
        <v>3236</v>
      </c>
      <c r="C684" s="47" t="s">
        <v>14</v>
      </c>
      <c r="D684" s="47" t="s">
        <v>44</v>
      </c>
      <c r="E684" s="47" t="s">
        <v>2023</v>
      </c>
      <c r="G684">
        <f t="shared" si="28"/>
        <v>1993</v>
      </c>
      <c r="I684" t="s">
        <v>3935</v>
      </c>
      <c r="J684" s="37" t="s">
        <v>3932</v>
      </c>
      <c r="K684" s="31" t="s">
        <v>3210</v>
      </c>
      <c r="L684" s="31" t="s">
        <v>97</v>
      </c>
      <c r="M684" s="31" t="s">
        <v>3989</v>
      </c>
      <c r="N684">
        <v>1</v>
      </c>
      <c r="O684">
        <v>5</v>
      </c>
      <c r="P684" t="s">
        <v>96</v>
      </c>
      <c r="Q684" t="s">
        <v>96</v>
      </c>
    </row>
    <row r="685" spans="1:17" ht="17" x14ac:dyDescent="0.2">
      <c r="A685" s="47" t="s">
        <v>3204</v>
      </c>
      <c r="B685" s="47" t="s">
        <v>3394</v>
      </c>
      <c r="C685" s="47" t="s">
        <v>14</v>
      </c>
      <c r="D685" s="47" t="s">
        <v>44</v>
      </c>
      <c r="E685" s="47" t="s">
        <v>2023</v>
      </c>
      <c r="G685">
        <f t="shared" si="28"/>
        <v>1995</v>
      </c>
      <c r="I685" t="s">
        <v>3931</v>
      </c>
      <c r="J685" s="37" t="s">
        <v>3932</v>
      </c>
      <c r="K685" s="31" t="s">
        <v>3210</v>
      </c>
      <c r="L685" s="31" t="s">
        <v>97</v>
      </c>
      <c r="M685" s="31" t="s">
        <v>3989</v>
      </c>
      <c r="N685">
        <v>1</v>
      </c>
      <c r="O685">
        <v>5</v>
      </c>
      <c r="P685" t="s">
        <v>96</v>
      </c>
      <c r="Q685" t="s">
        <v>96</v>
      </c>
    </row>
    <row r="686" spans="1:17" ht="17" x14ac:dyDescent="0.2">
      <c r="A686" s="47" t="s">
        <v>3204</v>
      </c>
      <c r="B686" s="47" t="s">
        <v>3394</v>
      </c>
      <c r="C686" s="47" t="s">
        <v>14</v>
      </c>
      <c r="D686" s="47" t="s">
        <v>44</v>
      </c>
      <c r="E686" s="47" t="s">
        <v>2023</v>
      </c>
      <c r="G686">
        <f t="shared" si="28"/>
        <v>1995</v>
      </c>
      <c r="I686" t="s">
        <v>3933</v>
      </c>
      <c r="J686" s="37" t="s">
        <v>3932</v>
      </c>
      <c r="K686" s="31" t="s">
        <v>3210</v>
      </c>
      <c r="L686" s="31" t="s">
        <v>97</v>
      </c>
      <c r="M686" s="31" t="s">
        <v>3989</v>
      </c>
      <c r="N686">
        <v>1</v>
      </c>
      <c r="O686">
        <v>5</v>
      </c>
      <c r="P686" t="s">
        <v>96</v>
      </c>
      <c r="Q686" t="s">
        <v>96</v>
      </c>
    </row>
    <row r="687" spans="1:17" x14ac:dyDescent="0.2">
      <c r="A687" s="47" t="s">
        <v>3204</v>
      </c>
      <c r="B687" s="47" t="s">
        <v>3229</v>
      </c>
      <c r="C687" s="47" t="s">
        <v>14</v>
      </c>
      <c r="D687" s="47" t="s">
        <v>44</v>
      </c>
      <c r="E687" s="47" t="s">
        <v>1357</v>
      </c>
      <c r="G687">
        <f t="shared" si="28"/>
        <v>1984</v>
      </c>
      <c r="I687" t="s">
        <v>3946</v>
      </c>
      <c r="J687" t="s">
        <v>3941</v>
      </c>
      <c r="K687" s="31" t="s">
        <v>3210</v>
      </c>
      <c r="L687" s="31" t="s">
        <v>97</v>
      </c>
      <c r="M687" s="31" t="s">
        <v>3989</v>
      </c>
      <c r="N687">
        <v>1</v>
      </c>
      <c r="O687">
        <v>5</v>
      </c>
      <c r="P687" t="s">
        <v>96</v>
      </c>
      <c r="Q687" t="s">
        <v>96</v>
      </c>
    </row>
    <row r="688" spans="1:17" x14ac:dyDescent="0.2">
      <c r="A688" s="47" t="s">
        <v>3204</v>
      </c>
      <c r="B688" s="47" t="s">
        <v>3231</v>
      </c>
      <c r="C688" s="47" t="s">
        <v>14</v>
      </c>
      <c r="D688" s="47" t="s">
        <v>44</v>
      </c>
      <c r="E688" s="47" t="s">
        <v>1357</v>
      </c>
      <c r="G688">
        <f t="shared" si="28"/>
        <v>1987</v>
      </c>
      <c r="I688" t="s">
        <v>3947</v>
      </c>
      <c r="J688" t="s">
        <v>3941</v>
      </c>
      <c r="K688" s="31" t="s">
        <v>3210</v>
      </c>
      <c r="L688" s="31" t="s">
        <v>97</v>
      </c>
      <c r="M688" s="31" t="s">
        <v>3989</v>
      </c>
      <c r="N688">
        <v>1</v>
      </c>
      <c r="O688">
        <v>5</v>
      </c>
      <c r="P688" t="s">
        <v>96</v>
      </c>
      <c r="Q688" t="s">
        <v>96</v>
      </c>
    </row>
    <row r="689" spans="1:17" x14ac:dyDescent="0.2">
      <c r="A689" s="47" t="s">
        <v>3204</v>
      </c>
      <c r="B689" s="47" t="s">
        <v>3244</v>
      </c>
      <c r="C689" s="47" t="s">
        <v>14</v>
      </c>
      <c r="D689" s="47" t="s">
        <v>44</v>
      </c>
      <c r="E689" s="47" t="s">
        <v>1357</v>
      </c>
      <c r="G689">
        <f t="shared" si="28"/>
        <v>1989</v>
      </c>
      <c r="I689" t="s">
        <v>3945</v>
      </c>
      <c r="J689" t="s">
        <v>3941</v>
      </c>
      <c r="K689" s="31" t="s">
        <v>3210</v>
      </c>
      <c r="L689" s="31" t="s">
        <v>97</v>
      </c>
      <c r="M689" s="31" t="s">
        <v>3989</v>
      </c>
      <c r="N689">
        <v>1</v>
      </c>
      <c r="O689">
        <v>5</v>
      </c>
      <c r="P689" t="s">
        <v>96</v>
      </c>
      <c r="Q689" t="s">
        <v>96</v>
      </c>
    </row>
    <row r="690" spans="1:17" x14ac:dyDescent="0.2">
      <c r="A690" s="47" t="s">
        <v>3204</v>
      </c>
      <c r="B690" s="47" t="s">
        <v>3234</v>
      </c>
      <c r="C690" s="47" t="s">
        <v>14</v>
      </c>
      <c r="D690" s="47" t="s">
        <v>44</v>
      </c>
      <c r="E690" s="47" t="s">
        <v>1357</v>
      </c>
      <c r="G690">
        <f t="shared" si="28"/>
        <v>1990</v>
      </c>
      <c r="I690" t="s">
        <v>3943</v>
      </c>
      <c r="J690" t="s">
        <v>3941</v>
      </c>
      <c r="K690" s="31" t="s">
        <v>3210</v>
      </c>
      <c r="L690" s="31" t="s">
        <v>97</v>
      </c>
      <c r="M690" s="31" t="s">
        <v>3989</v>
      </c>
      <c r="N690">
        <v>1</v>
      </c>
      <c r="O690">
        <v>5</v>
      </c>
      <c r="P690" t="s">
        <v>96</v>
      </c>
      <c r="Q690" t="s">
        <v>96</v>
      </c>
    </row>
    <row r="691" spans="1:17" x14ac:dyDescent="0.2">
      <c r="A691" s="47" t="s">
        <v>3204</v>
      </c>
      <c r="B691" s="47" t="s">
        <v>3245</v>
      </c>
      <c r="C691" s="47" t="s">
        <v>14</v>
      </c>
      <c r="D691" s="47" t="s">
        <v>44</v>
      </c>
      <c r="E691" s="47" t="s">
        <v>1357</v>
      </c>
      <c r="G691">
        <f t="shared" si="28"/>
        <v>1992</v>
      </c>
      <c r="I691" t="s">
        <v>3948</v>
      </c>
      <c r="J691" t="s">
        <v>3941</v>
      </c>
      <c r="K691" s="31" t="s">
        <v>3210</v>
      </c>
      <c r="L691" s="31" t="s">
        <v>97</v>
      </c>
      <c r="M691" s="31" t="s">
        <v>3989</v>
      </c>
      <c r="N691">
        <v>1</v>
      </c>
      <c r="O691">
        <v>5</v>
      </c>
      <c r="P691" t="s">
        <v>96</v>
      </c>
      <c r="Q691" t="s">
        <v>96</v>
      </c>
    </row>
    <row r="692" spans="1:17" x14ac:dyDescent="0.2">
      <c r="A692" s="47" t="s">
        <v>3204</v>
      </c>
      <c r="B692" s="47" t="s">
        <v>3236</v>
      </c>
      <c r="C692" s="47" t="s">
        <v>14</v>
      </c>
      <c r="D692" s="47" t="s">
        <v>44</v>
      </c>
      <c r="E692" s="47" t="s">
        <v>1357</v>
      </c>
      <c r="G692">
        <f t="shared" si="28"/>
        <v>1993</v>
      </c>
      <c r="I692" t="s">
        <v>3944</v>
      </c>
      <c r="J692" t="s">
        <v>3941</v>
      </c>
      <c r="K692" s="31" t="s">
        <v>3210</v>
      </c>
      <c r="L692" s="31" t="s">
        <v>97</v>
      </c>
      <c r="M692" s="31" t="s">
        <v>3989</v>
      </c>
      <c r="N692">
        <v>1</v>
      </c>
      <c r="O692">
        <v>5</v>
      </c>
      <c r="P692" t="s">
        <v>96</v>
      </c>
      <c r="Q692" t="s">
        <v>96</v>
      </c>
    </row>
    <row r="693" spans="1:17" x14ac:dyDescent="0.2">
      <c r="A693" s="47" t="s">
        <v>3204</v>
      </c>
      <c r="B693" s="47" t="s">
        <v>3394</v>
      </c>
      <c r="C693" s="47" t="s">
        <v>14</v>
      </c>
      <c r="D693" s="47" t="s">
        <v>44</v>
      </c>
      <c r="E693" s="47" t="s">
        <v>1357</v>
      </c>
      <c r="G693">
        <f t="shared" si="28"/>
        <v>1995</v>
      </c>
      <c r="I693" t="s">
        <v>3940</v>
      </c>
      <c r="J693" t="s">
        <v>3941</v>
      </c>
      <c r="K693" s="31" t="s">
        <v>3210</v>
      </c>
      <c r="L693" s="31" t="s">
        <v>97</v>
      </c>
      <c r="M693" s="31" t="s">
        <v>3989</v>
      </c>
      <c r="N693">
        <v>1</v>
      </c>
      <c r="O693">
        <v>5</v>
      </c>
      <c r="P693" t="s">
        <v>96</v>
      </c>
      <c r="Q693" t="s">
        <v>96</v>
      </c>
    </row>
    <row r="694" spans="1:17" x14ac:dyDescent="0.2">
      <c r="A694" s="47" t="s">
        <v>3204</v>
      </c>
      <c r="B694" s="47" t="s">
        <v>3394</v>
      </c>
      <c r="C694" s="47" t="s">
        <v>14</v>
      </c>
      <c r="D694" s="47" t="s">
        <v>44</v>
      </c>
      <c r="E694" s="47" t="s">
        <v>1357</v>
      </c>
      <c r="G694">
        <f t="shared" si="28"/>
        <v>1995</v>
      </c>
      <c r="I694" t="s">
        <v>3942</v>
      </c>
      <c r="J694" t="s">
        <v>3941</v>
      </c>
      <c r="K694" s="31" t="s">
        <v>3210</v>
      </c>
      <c r="L694" s="31" t="s">
        <v>97</v>
      </c>
      <c r="M694" s="31" t="s">
        <v>3989</v>
      </c>
      <c r="N694">
        <v>1</v>
      </c>
      <c r="O694">
        <v>5</v>
      </c>
      <c r="P694" t="s">
        <v>96</v>
      </c>
      <c r="Q694" t="s">
        <v>96</v>
      </c>
    </row>
    <row r="695" spans="1:17" x14ac:dyDescent="0.2">
      <c r="A695" s="48" t="s">
        <v>3204</v>
      </c>
      <c r="B695" s="48" t="s">
        <v>3229</v>
      </c>
      <c r="C695" s="48" t="s">
        <v>14</v>
      </c>
      <c r="D695" s="48" t="s">
        <v>40</v>
      </c>
      <c r="E695" s="48" t="s">
        <v>3376</v>
      </c>
      <c r="G695">
        <f t="shared" si="28"/>
        <v>1984</v>
      </c>
      <c r="I695" t="s">
        <v>3339</v>
      </c>
      <c r="J695" t="s">
        <v>3340</v>
      </c>
      <c r="K695" s="31" t="s">
        <v>3210</v>
      </c>
      <c r="L695" s="31" t="s">
        <v>95</v>
      </c>
      <c r="M695" s="31" t="s">
        <v>3230</v>
      </c>
      <c r="N695">
        <v>1</v>
      </c>
      <c r="O695">
        <v>5</v>
      </c>
      <c r="P695" t="s">
        <v>96</v>
      </c>
      <c r="Q695" t="s">
        <v>96</v>
      </c>
    </row>
    <row r="696" spans="1:17" x14ac:dyDescent="0.2">
      <c r="A696" s="48" t="s">
        <v>3204</v>
      </c>
      <c r="B696" s="48" t="s">
        <v>3229</v>
      </c>
      <c r="C696" s="48" t="s">
        <v>14</v>
      </c>
      <c r="D696" s="48" t="s">
        <v>40</v>
      </c>
      <c r="E696" s="48" t="s">
        <v>2568</v>
      </c>
      <c r="G696">
        <f t="shared" si="28"/>
        <v>1984</v>
      </c>
      <c r="I696" t="s">
        <v>3352</v>
      </c>
      <c r="J696" t="s">
        <v>3353</v>
      </c>
      <c r="K696" s="31" t="s">
        <v>3210</v>
      </c>
      <c r="L696" s="31" t="s">
        <v>95</v>
      </c>
      <c r="M696" s="31" t="s">
        <v>3230</v>
      </c>
      <c r="N696">
        <v>1</v>
      </c>
      <c r="O696">
        <v>5</v>
      </c>
      <c r="P696" t="s">
        <v>96</v>
      </c>
      <c r="Q696" t="s">
        <v>96</v>
      </c>
    </row>
    <row r="697" spans="1:17" x14ac:dyDescent="0.2">
      <c r="A697" s="48" t="s">
        <v>3204</v>
      </c>
      <c r="B697" s="48" t="s">
        <v>3229</v>
      </c>
      <c r="C697" s="48" t="s">
        <v>14</v>
      </c>
      <c r="D697" s="48" t="s">
        <v>40</v>
      </c>
      <c r="E697" s="48" t="s">
        <v>3390</v>
      </c>
      <c r="G697">
        <f t="shared" si="28"/>
        <v>1984</v>
      </c>
      <c r="I697" t="s">
        <v>3361</v>
      </c>
      <c r="J697" t="s">
        <v>3362</v>
      </c>
      <c r="K697" s="31" t="s">
        <v>3210</v>
      </c>
      <c r="L697" s="31" t="s">
        <v>95</v>
      </c>
      <c r="M697" s="31" t="s">
        <v>3230</v>
      </c>
      <c r="N697">
        <v>1</v>
      </c>
      <c r="O697">
        <v>5</v>
      </c>
      <c r="P697" t="s">
        <v>96</v>
      </c>
      <c r="Q697" t="s">
        <v>96</v>
      </c>
    </row>
    <row r="698" spans="1:17" x14ac:dyDescent="0.2">
      <c r="A698" s="48" t="s">
        <v>3204</v>
      </c>
      <c r="B698" s="48" t="s">
        <v>3229</v>
      </c>
      <c r="C698" s="48" t="s">
        <v>14</v>
      </c>
      <c r="D698" s="48" t="s">
        <v>40</v>
      </c>
      <c r="E698" s="48" t="s">
        <v>3378</v>
      </c>
      <c r="G698">
        <f t="shared" si="28"/>
        <v>1984</v>
      </c>
      <c r="I698" t="s">
        <v>3344</v>
      </c>
      <c r="J698" t="s">
        <v>3345</v>
      </c>
      <c r="K698" s="31" t="s">
        <v>3210</v>
      </c>
      <c r="L698" s="31" t="s">
        <v>97</v>
      </c>
      <c r="M698" s="31" t="s">
        <v>3230</v>
      </c>
      <c r="N698">
        <v>1</v>
      </c>
      <c r="O698">
        <v>5</v>
      </c>
      <c r="P698" t="s">
        <v>96</v>
      </c>
      <c r="Q698" t="s">
        <v>96</v>
      </c>
    </row>
    <row r="699" spans="1:17" x14ac:dyDescent="0.2">
      <c r="A699" s="48" t="s">
        <v>3204</v>
      </c>
      <c r="B699" s="48" t="s">
        <v>3229</v>
      </c>
      <c r="C699" s="48" t="s">
        <v>14</v>
      </c>
      <c r="D699" s="48" t="s">
        <v>40</v>
      </c>
      <c r="E699" s="48" t="s">
        <v>3377</v>
      </c>
      <c r="G699">
        <f t="shared" si="28"/>
        <v>1984</v>
      </c>
      <c r="I699" t="s">
        <v>3341</v>
      </c>
      <c r="J699" t="s">
        <v>3342</v>
      </c>
      <c r="K699" s="31" t="s">
        <v>3210</v>
      </c>
      <c r="L699" s="31" t="s">
        <v>97</v>
      </c>
      <c r="M699" s="31" t="s">
        <v>3230</v>
      </c>
      <c r="N699">
        <v>1</v>
      </c>
      <c r="O699">
        <v>5</v>
      </c>
      <c r="P699" t="s">
        <v>96</v>
      </c>
      <c r="Q699" t="s">
        <v>96</v>
      </c>
    </row>
    <row r="700" spans="1:17" x14ac:dyDescent="0.2">
      <c r="A700" s="48" t="s">
        <v>3204</v>
      </c>
      <c r="B700" s="48" t="s">
        <v>3229</v>
      </c>
      <c r="C700" s="48" t="s">
        <v>14</v>
      </c>
      <c r="D700" s="48" t="s">
        <v>40</v>
      </c>
      <c r="E700" s="48" t="s">
        <v>3385</v>
      </c>
      <c r="G700">
        <f t="shared" si="28"/>
        <v>1984</v>
      </c>
      <c r="I700" t="s">
        <v>3350</v>
      </c>
      <c r="J700" t="s">
        <v>3351</v>
      </c>
      <c r="K700" s="31" t="s">
        <v>3210</v>
      </c>
      <c r="L700" s="31" t="s">
        <v>95</v>
      </c>
      <c r="M700" s="31" t="s">
        <v>3230</v>
      </c>
      <c r="N700">
        <v>1</v>
      </c>
      <c r="O700">
        <v>5</v>
      </c>
      <c r="P700" t="s">
        <v>96</v>
      </c>
      <c r="Q700" t="s">
        <v>96</v>
      </c>
    </row>
    <row r="701" spans="1:17" x14ac:dyDescent="0.2">
      <c r="A701" s="48" t="s">
        <v>3204</v>
      </c>
      <c r="B701" s="48" t="s">
        <v>3229</v>
      </c>
      <c r="C701" s="48" t="s">
        <v>14</v>
      </c>
      <c r="D701" s="48" t="s">
        <v>40</v>
      </c>
      <c r="E701" s="48" t="s">
        <v>3379</v>
      </c>
      <c r="G701">
        <f t="shared" si="28"/>
        <v>1984</v>
      </c>
      <c r="I701" t="s">
        <v>3382</v>
      </c>
      <c r="J701" t="s">
        <v>3383</v>
      </c>
      <c r="K701" s="31" t="s">
        <v>3210</v>
      </c>
      <c r="L701" s="31" t="s">
        <v>95</v>
      </c>
      <c r="M701" s="31" t="s">
        <v>3230</v>
      </c>
      <c r="N701">
        <v>1</v>
      </c>
      <c r="O701">
        <v>5</v>
      </c>
      <c r="P701" t="s">
        <v>96</v>
      </c>
      <c r="Q701" t="s">
        <v>96</v>
      </c>
    </row>
    <row r="702" spans="1:17" x14ac:dyDescent="0.2">
      <c r="A702" s="48" t="s">
        <v>3204</v>
      </c>
      <c r="B702" s="48" t="s">
        <v>3229</v>
      </c>
      <c r="C702" s="48" t="s">
        <v>14</v>
      </c>
      <c r="D702" s="48" t="s">
        <v>40</v>
      </c>
      <c r="E702" s="48" t="s">
        <v>3372</v>
      </c>
      <c r="G702">
        <f t="shared" si="28"/>
        <v>1984</v>
      </c>
      <c r="I702" t="s">
        <v>3332</v>
      </c>
      <c r="J702" t="s">
        <v>3333</v>
      </c>
      <c r="K702" s="31" t="s">
        <v>3210</v>
      </c>
      <c r="L702" s="31" t="s">
        <v>97</v>
      </c>
      <c r="M702" s="31" t="s">
        <v>3230</v>
      </c>
      <c r="N702">
        <v>1</v>
      </c>
      <c r="O702">
        <v>5</v>
      </c>
      <c r="P702" t="s">
        <v>96</v>
      </c>
      <c r="Q702" t="s">
        <v>96</v>
      </c>
    </row>
    <row r="703" spans="1:17" x14ac:dyDescent="0.2">
      <c r="A703" s="48" t="s">
        <v>3204</v>
      </c>
      <c r="B703" s="48" t="s">
        <v>3229</v>
      </c>
      <c r="C703" s="48" t="s">
        <v>14</v>
      </c>
      <c r="D703" s="48" t="s">
        <v>40</v>
      </c>
      <c r="E703" s="48" t="s">
        <v>3389</v>
      </c>
      <c r="G703">
        <f t="shared" si="28"/>
        <v>1984</v>
      </c>
      <c r="I703" t="s">
        <v>3359</v>
      </c>
      <c r="J703" t="s">
        <v>3360</v>
      </c>
      <c r="K703" s="31" t="s">
        <v>3210</v>
      </c>
      <c r="L703" s="31" t="s">
        <v>97</v>
      </c>
      <c r="M703" s="31" t="s">
        <v>3230</v>
      </c>
      <c r="N703">
        <v>1</v>
      </c>
      <c r="O703">
        <v>5</v>
      </c>
      <c r="P703" t="s">
        <v>96</v>
      </c>
      <c r="Q703" t="s">
        <v>96</v>
      </c>
    </row>
    <row r="704" spans="1:17" x14ac:dyDescent="0.2">
      <c r="A704" s="48" t="s">
        <v>3204</v>
      </c>
      <c r="B704" s="48" t="s">
        <v>3229</v>
      </c>
      <c r="C704" s="48" t="s">
        <v>14</v>
      </c>
      <c r="D704" s="48" t="s">
        <v>40</v>
      </c>
      <c r="E704" s="48" t="s">
        <v>3391</v>
      </c>
      <c r="G704">
        <f t="shared" si="28"/>
        <v>1984</v>
      </c>
      <c r="I704" t="s">
        <v>3363</v>
      </c>
      <c r="J704" t="s">
        <v>3364</v>
      </c>
      <c r="K704" s="31" t="s">
        <v>3210</v>
      </c>
      <c r="L704" s="31" t="s">
        <v>97</v>
      </c>
      <c r="M704" s="31" t="s">
        <v>3230</v>
      </c>
      <c r="N704">
        <v>1</v>
      </c>
      <c r="O704">
        <v>5</v>
      </c>
      <c r="P704" t="s">
        <v>96</v>
      </c>
      <c r="Q704" t="s">
        <v>96</v>
      </c>
    </row>
    <row r="705" spans="1:17" x14ac:dyDescent="0.2">
      <c r="A705" s="48" t="s">
        <v>3204</v>
      </c>
      <c r="B705" s="48" t="s">
        <v>3229</v>
      </c>
      <c r="C705" s="48" t="s">
        <v>14</v>
      </c>
      <c r="D705" s="48" t="s">
        <v>40</v>
      </c>
      <c r="E705" s="48" t="s">
        <v>3392</v>
      </c>
      <c r="G705">
        <f t="shared" si="28"/>
        <v>1984</v>
      </c>
      <c r="I705" t="s">
        <v>3367</v>
      </c>
      <c r="J705" t="s">
        <v>3368</v>
      </c>
      <c r="K705" s="31" t="s">
        <v>3210</v>
      </c>
      <c r="L705" s="31" t="s">
        <v>97</v>
      </c>
      <c r="M705" s="31" t="s">
        <v>3230</v>
      </c>
      <c r="N705">
        <v>1</v>
      </c>
      <c r="O705">
        <v>5</v>
      </c>
      <c r="P705" t="s">
        <v>96</v>
      </c>
      <c r="Q705" t="s">
        <v>96</v>
      </c>
    </row>
    <row r="706" spans="1:17" x14ac:dyDescent="0.2">
      <c r="A706" s="48" t="s">
        <v>3204</v>
      </c>
      <c r="B706" s="48" t="s">
        <v>3229</v>
      </c>
      <c r="C706" s="48" t="s">
        <v>14</v>
      </c>
      <c r="D706" s="48" t="s">
        <v>40</v>
      </c>
      <c r="E706" s="48" t="s">
        <v>3370</v>
      </c>
      <c r="G706">
        <f t="shared" ref="G706:G769" si="29">IF(B706="SATSA_Q1",1984,IF(B706="SATSA_IPT1",1985,IF(B706="SATSA_Q2",1987,IF(B706="SATSA_IPT2",1989,IF(B706="SATSA_Q3",1990,IF(B706="SATSA_IPT3",1992,IF(B706="SATSA_Q4",1993,IF(B706="SATSA_IPT4",1995,IF(B706="SATSA_IPT5",1999,IF(B706="SATSA_IPT6",2002,IF(B706="SATSA_Q5",2004,IF(B706="SATSA_IPT7",2005,IF(B706="SATSA_Q6",2007,IF(B706="SATSA_IPT8",2008,IF(B706="SATSA_Q7",2010,IF(B706="SATSA_IPT9",2010,IF(B706="SATSA_Q8",2012,IF(B706="SATSA_IPT10",2012,IF(B706="SATSA_Q9",2014,"HELP")))))))))))))))))))</f>
        <v>1984</v>
      </c>
      <c r="I706" t="s">
        <v>3328</v>
      </c>
      <c r="J706" t="s">
        <v>3329</v>
      </c>
      <c r="K706" s="31" t="s">
        <v>3210</v>
      </c>
      <c r="L706" s="31" t="s">
        <v>95</v>
      </c>
      <c r="M706" s="31" t="s">
        <v>3230</v>
      </c>
      <c r="N706">
        <v>1</v>
      </c>
      <c r="O706">
        <v>5</v>
      </c>
      <c r="P706" t="s">
        <v>96</v>
      </c>
      <c r="Q706" t="s">
        <v>96</v>
      </c>
    </row>
    <row r="707" spans="1:17" x14ac:dyDescent="0.2">
      <c r="A707" s="48" t="s">
        <v>3204</v>
      </c>
      <c r="B707" s="48" t="s">
        <v>3229</v>
      </c>
      <c r="C707" s="48" t="s">
        <v>14</v>
      </c>
      <c r="D707" s="48" t="s">
        <v>40</v>
      </c>
      <c r="E707" s="48" t="s">
        <v>3384</v>
      </c>
      <c r="G707">
        <f t="shared" si="29"/>
        <v>1984</v>
      </c>
      <c r="I707" t="s">
        <v>3348</v>
      </c>
      <c r="J707" t="s">
        <v>3349</v>
      </c>
      <c r="K707" s="31" t="s">
        <v>3210</v>
      </c>
      <c r="L707" s="31" t="s">
        <v>97</v>
      </c>
      <c r="M707" s="31" t="s">
        <v>3230</v>
      </c>
      <c r="N707">
        <v>1</v>
      </c>
      <c r="O707">
        <v>5</v>
      </c>
      <c r="P707" t="s">
        <v>96</v>
      </c>
      <c r="Q707" t="s">
        <v>96</v>
      </c>
    </row>
    <row r="708" spans="1:17" x14ac:dyDescent="0.2">
      <c r="A708" s="48" t="s">
        <v>3204</v>
      </c>
      <c r="B708" s="48" t="s">
        <v>3229</v>
      </c>
      <c r="C708" s="48" t="s">
        <v>14</v>
      </c>
      <c r="D708" s="48" t="s">
        <v>40</v>
      </c>
      <c r="E708" s="48" t="s">
        <v>2024</v>
      </c>
      <c r="G708">
        <f t="shared" si="29"/>
        <v>1984</v>
      </c>
      <c r="I708" t="s">
        <v>3365</v>
      </c>
      <c r="J708" t="s">
        <v>3366</v>
      </c>
      <c r="K708" s="31" t="s">
        <v>3210</v>
      </c>
      <c r="L708" s="31" t="s">
        <v>97</v>
      </c>
      <c r="M708" s="31" t="s">
        <v>3230</v>
      </c>
      <c r="N708">
        <v>1</v>
      </c>
      <c r="O708">
        <v>5</v>
      </c>
      <c r="P708" t="s">
        <v>96</v>
      </c>
      <c r="Q708" t="s">
        <v>96</v>
      </c>
    </row>
    <row r="709" spans="1:17" x14ac:dyDescent="0.2">
      <c r="A709" s="48" t="s">
        <v>3204</v>
      </c>
      <c r="B709" s="48" t="s">
        <v>3229</v>
      </c>
      <c r="C709" s="48" t="s">
        <v>14</v>
      </c>
      <c r="D709" s="48" t="s">
        <v>40</v>
      </c>
      <c r="E709" s="48" t="s">
        <v>3369</v>
      </c>
      <c r="G709">
        <f t="shared" si="29"/>
        <v>1984</v>
      </c>
      <c r="I709" t="s">
        <v>3326</v>
      </c>
      <c r="J709" t="s">
        <v>3327</v>
      </c>
      <c r="K709" s="31" t="s">
        <v>3210</v>
      </c>
      <c r="L709" s="31" t="s">
        <v>97</v>
      </c>
      <c r="M709" s="31" t="s">
        <v>3230</v>
      </c>
      <c r="N709">
        <v>1</v>
      </c>
      <c r="O709">
        <v>5</v>
      </c>
      <c r="P709" t="s">
        <v>96</v>
      </c>
      <c r="Q709" t="s">
        <v>96</v>
      </c>
    </row>
    <row r="710" spans="1:17" x14ac:dyDescent="0.2">
      <c r="A710" s="48" t="s">
        <v>3204</v>
      </c>
      <c r="B710" s="48" t="s">
        <v>3229</v>
      </c>
      <c r="C710" s="48" t="s">
        <v>14</v>
      </c>
      <c r="D710" s="48" t="s">
        <v>40</v>
      </c>
      <c r="E710" s="48" t="s">
        <v>3375</v>
      </c>
      <c r="G710">
        <f t="shared" si="29"/>
        <v>1984</v>
      </c>
      <c r="I710" t="s">
        <v>2754</v>
      </c>
      <c r="J710" t="s">
        <v>3336</v>
      </c>
      <c r="K710" s="31" t="s">
        <v>3210</v>
      </c>
      <c r="L710" s="31" t="s">
        <v>95</v>
      </c>
      <c r="M710" s="31" t="s">
        <v>3230</v>
      </c>
      <c r="N710">
        <v>1</v>
      </c>
      <c r="O710">
        <v>5</v>
      </c>
      <c r="P710" t="s">
        <v>96</v>
      </c>
      <c r="Q710" t="s">
        <v>96</v>
      </c>
    </row>
    <row r="711" spans="1:17" x14ac:dyDescent="0.2">
      <c r="A711" s="48" t="s">
        <v>3204</v>
      </c>
      <c r="B711" s="48" t="s">
        <v>3229</v>
      </c>
      <c r="C711" s="48" t="s">
        <v>14</v>
      </c>
      <c r="D711" s="48" t="s">
        <v>40</v>
      </c>
      <c r="E711" s="48" t="s">
        <v>3387</v>
      </c>
      <c r="G711">
        <f t="shared" si="29"/>
        <v>1984</v>
      </c>
      <c r="I711" t="s">
        <v>3355</v>
      </c>
      <c r="J711" t="s">
        <v>3356</v>
      </c>
      <c r="K711" s="31" t="s">
        <v>3210</v>
      </c>
      <c r="L711" s="31" t="s">
        <v>95</v>
      </c>
      <c r="M711" s="31" t="s">
        <v>3230</v>
      </c>
      <c r="N711">
        <v>1</v>
      </c>
      <c r="O711">
        <v>5</v>
      </c>
      <c r="P711" t="s">
        <v>96</v>
      </c>
      <c r="Q711" t="s">
        <v>96</v>
      </c>
    </row>
    <row r="712" spans="1:17" x14ac:dyDescent="0.2">
      <c r="A712" s="48" t="s">
        <v>3204</v>
      </c>
      <c r="B712" s="48" t="s">
        <v>3229</v>
      </c>
      <c r="C712" s="48" t="s">
        <v>14</v>
      </c>
      <c r="D712" s="48" t="s">
        <v>40</v>
      </c>
      <c r="E712" s="48" t="s">
        <v>3386</v>
      </c>
      <c r="G712">
        <f t="shared" si="29"/>
        <v>1984</v>
      </c>
      <c r="I712" t="s">
        <v>2752</v>
      </c>
      <c r="J712" t="s">
        <v>3354</v>
      </c>
      <c r="K712" s="31" t="s">
        <v>3210</v>
      </c>
      <c r="L712" s="31" t="s">
        <v>97</v>
      </c>
      <c r="M712" s="31" t="s">
        <v>3230</v>
      </c>
      <c r="N712">
        <v>1</v>
      </c>
      <c r="O712">
        <v>5</v>
      </c>
      <c r="P712" t="s">
        <v>96</v>
      </c>
      <c r="Q712" t="s">
        <v>96</v>
      </c>
    </row>
    <row r="713" spans="1:17" x14ac:dyDescent="0.2">
      <c r="A713" s="48" t="s">
        <v>3204</v>
      </c>
      <c r="B713" s="48" t="s">
        <v>3229</v>
      </c>
      <c r="C713" s="48" t="s">
        <v>14</v>
      </c>
      <c r="D713" s="48" t="s">
        <v>40</v>
      </c>
      <c r="E713" s="48" t="s">
        <v>3381</v>
      </c>
      <c r="G713">
        <f t="shared" si="29"/>
        <v>1984</v>
      </c>
      <c r="I713" t="s">
        <v>2747</v>
      </c>
      <c r="J713" t="s">
        <v>3347</v>
      </c>
      <c r="K713" s="31" t="s">
        <v>3210</v>
      </c>
      <c r="L713" s="31" t="s">
        <v>95</v>
      </c>
      <c r="M713" s="31" t="s">
        <v>3230</v>
      </c>
      <c r="N713">
        <v>1</v>
      </c>
      <c r="O713">
        <v>5</v>
      </c>
      <c r="P713" t="s">
        <v>96</v>
      </c>
      <c r="Q713" t="s">
        <v>96</v>
      </c>
    </row>
    <row r="714" spans="1:17" x14ac:dyDescent="0.2">
      <c r="A714" s="48" t="s">
        <v>3204</v>
      </c>
      <c r="B714" s="48" t="s">
        <v>3229</v>
      </c>
      <c r="C714" s="48" t="s">
        <v>14</v>
      </c>
      <c r="D714" s="48" t="s">
        <v>40</v>
      </c>
      <c r="E714" s="48" t="s">
        <v>3373</v>
      </c>
      <c r="G714">
        <f t="shared" si="29"/>
        <v>1984</v>
      </c>
      <c r="I714" t="s">
        <v>3334</v>
      </c>
      <c r="J714" t="s">
        <v>3335</v>
      </c>
      <c r="K714" s="31" t="s">
        <v>3210</v>
      </c>
      <c r="L714" s="31" t="s">
        <v>97</v>
      </c>
      <c r="M714" s="31" t="s">
        <v>3230</v>
      </c>
      <c r="N714">
        <v>1</v>
      </c>
      <c r="O714">
        <v>5</v>
      </c>
      <c r="P714" t="s">
        <v>96</v>
      </c>
      <c r="Q714" t="s">
        <v>96</v>
      </c>
    </row>
    <row r="715" spans="1:17" x14ac:dyDescent="0.2">
      <c r="A715" s="48" t="s">
        <v>3204</v>
      </c>
      <c r="B715" s="48" t="s">
        <v>3229</v>
      </c>
      <c r="C715" s="48" t="s">
        <v>14</v>
      </c>
      <c r="D715" s="48" t="s">
        <v>40</v>
      </c>
      <c r="E715" s="48" t="s">
        <v>3388</v>
      </c>
      <c r="G715">
        <f t="shared" si="29"/>
        <v>1984</v>
      </c>
      <c r="I715" t="s">
        <v>3357</v>
      </c>
      <c r="J715" t="s">
        <v>3358</v>
      </c>
      <c r="K715" s="31" t="s">
        <v>3210</v>
      </c>
      <c r="L715" s="31" t="s">
        <v>95</v>
      </c>
      <c r="M715" s="31" t="s">
        <v>3230</v>
      </c>
      <c r="N715">
        <v>1</v>
      </c>
      <c r="O715">
        <v>5</v>
      </c>
      <c r="P715" t="s">
        <v>96</v>
      </c>
      <c r="Q715" t="s">
        <v>96</v>
      </c>
    </row>
    <row r="716" spans="1:17" x14ac:dyDescent="0.2">
      <c r="A716" s="48" t="s">
        <v>3204</v>
      </c>
      <c r="B716" s="48" t="s">
        <v>3229</v>
      </c>
      <c r="C716" s="48" t="s">
        <v>14</v>
      </c>
      <c r="D716" s="48" t="s">
        <v>40</v>
      </c>
      <c r="E716" s="48" t="s">
        <v>3371</v>
      </c>
      <c r="G716">
        <f t="shared" si="29"/>
        <v>1984</v>
      </c>
      <c r="I716" t="s">
        <v>3330</v>
      </c>
      <c r="J716" t="s">
        <v>3331</v>
      </c>
      <c r="K716" s="31" t="s">
        <v>3210</v>
      </c>
      <c r="L716" s="31" t="s">
        <v>97</v>
      </c>
      <c r="M716" s="31" t="s">
        <v>3230</v>
      </c>
      <c r="N716">
        <v>1</v>
      </c>
      <c r="O716">
        <v>5</v>
      </c>
      <c r="P716" t="s">
        <v>96</v>
      </c>
      <c r="Q716" t="s">
        <v>96</v>
      </c>
    </row>
    <row r="717" spans="1:17" x14ac:dyDescent="0.2">
      <c r="A717" s="48" t="s">
        <v>3204</v>
      </c>
      <c r="B717" s="48" t="s">
        <v>3229</v>
      </c>
      <c r="C717" s="48" t="s">
        <v>14</v>
      </c>
      <c r="D717" s="48" t="s">
        <v>40</v>
      </c>
      <c r="E717" s="48" t="s">
        <v>158</v>
      </c>
      <c r="G717">
        <f t="shared" si="29"/>
        <v>1984</v>
      </c>
      <c r="I717" t="s">
        <v>2750</v>
      </c>
      <c r="J717" t="s">
        <v>3343</v>
      </c>
      <c r="K717" s="31" t="s">
        <v>3210</v>
      </c>
      <c r="L717" s="31" t="s">
        <v>95</v>
      </c>
      <c r="M717" s="31" t="s">
        <v>3230</v>
      </c>
      <c r="N717">
        <v>1</v>
      </c>
      <c r="O717">
        <v>5</v>
      </c>
      <c r="P717" t="s">
        <v>96</v>
      </c>
      <c r="Q717" t="s">
        <v>96</v>
      </c>
    </row>
    <row r="718" spans="1:17" x14ac:dyDescent="0.2">
      <c r="A718" s="48" t="s">
        <v>3204</v>
      </c>
      <c r="B718" s="48" t="s">
        <v>3229</v>
      </c>
      <c r="C718" s="48" t="s">
        <v>14</v>
      </c>
      <c r="D718" s="48" t="s">
        <v>40</v>
      </c>
      <c r="E718" s="48" t="s">
        <v>3374</v>
      </c>
      <c r="G718">
        <f t="shared" si="29"/>
        <v>1984</v>
      </c>
      <c r="I718" t="s">
        <v>3337</v>
      </c>
      <c r="J718" t="s">
        <v>3338</v>
      </c>
      <c r="K718" s="31" t="s">
        <v>3210</v>
      </c>
      <c r="L718" s="31" t="s">
        <v>95</v>
      </c>
      <c r="M718" s="31" t="s">
        <v>3230</v>
      </c>
      <c r="N718">
        <v>1</v>
      </c>
      <c r="O718">
        <v>5</v>
      </c>
      <c r="P718" t="s">
        <v>96</v>
      </c>
      <c r="Q718" t="s">
        <v>96</v>
      </c>
    </row>
    <row r="719" spans="1:17" x14ac:dyDescent="0.2">
      <c r="A719" s="48" t="s">
        <v>3204</v>
      </c>
      <c r="B719" s="48" t="s">
        <v>3229</v>
      </c>
      <c r="C719" s="48" t="s">
        <v>14</v>
      </c>
      <c r="D719" s="48" t="s">
        <v>40</v>
      </c>
      <c r="E719" s="48" t="s">
        <v>3380</v>
      </c>
      <c r="G719">
        <f t="shared" si="29"/>
        <v>1984</v>
      </c>
      <c r="I719" t="s">
        <v>2749</v>
      </c>
      <c r="J719" t="s">
        <v>3346</v>
      </c>
      <c r="K719" s="31" t="s">
        <v>3210</v>
      </c>
      <c r="L719" s="31" t="s">
        <v>95</v>
      </c>
      <c r="M719" s="31" t="s">
        <v>3230</v>
      </c>
      <c r="N719">
        <v>1</v>
      </c>
      <c r="O719">
        <v>5</v>
      </c>
      <c r="P719" t="s">
        <v>96</v>
      </c>
      <c r="Q719" t="s">
        <v>96</v>
      </c>
    </row>
    <row r="720" spans="1:17" ht="17" x14ac:dyDescent="0.2">
      <c r="A720" s="47" t="s">
        <v>3204</v>
      </c>
      <c r="B720" s="47" t="s">
        <v>3229</v>
      </c>
      <c r="C720" s="47" t="s">
        <v>14</v>
      </c>
      <c r="D720" s="47" t="s">
        <v>43</v>
      </c>
      <c r="E720" s="47" t="s">
        <v>1103</v>
      </c>
      <c r="G720">
        <f t="shared" si="29"/>
        <v>1984</v>
      </c>
      <c r="I720" t="s">
        <v>3902</v>
      </c>
      <c r="J720" s="37" t="s">
        <v>3897</v>
      </c>
      <c r="K720" s="31" t="s">
        <v>3210</v>
      </c>
      <c r="L720" s="31" t="s">
        <v>97</v>
      </c>
      <c r="M720" s="31" t="s">
        <v>3989</v>
      </c>
      <c r="N720">
        <v>1</v>
      </c>
      <c r="O720">
        <v>5</v>
      </c>
      <c r="P720" t="s">
        <v>96</v>
      </c>
      <c r="Q720" t="s">
        <v>96</v>
      </c>
    </row>
    <row r="721" spans="1:17" ht="17" x14ac:dyDescent="0.2">
      <c r="A721" s="47" t="s">
        <v>3204</v>
      </c>
      <c r="B721" s="47" t="s">
        <v>3231</v>
      </c>
      <c r="C721" s="47" t="s">
        <v>14</v>
      </c>
      <c r="D721" s="47" t="s">
        <v>43</v>
      </c>
      <c r="E721" s="47" t="s">
        <v>1103</v>
      </c>
      <c r="G721">
        <f t="shared" si="29"/>
        <v>1987</v>
      </c>
      <c r="I721" t="s">
        <v>3903</v>
      </c>
      <c r="J721" s="37" t="s">
        <v>3897</v>
      </c>
      <c r="K721" s="31" t="s">
        <v>3210</v>
      </c>
      <c r="L721" s="31" t="s">
        <v>97</v>
      </c>
      <c r="M721" s="31" t="s">
        <v>3989</v>
      </c>
      <c r="N721">
        <v>1</v>
      </c>
      <c r="O721">
        <v>5</v>
      </c>
      <c r="P721" t="s">
        <v>96</v>
      </c>
      <c r="Q721" t="s">
        <v>96</v>
      </c>
    </row>
    <row r="722" spans="1:17" ht="17" x14ac:dyDescent="0.2">
      <c r="A722" s="47" t="s">
        <v>3204</v>
      </c>
      <c r="B722" s="47" t="s">
        <v>3244</v>
      </c>
      <c r="C722" s="47" t="s">
        <v>14</v>
      </c>
      <c r="D722" s="47" t="s">
        <v>43</v>
      </c>
      <c r="E722" s="47" t="s">
        <v>1103</v>
      </c>
      <c r="G722">
        <f t="shared" si="29"/>
        <v>1989</v>
      </c>
      <c r="I722" t="s">
        <v>3901</v>
      </c>
      <c r="J722" s="37" t="s">
        <v>3897</v>
      </c>
      <c r="K722" s="31" t="s">
        <v>3210</v>
      </c>
      <c r="L722" s="31" t="s">
        <v>97</v>
      </c>
      <c r="M722" s="31" t="s">
        <v>3989</v>
      </c>
      <c r="N722">
        <v>1</v>
      </c>
      <c r="O722">
        <v>5</v>
      </c>
      <c r="P722" t="s">
        <v>96</v>
      </c>
      <c r="Q722" t="s">
        <v>96</v>
      </c>
    </row>
    <row r="723" spans="1:17" ht="17" x14ac:dyDescent="0.2">
      <c r="A723" s="47" t="s">
        <v>3204</v>
      </c>
      <c r="B723" s="47" t="s">
        <v>3234</v>
      </c>
      <c r="C723" s="47" t="s">
        <v>14</v>
      </c>
      <c r="D723" s="47" t="s">
        <v>43</v>
      </c>
      <c r="E723" s="47" t="s">
        <v>1103</v>
      </c>
      <c r="G723">
        <f t="shared" si="29"/>
        <v>1990</v>
      </c>
      <c r="I723" t="s">
        <v>3899</v>
      </c>
      <c r="J723" s="37" t="s">
        <v>3897</v>
      </c>
      <c r="K723" s="31" t="s">
        <v>3210</v>
      </c>
      <c r="L723" s="31" t="s">
        <v>97</v>
      </c>
      <c r="M723" s="31" t="s">
        <v>3989</v>
      </c>
      <c r="N723">
        <v>1</v>
      </c>
      <c r="O723">
        <v>5</v>
      </c>
      <c r="P723" t="s">
        <v>96</v>
      </c>
      <c r="Q723" t="s">
        <v>96</v>
      </c>
    </row>
    <row r="724" spans="1:17" ht="17" x14ac:dyDescent="0.2">
      <c r="A724" s="47" t="s">
        <v>3204</v>
      </c>
      <c r="B724" s="47" t="s">
        <v>3245</v>
      </c>
      <c r="C724" s="47" t="s">
        <v>14</v>
      </c>
      <c r="D724" s="47" t="s">
        <v>43</v>
      </c>
      <c r="E724" s="47" t="s">
        <v>1103</v>
      </c>
      <c r="G724">
        <f t="shared" si="29"/>
        <v>1992</v>
      </c>
      <c r="I724" t="s">
        <v>3904</v>
      </c>
      <c r="J724" s="37" t="s">
        <v>3897</v>
      </c>
      <c r="K724" s="31" t="s">
        <v>3210</v>
      </c>
      <c r="L724" s="31" t="s">
        <v>97</v>
      </c>
      <c r="M724" s="31" t="s">
        <v>3989</v>
      </c>
      <c r="N724">
        <v>1</v>
      </c>
      <c r="O724">
        <v>5</v>
      </c>
      <c r="P724" t="s">
        <v>96</v>
      </c>
      <c r="Q724" t="s">
        <v>96</v>
      </c>
    </row>
    <row r="725" spans="1:17" ht="17" x14ac:dyDescent="0.2">
      <c r="A725" s="47" t="s">
        <v>3204</v>
      </c>
      <c r="B725" s="47" t="s">
        <v>3236</v>
      </c>
      <c r="C725" s="47" t="s">
        <v>14</v>
      </c>
      <c r="D725" s="47" t="s">
        <v>43</v>
      </c>
      <c r="E725" s="47" t="s">
        <v>1103</v>
      </c>
      <c r="G725">
        <f t="shared" si="29"/>
        <v>1993</v>
      </c>
      <c r="I725" t="s">
        <v>3900</v>
      </c>
      <c r="J725" s="37" t="s">
        <v>3897</v>
      </c>
      <c r="K725" s="31" t="s">
        <v>3210</v>
      </c>
      <c r="L725" s="31" t="s">
        <v>97</v>
      </c>
      <c r="M725" s="31" t="s">
        <v>3989</v>
      </c>
      <c r="N725">
        <v>1</v>
      </c>
      <c r="O725">
        <v>5</v>
      </c>
      <c r="P725" t="s">
        <v>96</v>
      </c>
      <c r="Q725" t="s">
        <v>96</v>
      </c>
    </row>
    <row r="726" spans="1:17" ht="17" x14ac:dyDescent="0.2">
      <c r="A726" s="47" t="s">
        <v>3204</v>
      </c>
      <c r="B726" s="47" t="s">
        <v>3394</v>
      </c>
      <c r="C726" s="47" t="s">
        <v>14</v>
      </c>
      <c r="D726" s="47" t="s">
        <v>43</v>
      </c>
      <c r="E726" s="47" t="s">
        <v>1103</v>
      </c>
      <c r="G726">
        <f t="shared" si="29"/>
        <v>1995</v>
      </c>
      <c r="I726" t="s">
        <v>3896</v>
      </c>
      <c r="J726" s="37" t="s">
        <v>3897</v>
      </c>
      <c r="K726" s="31" t="s">
        <v>3210</v>
      </c>
      <c r="L726" s="31" t="s">
        <v>97</v>
      </c>
      <c r="M726" s="31" t="s">
        <v>3989</v>
      </c>
      <c r="N726">
        <v>1</v>
      </c>
      <c r="O726">
        <v>5</v>
      </c>
      <c r="P726" t="s">
        <v>96</v>
      </c>
      <c r="Q726" t="s">
        <v>96</v>
      </c>
    </row>
    <row r="727" spans="1:17" ht="17" x14ac:dyDescent="0.2">
      <c r="A727" s="47" t="s">
        <v>3204</v>
      </c>
      <c r="B727" s="47" t="s">
        <v>3394</v>
      </c>
      <c r="C727" s="47" t="s">
        <v>14</v>
      </c>
      <c r="D727" s="47" t="s">
        <v>43</v>
      </c>
      <c r="E727" s="47" t="s">
        <v>1103</v>
      </c>
      <c r="G727">
        <f t="shared" si="29"/>
        <v>1995</v>
      </c>
      <c r="I727" t="s">
        <v>3898</v>
      </c>
      <c r="J727" s="37" t="s">
        <v>3897</v>
      </c>
      <c r="K727" s="31" t="s">
        <v>3210</v>
      </c>
      <c r="L727" s="31" t="s">
        <v>97</v>
      </c>
      <c r="M727" s="31" t="s">
        <v>3989</v>
      </c>
      <c r="N727">
        <v>1</v>
      </c>
      <c r="O727">
        <v>5</v>
      </c>
      <c r="P727" t="s">
        <v>96</v>
      </c>
      <c r="Q727" t="s">
        <v>96</v>
      </c>
    </row>
    <row r="728" spans="1:17" x14ac:dyDescent="0.2">
      <c r="A728" s="47" t="s">
        <v>3204</v>
      </c>
      <c r="B728" s="47" t="s">
        <v>3229</v>
      </c>
      <c r="C728" s="47" t="s">
        <v>14</v>
      </c>
      <c r="D728" s="47" t="s">
        <v>43</v>
      </c>
      <c r="E728" s="47" t="s">
        <v>3986</v>
      </c>
      <c r="G728">
        <f t="shared" si="29"/>
        <v>1984</v>
      </c>
      <c r="I728" t="s">
        <v>3928</v>
      </c>
      <c r="J728" t="s">
        <v>3923</v>
      </c>
      <c r="K728" s="31" t="s">
        <v>3210</v>
      </c>
      <c r="L728" s="31" t="s">
        <v>97</v>
      </c>
      <c r="M728" s="31" t="s">
        <v>3989</v>
      </c>
      <c r="N728">
        <v>1</v>
      </c>
      <c r="O728">
        <v>5</v>
      </c>
      <c r="P728" t="s">
        <v>96</v>
      </c>
      <c r="Q728" t="s">
        <v>96</v>
      </c>
    </row>
    <row r="729" spans="1:17" x14ac:dyDescent="0.2">
      <c r="A729" s="47" t="s">
        <v>3204</v>
      </c>
      <c r="B729" s="47" t="s">
        <v>3231</v>
      </c>
      <c r="C729" s="47" t="s">
        <v>14</v>
      </c>
      <c r="D729" s="47" t="s">
        <v>43</v>
      </c>
      <c r="E729" s="47" t="s">
        <v>3986</v>
      </c>
      <c r="G729">
        <f t="shared" si="29"/>
        <v>1987</v>
      </c>
      <c r="I729" t="s">
        <v>3929</v>
      </c>
      <c r="J729" t="s">
        <v>3923</v>
      </c>
      <c r="K729" s="31" t="s">
        <v>3210</v>
      </c>
      <c r="L729" s="31" t="s">
        <v>97</v>
      </c>
      <c r="M729" s="31" t="s">
        <v>3989</v>
      </c>
      <c r="N729">
        <v>1</v>
      </c>
      <c r="O729">
        <v>5</v>
      </c>
      <c r="P729" t="s">
        <v>96</v>
      </c>
      <c r="Q729" t="s">
        <v>96</v>
      </c>
    </row>
    <row r="730" spans="1:17" x14ac:dyDescent="0.2">
      <c r="A730" s="47" t="s">
        <v>3204</v>
      </c>
      <c r="B730" s="47" t="s">
        <v>3244</v>
      </c>
      <c r="C730" s="47" t="s">
        <v>14</v>
      </c>
      <c r="D730" s="47" t="s">
        <v>43</v>
      </c>
      <c r="E730" s="47" t="s">
        <v>3986</v>
      </c>
      <c r="G730">
        <f t="shared" si="29"/>
        <v>1989</v>
      </c>
      <c r="I730" t="s">
        <v>3927</v>
      </c>
      <c r="J730" t="s">
        <v>3923</v>
      </c>
      <c r="K730" s="31" t="s">
        <v>3210</v>
      </c>
      <c r="L730" s="31" t="s">
        <v>97</v>
      </c>
      <c r="M730" s="31" t="s">
        <v>3989</v>
      </c>
      <c r="N730">
        <v>1</v>
      </c>
      <c r="O730">
        <v>5</v>
      </c>
      <c r="P730" t="s">
        <v>96</v>
      </c>
      <c r="Q730" t="s">
        <v>96</v>
      </c>
    </row>
    <row r="731" spans="1:17" x14ac:dyDescent="0.2">
      <c r="A731" s="47" t="s">
        <v>3204</v>
      </c>
      <c r="B731" s="47" t="s">
        <v>3234</v>
      </c>
      <c r="C731" s="47" t="s">
        <v>14</v>
      </c>
      <c r="D731" s="47" t="s">
        <v>43</v>
      </c>
      <c r="E731" s="47" t="s">
        <v>3986</v>
      </c>
      <c r="G731">
        <f t="shared" si="29"/>
        <v>1990</v>
      </c>
      <c r="I731" t="s">
        <v>3925</v>
      </c>
      <c r="J731" t="s">
        <v>3923</v>
      </c>
      <c r="K731" s="31" t="s">
        <v>3210</v>
      </c>
      <c r="L731" s="31" t="s">
        <v>97</v>
      </c>
      <c r="M731" s="31" t="s">
        <v>3989</v>
      </c>
      <c r="N731">
        <v>1</v>
      </c>
      <c r="O731">
        <v>5</v>
      </c>
      <c r="P731" t="s">
        <v>96</v>
      </c>
      <c r="Q731" t="s">
        <v>96</v>
      </c>
    </row>
    <row r="732" spans="1:17" x14ac:dyDescent="0.2">
      <c r="A732" s="47" t="s">
        <v>3204</v>
      </c>
      <c r="B732" s="47" t="s">
        <v>3245</v>
      </c>
      <c r="C732" s="47" t="s">
        <v>14</v>
      </c>
      <c r="D732" s="47" t="s">
        <v>43</v>
      </c>
      <c r="E732" s="47" t="s">
        <v>3986</v>
      </c>
      <c r="G732">
        <f t="shared" si="29"/>
        <v>1992</v>
      </c>
      <c r="I732" t="s">
        <v>3930</v>
      </c>
      <c r="J732" t="s">
        <v>3923</v>
      </c>
      <c r="K732" s="31" t="s">
        <v>3210</v>
      </c>
      <c r="L732" s="31" t="s">
        <v>97</v>
      </c>
      <c r="M732" s="31" t="s">
        <v>3989</v>
      </c>
      <c r="N732">
        <v>1</v>
      </c>
      <c r="O732">
        <v>5</v>
      </c>
      <c r="P732" t="s">
        <v>96</v>
      </c>
      <c r="Q732" t="s">
        <v>96</v>
      </c>
    </row>
    <row r="733" spans="1:17" x14ac:dyDescent="0.2">
      <c r="A733" s="47" t="s">
        <v>3204</v>
      </c>
      <c r="B733" s="47" t="s">
        <v>3236</v>
      </c>
      <c r="C733" s="47" t="s">
        <v>14</v>
      </c>
      <c r="D733" s="47" t="s">
        <v>43</v>
      </c>
      <c r="E733" s="47" t="s">
        <v>3986</v>
      </c>
      <c r="G733">
        <f t="shared" si="29"/>
        <v>1993</v>
      </c>
      <c r="I733" t="s">
        <v>3926</v>
      </c>
      <c r="J733" t="s">
        <v>3923</v>
      </c>
      <c r="K733" s="31" t="s">
        <v>3210</v>
      </c>
      <c r="L733" s="31" t="s">
        <v>97</v>
      </c>
      <c r="M733" s="31" t="s">
        <v>3989</v>
      </c>
      <c r="N733">
        <v>1</v>
      </c>
      <c r="O733">
        <v>5</v>
      </c>
      <c r="P733" t="s">
        <v>96</v>
      </c>
      <c r="Q733" t="s">
        <v>96</v>
      </c>
    </row>
    <row r="734" spans="1:17" x14ac:dyDescent="0.2">
      <c r="A734" s="47" t="s">
        <v>3204</v>
      </c>
      <c r="B734" s="47" t="s">
        <v>3394</v>
      </c>
      <c r="C734" s="47" t="s">
        <v>14</v>
      </c>
      <c r="D734" s="47" t="s">
        <v>43</v>
      </c>
      <c r="E734" s="47" t="s">
        <v>3986</v>
      </c>
      <c r="G734">
        <f t="shared" si="29"/>
        <v>1995</v>
      </c>
      <c r="I734" t="s">
        <v>3922</v>
      </c>
      <c r="J734" t="s">
        <v>3923</v>
      </c>
      <c r="K734" s="31" t="s">
        <v>3210</v>
      </c>
      <c r="L734" s="31" t="s">
        <v>97</v>
      </c>
      <c r="M734" s="31" t="s">
        <v>3989</v>
      </c>
      <c r="N734">
        <v>1</v>
      </c>
      <c r="O734">
        <v>5</v>
      </c>
      <c r="P734" t="s">
        <v>96</v>
      </c>
      <c r="Q734" t="s">
        <v>96</v>
      </c>
    </row>
    <row r="735" spans="1:17" x14ac:dyDescent="0.2">
      <c r="A735" s="47" t="s">
        <v>3204</v>
      </c>
      <c r="B735" s="47" t="s">
        <v>3394</v>
      </c>
      <c r="C735" s="47" t="s">
        <v>14</v>
      </c>
      <c r="D735" s="47" t="s">
        <v>43</v>
      </c>
      <c r="E735" s="47" t="s">
        <v>3986</v>
      </c>
      <c r="G735">
        <f t="shared" si="29"/>
        <v>1995</v>
      </c>
      <c r="I735" t="s">
        <v>3924</v>
      </c>
      <c r="J735" t="s">
        <v>3923</v>
      </c>
      <c r="K735" s="31" t="s">
        <v>3210</v>
      </c>
      <c r="L735" s="31" t="s">
        <v>97</v>
      </c>
      <c r="M735" s="31" t="s">
        <v>3989</v>
      </c>
      <c r="N735">
        <v>1</v>
      </c>
      <c r="O735">
        <v>5</v>
      </c>
      <c r="P735" t="s">
        <v>96</v>
      </c>
      <c r="Q735" t="s">
        <v>96</v>
      </c>
    </row>
    <row r="736" spans="1:17" x14ac:dyDescent="0.2">
      <c r="A736" s="47" t="s">
        <v>3204</v>
      </c>
      <c r="B736" s="47" t="s">
        <v>3229</v>
      </c>
      <c r="C736" s="47" t="s">
        <v>14</v>
      </c>
      <c r="D736" s="47" t="s">
        <v>43</v>
      </c>
      <c r="E736" s="47" t="s">
        <v>2022</v>
      </c>
      <c r="G736">
        <f t="shared" si="29"/>
        <v>1984</v>
      </c>
      <c r="I736" t="s">
        <v>3919</v>
      </c>
      <c r="J736" t="s">
        <v>3914</v>
      </c>
      <c r="K736" s="31" t="s">
        <v>3210</v>
      </c>
      <c r="L736" s="31" t="s">
        <v>97</v>
      </c>
      <c r="M736" s="31" t="s">
        <v>3989</v>
      </c>
      <c r="N736">
        <v>1</v>
      </c>
      <c r="O736">
        <v>5</v>
      </c>
      <c r="P736" t="s">
        <v>96</v>
      </c>
      <c r="Q736" t="s">
        <v>96</v>
      </c>
    </row>
    <row r="737" spans="1:17" x14ac:dyDescent="0.2">
      <c r="A737" s="47" t="s">
        <v>3204</v>
      </c>
      <c r="B737" s="47" t="s">
        <v>3231</v>
      </c>
      <c r="C737" s="47" t="s">
        <v>14</v>
      </c>
      <c r="D737" s="47" t="s">
        <v>43</v>
      </c>
      <c r="E737" s="47" t="s">
        <v>2022</v>
      </c>
      <c r="G737">
        <f t="shared" si="29"/>
        <v>1987</v>
      </c>
      <c r="I737" t="s">
        <v>3920</v>
      </c>
      <c r="J737" t="s">
        <v>3914</v>
      </c>
      <c r="K737" s="31" t="s">
        <v>3210</v>
      </c>
      <c r="L737" s="31" t="s">
        <v>97</v>
      </c>
      <c r="M737" s="31" t="s">
        <v>3989</v>
      </c>
      <c r="N737">
        <v>1</v>
      </c>
      <c r="O737">
        <v>5</v>
      </c>
      <c r="P737" t="s">
        <v>96</v>
      </c>
      <c r="Q737" t="s">
        <v>96</v>
      </c>
    </row>
    <row r="738" spans="1:17" x14ac:dyDescent="0.2">
      <c r="A738" s="47" t="s">
        <v>3204</v>
      </c>
      <c r="B738" s="47" t="s">
        <v>3244</v>
      </c>
      <c r="C738" s="47" t="s">
        <v>14</v>
      </c>
      <c r="D738" s="47" t="s">
        <v>43</v>
      </c>
      <c r="E738" s="47" t="s">
        <v>2022</v>
      </c>
      <c r="G738">
        <f t="shared" si="29"/>
        <v>1989</v>
      </c>
      <c r="I738" t="s">
        <v>3918</v>
      </c>
      <c r="J738" t="s">
        <v>3914</v>
      </c>
      <c r="K738" s="31" t="s">
        <v>3210</v>
      </c>
      <c r="L738" s="31" t="s">
        <v>97</v>
      </c>
      <c r="M738" s="31" t="s">
        <v>3989</v>
      </c>
      <c r="N738">
        <v>1</v>
      </c>
      <c r="O738">
        <v>5</v>
      </c>
      <c r="P738" t="s">
        <v>96</v>
      </c>
      <c r="Q738" t="s">
        <v>96</v>
      </c>
    </row>
    <row r="739" spans="1:17" x14ac:dyDescent="0.2">
      <c r="A739" s="47" t="s">
        <v>3204</v>
      </c>
      <c r="B739" s="47" t="s">
        <v>3234</v>
      </c>
      <c r="C739" s="47" t="s">
        <v>14</v>
      </c>
      <c r="D739" s="47" t="s">
        <v>43</v>
      </c>
      <c r="E739" s="47" t="s">
        <v>2022</v>
      </c>
      <c r="G739">
        <f t="shared" si="29"/>
        <v>1990</v>
      </c>
      <c r="I739" t="s">
        <v>3916</v>
      </c>
      <c r="J739" t="s">
        <v>3914</v>
      </c>
      <c r="K739" s="31" t="s">
        <v>3210</v>
      </c>
      <c r="L739" s="31" t="s">
        <v>97</v>
      </c>
      <c r="M739" s="31" t="s">
        <v>3989</v>
      </c>
      <c r="N739">
        <v>1</v>
      </c>
      <c r="O739">
        <v>5</v>
      </c>
      <c r="P739" t="s">
        <v>96</v>
      </c>
      <c r="Q739" t="s">
        <v>96</v>
      </c>
    </row>
    <row r="740" spans="1:17" x14ac:dyDescent="0.2">
      <c r="A740" s="47" t="s">
        <v>3204</v>
      </c>
      <c r="B740" s="47" t="s">
        <v>3245</v>
      </c>
      <c r="C740" s="47" t="s">
        <v>14</v>
      </c>
      <c r="D740" s="47" t="s">
        <v>43</v>
      </c>
      <c r="E740" s="47" t="s">
        <v>2022</v>
      </c>
      <c r="G740">
        <f t="shared" si="29"/>
        <v>1992</v>
      </c>
      <c r="I740" t="s">
        <v>3921</v>
      </c>
      <c r="J740" t="s">
        <v>3914</v>
      </c>
      <c r="K740" s="31" t="s">
        <v>3210</v>
      </c>
      <c r="L740" s="31" t="s">
        <v>97</v>
      </c>
      <c r="M740" s="31" t="s">
        <v>3989</v>
      </c>
      <c r="N740">
        <v>1</v>
      </c>
      <c r="O740">
        <v>5</v>
      </c>
      <c r="P740" t="s">
        <v>96</v>
      </c>
      <c r="Q740" t="s">
        <v>96</v>
      </c>
    </row>
    <row r="741" spans="1:17" x14ac:dyDescent="0.2">
      <c r="A741" s="47" t="s">
        <v>3204</v>
      </c>
      <c r="B741" s="47" t="s">
        <v>3236</v>
      </c>
      <c r="C741" s="47" t="s">
        <v>14</v>
      </c>
      <c r="D741" s="47" t="s">
        <v>43</v>
      </c>
      <c r="E741" s="47" t="s">
        <v>2022</v>
      </c>
      <c r="G741">
        <f t="shared" si="29"/>
        <v>1993</v>
      </c>
      <c r="I741" t="s">
        <v>3917</v>
      </c>
      <c r="J741" t="s">
        <v>3914</v>
      </c>
      <c r="K741" s="31" t="s">
        <v>3210</v>
      </c>
      <c r="L741" s="31" t="s">
        <v>97</v>
      </c>
      <c r="M741" s="31" t="s">
        <v>3989</v>
      </c>
      <c r="N741">
        <v>1</v>
      </c>
      <c r="O741">
        <v>5</v>
      </c>
      <c r="P741" t="s">
        <v>96</v>
      </c>
      <c r="Q741" t="s">
        <v>96</v>
      </c>
    </row>
    <row r="742" spans="1:17" x14ac:dyDescent="0.2">
      <c r="A742" s="47" t="s">
        <v>3204</v>
      </c>
      <c r="B742" s="47" t="s">
        <v>3394</v>
      </c>
      <c r="C742" s="47" t="s">
        <v>14</v>
      </c>
      <c r="D742" s="47" t="s">
        <v>43</v>
      </c>
      <c r="E742" s="47" t="s">
        <v>2022</v>
      </c>
      <c r="G742">
        <f t="shared" si="29"/>
        <v>1995</v>
      </c>
      <c r="I742" t="s">
        <v>3913</v>
      </c>
      <c r="J742" t="s">
        <v>3914</v>
      </c>
      <c r="K742" s="31" t="s">
        <v>3210</v>
      </c>
      <c r="L742" s="31" t="s">
        <v>97</v>
      </c>
      <c r="M742" s="31" t="s">
        <v>3989</v>
      </c>
      <c r="N742">
        <v>1</v>
      </c>
      <c r="O742">
        <v>5</v>
      </c>
      <c r="P742" t="s">
        <v>96</v>
      </c>
      <c r="Q742" t="s">
        <v>96</v>
      </c>
    </row>
    <row r="743" spans="1:17" x14ac:dyDescent="0.2">
      <c r="A743" s="47" t="s">
        <v>3204</v>
      </c>
      <c r="B743" s="47" t="s">
        <v>3394</v>
      </c>
      <c r="C743" s="47" t="s">
        <v>14</v>
      </c>
      <c r="D743" s="47" t="s">
        <v>43</v>
      </c>
      <c r="E743" s="47" t="s">
        <v>2022</v>
      </c>
      <c r="G743">
        <f t="shared" si="29"/>
        <v>1995</v>
      </c>
      <c r="I743" t="s">
        <v>3915</v>
      </c>
      <c r="J743" t="s">
        <v>3914</v>
      </c>
      <c r="K743" s="31" t="s">
        <v>3210</v>
      </c>
      <c r="L743" s="31" t="s">
        <v>97</v>
      </c>
      <c r="M743" s="31" t="s">
        <v>3989</v>
      </c>
      <c r="N743">
        <v>1</v>
      </c>
      <c r="O743">
        <v>5</v>
      </c>
      <c r="P743" t="s">
        <v>96</v>
      </c>
      <c r="Q743" t="s">
        <v>96</v>
      </c>
    </row>
    <row r="744" spans="1:17" x14ac:dyDescent="0.2">
      <c r="A744" s="47" t="s">
        <v>3204</v>
      </c>
      <c r="B744" s="47" t="s">
        <v>3229</v>
      </c>
      <c r="C744" s="47" t="s">
        <v>14</v>
      </c>
      <c r="D744" s="47" t="s">
        <v>43</v>
      </c>
      <c r="E744" s="47" t="s">
        <v>2055</v>
      </c>
      <c r="G744">
        <f t="shared" si="29"/>
        <v>1984</v>
      </c>
      <c r="I744" t="s">
        <v>3910</v>
      </c>
      <c r="J744" t="s">
        <v>3906</v>
      </c>
      <c r="K744" s="31" t="s">
        <v>3210</v>
      </c>
      <c r="L744" s="31" t="s">
        <v>97</v>
      </c>
      <c r="M744" s="31" t="s">
        <v>3989</v>
      </c>
      <c r="N744">
        <v>1</v>
      </c>
      <c r="O744">
        <v>5</v>
      </c>
      <c r="P744" t="s">
        <v>96</v>
      </c>
      <c r="Q744" t="s">
        <v>96</v>
      </c>
    </row>
    <row r="745" spans="1:17" x14ac:dyDescent="0.2">
      <c r="A745" s="47" t="s">
        <v>3204</v>
      </c>
      <c r="B745" s="47" t="s">
        <v>3231</v>
      </c>
      <c r="C745" s="47" t="s">
        <v>14</v>
      </c>
      <c r="D745" s="47" t="s">
        <v>43</v>
      </c>
      <c r="E745" s="47" t="s">
        <v>2055</v>
      </c>
      <c r="G745">
        <f t="shared" si="29"/>
        <v>1987</v>
      </c>
      <c r="I745" t="s">
        <v>3911</v>
      </c>
      <c r="J745" t="s">
        <v>3906</v>
      </c>
      <c r="K745" s="31" t="s">
        <v>3210</v>
      </c>
      <c r="L745" s="31" t="s">
        <v>97</v>
      </c>
      <c r="M745" s="31" t="s">
        <v>3989</v>
      </c>
      <c r="N745">
        <v>1</v>
      </c>
      <c r="O745">
        <v>5</v>
      </c>
      <c r="P745" t="s">
        <v>96</v>
      </c>
      <c r="Q745" t="s">
        <v>96</v>
      </c>
    </row>
    <row r="746" spans="1:17" x14ac:dyDescent="0.2">
      <c r="A746" s="47" t="s">
        <v>3204</v>
      </c>
      <c r="B746" s="47" t="s">
        <v>3244</v>
      </c>
      <c r="C746" s="47" t="s">
        <v>14</v>
      </c>
      <c r="D746" s="47" t="s">
        <v>43</v>
      </c>
      <c r="E746" s="47" t="s">
        <v>2055</v>
      </c>
      <c r="G746">
        <f t="shared" si="29"/>
        <v>1989</v>
      </c>
      <c r="I746" t="s">
        <v>3909</v>
      </c>
      <c r="J746" t="s">
        <v>3906</v>
      </c>
      <c r="K746" s="31" t="s">
        <v>3210</v>
      </c>
      <c r="L746" s="31" t="s">
        <v>97</v>
      </c>
      <c r="M746" s="31" t="s">
        <v>3989</v>
      </c>
      <c r="N746">
        <v>1</v>
      </c>
      <c r="O746">
        <v>5</v>
      </c>
      <c r="P746" t="s">
        <v>96</v>
      </c>
      <c r="Q746" t="s">
        <v>96</v>
      </c>
    </row>
    <row r="747" spans="1:17" x14ac:dyDescent="0.2">
      <c r="A747" s="47" t="s">
        <v>3204</v>
      </c>
      <c r="B747" s="47" t="s">
        <v>3234</v>
      </c>
      <c r="C747" s="47" t="s">
        <v>14</v>
      </c>
      <c r="D747" s="47" t="s">
        <v>43</v>
      </c>
      <c r="E747" s="47" t="s">
        <v>2055</v>
      </c>
      <c r="G747">
        <f t="shared" si="29"/>
        <v>1990</v>
      </c>
      <c r="I747" t="s">
        <v>3907</v>
      </c>
      <c r="J747" t="s">
        <v>3906</v>
      </c>
      <c r="K747" s="31" t="s">
        <v>3210</v>
      </c>
      <c r="L747" s="31" t="s">
        <v>97</v>
      </c>
      <c r="M747" s="31" t="s">
        <v>3989</v>
      </c>
      <c r="N747">
        <v>1</v>
      </c>
      <c r="O747">
        <v>5</v>
      </c>
      <c r="P747" t="s">
        <v>96</v>
      </c>
      <c r="Q747" t="s">
        <v>96</v>
      </c>
    </row>
    <row r="748" spans="1:17" x14ac:dyDescent="0.2">
      <c r="A748" s="47" t="s">
        <v>3204</v>
      </c>
      <c r="B748" s="47" t="s">
        <v>3245</v>
      </c>
      <c r="C748" s="47" t="s">
        <v>14</v>
      </c>
      <c r="D748" s="47" t="s">
        <v>43</v>
      </c>
      <c r="E748" s="47" t="s">
        <v>2055</v>
      </c>
      <c r="G748">
        <f t="shared" si="29"/>
        <v>1992</v>
      </c>
      <c r="I748" t="s">
        <v>3912</v>
      </c>
      <c r="J748" t="s">
        <v>3906</v>
      </c>
      <c r="K748" s="31" t="s">
        <v>3210</v>
      </c>
      <c r="L748" s="31" t="s">
        <v>97</v>
      </c>
      <c r="M748" s="31" t="s">
        <v>3989</v>
      </c>
      <c r="N748">
        <v>1</v>
      </c>
      <c r="O748">
        <v>5</v>
      </c>
      <c r="P748" t="s">
        <v>96</v>
      </c>
      <c r="Q748" t="s">
        <v>96</v>
      </c>
    </row>
    <row r="749" spans="1:17" x14ac:dyDescent="0.2">
      <c r="A749" s="47" t="s">
        <v>3204</v>
      </c>
      <c r="B749" s="47" t="s">
        <v>3236</v>
      </c>
      <c r="C749" s="47" t="s">
        <v>14</v>
      </c>
      <c r="D749" s="47" t="s">
        <v>43</v>
      </c>
      <c r="E749" s="47" t="s">
        <v>2055</v>
      </c>
      <c r="G749">
        <f t="shared" si="29"/>
        <v>1993</v>
      </c>
      <c r="I749" t="s">
        <v>3908</v>
      </c>
      <c r="J749" t="s">
        <v>3906</v>
      </c>
      <c r="K749" s="31" t="s">
        <v>3210</v>
      </c>
      <c r="L749" s="31" t="s">
        <v>97</v>
      </c>
      <c r="M749" s="31" t="s">
        <v>3989</v>
      </c>
      <c r="N749">
        <v>1</v>
      </c>
      <c r="O749">
        <v>5</v>
      </c>
      <c r="P749" t="s">
        <v>96</v>
      </c>
      <c r="Q749" t="s">
        <v>96</v>
      </c>
    </row>
    <row r="750" spans="1:17" x14ac:dyDescent="0.2">
      <c r="A750" s="47" t="s">
        <v>3204</v>
      </c>
      <c r="B750" s="47" t="s">
        <v>3394</v>
      </c>
      <c r="C750" s="47" t="s">
        <v>14</v>
      </c>
      <c r="D750" s="47" t="s">
        <v>43</v>
      </c>
      <c r="E750" s="47" t="s">
        <v>2055</v>
      </c>
      <c r="G750">
        <f t="shared" si="29"/>
        <v>1995</v>
      </c>
      <c r="I750" t="s">
        <v>3905</v>
      </c>
      <c r="J750" t="s">
        <v>3906</v>
      </c>
      <c r="K750" s="31" t="s">
        <v>3210</v>
      </c>
      <c r="L750" s="31" t="s">
        <v>97</v>
      </c>
      <c r="M750" s="31" t="s">
        <v>3989</v>
      </c>
      <c r="N750">
        <v>1</v>
      </c>
      <c r="O750">
        <v>5</v>
      </c>
      <c r="P750" t="s">
        <v>96</v>
      </c>
      <c r="Q750" t="s">
        <v>96</v>
      </c>
    </row>
    <row r="751" spans="1:17" x14ac:dyDescent="0.2">
      <c r="A751" s="48" t="s">
        <v>3204</v>
      </c>
      <c r="B751" s="48" t="s">
        <v>3229</v>
      </c>
      <c r="C751" s="48" t="s">
        <v>14</v>
      </c>
      <c r="D751" s="48" t="s">
        <v>42</v>
      </c>
      <c r="E751" s="48" t="s">
        <v>3424</v>
      </c>
      <c r="G751">
        <f t="shared" si="29"/>
        <v>1984</v>
      </c>
      <c r="H751" t="s">
        <v>3405</v>
      </c>
      <c r="I751" t="s">
        <v>3395</v>
      </c>
      <c r="J751" t="s">
        <v>3406</v>
      </c>
      <c r="L751" t="s">
        <v>95</v>
      </c>
      <c r="M751" s="31" t="s">
        <v>3230</v>
      </c>
      <c r="N751">
        <v>1</v>
      </c>
      <c r="O751">
        <v>5</v>
      </c>
      <c r="P751" t="s">
        <v>96</v>
      </c>
      <c r="Q751" t="s">
        <v>96</v>
      </c>
    </row>
    <row r="752" spans="1:17" x14ac:dyDescent="0.2">
      <c r="A752" s="48" t="s">
        <v>3204</v>
      </c>
      <c r="B752" s="48" t="s">
        <v>3231</v>
      </c>
      <c r="C752" s="48" t="s">
        <v>14</v>
      </c>
      <c r="D752" s="48" t="s">
        <v>42</v>
      </c>
      <c r="E752" s="48" t="s">
        <v>3424</v>
      </c>
      <c r="F752" t="s">
        <v>3233</v>
      </c>
      <c r="G752">
        <f t="shared" si="29"/>
        <v>1987</v>
      </c>
      <c r="H752" t="s">
        <v>3405</v>
      </c>
      <c r="I752" t="str">
        <f t="shared" ref="I752:I757" si="30">F752&amp;H752</f>
        <v>VL6</v>
      </c>
      <c r="J752" t="s">
        <v>3406</v>
      </c>
      <c r="L752" t="s">
        <v>95</v>
      </c>
      <c r="M752" s="31" t="s">
        <v>3230</v>
      </c>
      <c r="N752">
        <v>1</v>
      </c>
      <c r="O752">
        <v>5</v>
      </c>
      <c r="P752" t="s">
        <v>96</v>
      </c>
      <c r="Q752" t="s">
        <v>96</v>
      </c>
    </row>
    <row r="753" spans="1:17" x14ac:dyDescent="0.2">
      <c r="A753" s="48" t="s">
        <v>3204</v>
      </c>
      <c r="B753" s="48" t="s">
        <v>3244</v>
      </c>
      <c r="C753" s="48" t="s">
        <v>14</v>
      </c>
      <c r="D753" s="48" t="s">
        <v>42</v>
      </c>
      <c r="E753" s="48" t="s">
        <v>3424</v>
      </c>
      <c r="F753" t="s">
        <v>3237</v>
      </c>
      <c r="G753">
        <f t="shared" si="29"/>
        <v>1989</v>
      </c>
      <c r="H753" t="s">
        <v>3405</v>
      </c>
      <c r="I753" t="str">
        <f t="shared" si="30"/>
        <v>QL6</v>
      </c>
      <c r="J753" t="s">
        <v>3406</v>
      </c>
      <c r="L753" t="s">
        <v>95</v>
      </c>
      <c r="M753" s="31" t="s">
        <v>3230</v>
      </c>
      <c r="N753">
        <v>1</v>
      </c>
      <c r="O753">
        <v>5</v>
      </c>
      <c r="P753" t="s">
        <v>96</v>
      </c>
      <c r="Q753" t="s">
        <v>96</v>
      </c>
    </row>
    <row r="754" spans="1:17" x14ac:dyDescent="0.2">
      <c r="A754" s="48" t="s">
        <v>3204</v>
      </c>
      <c r="B754" s="48" t="s">
        <v>3234</v>
      </c>
      <c r="C754" s="48" t="s">
        <v>14</v>
      </c>
      <c r="D754" s="48" t="s">
        <v>42</v>
      </c>
      <c r="E754" s="48" t="s">
        <v>3424</v>
      </c>
      <c r="F754" t="s">
        <v>3235</v>
      </c>
      <c r="G754">
        <f t="shared" si="29"/>
        <v>1990</v>
      </c>
      <c r="H754" t="s">
        <v>3405</v>
      </c>
      <c r="I754" t="str">
        <f t="shared" si="30"/>
        <v>GL6</v>
      </c>
      <c r="J754" t="s">
        <v>3406</v>
      </c>
      <c r="L754" t="s">
        <v>95</v>
      </c>
      <c r="M754" s="31" t="s">
        <v>3230</v>
      </c>
      <c r="N754">
        <v>1</v>
      </c>
      <c r="O754">
        <v>5</v>
      </c>
      <c r="P754" t="s">
        <v>96</v>
      </c>
      <c r="Q754" t="s">
        <v>96</v>
      </c>
    </row>
    <row r="755" spans="1:17" x14ac:dyDescent="0.2">
      <c r="A755" s="48" t="s">
        <v>3204</v>
      </c>
      <c r="B755" s="48" t="s">
        <v>3236</v>
      </c>
      <c r="C755" s="48" t="s">
        <v>14</v>
      </c>
      <c r="D755" s="48" t="s">
        <v>42</v>
      </c>
      <c r="E755" s="48" t="s">
        <v>3424</v>
      </c>
      <c r="F755" t="s">
        <v>2745</v>
      </c>
      <c r="G755">
        <f t="shared" si="29"/>
        <v>1993</v>
      </c>
      <c r="H755" t="s">
        <v>3405</v>
      </c>
      <c r="I755" t="str">
        <f t="shared" si="30"/>
        <v>HL6</v>
      </c>
      <c r="J755" t="s">
        <v>3406</v>
      </c>
      <c r="L755" t="s">
        <v>95</v>
      </c>
      <c r="M755" s="31" t="s">
        <v>3230</v>
      </c>
      <c r="N755">
        <v>1</v>
      </c>
      <c r="O755">
        <v>5</v>
      </c>
      <c r="P755" t="s">
        <v>96</v>
      </c>
      <c r="Q755" t="s">
        <v>96</v>
      </c>
    </row>
    <row r="756" spans="1:17" x14ac:dyDescent="0.2">
      <c r="A756" s="48" t="s">
        <v>3204</v>
      </c>
      <c r="B756" s="48" t="s">
        <v>3238</v>
      </c>
      <c r="C756" s="48" t="s">
        <v>14</v>
      </c>
      <c r="D756" s="48" t="s">
        <v>42</v>
      </c>
      <c r="E756" s="48" t="s">
        <v>3424</v>
      </c>
      <c r="F756" t="s">
        <v>3240</v>
      </c>
      <c r="G756">
        <f t="shared" si="29"/>
        <v>2004</v>
      </c>
      <c r="H756" t="s">
        <v>3405</v>
      </c>
      <c r="I756" t="str">
        <f t="shared" si="30"/>
        <v>JL6</v>
      </c>
      <c r="J756" t="s">
        <v>3406</v>
      </c>
      <c r="L756" t="s">
        <v>95</v>
      </c>
      <c r="M756" s="31" t="s">
        <v>3230</v>
      </c>
      <c r="N756">
        <v>1</v>
      </c>
      <c r="O756">
        <v>5</v>
      </c>
      <c r="P756" t="s">
        <v>96</v>
      </c>
      <c r="Q756" t="s">
        <v>96</v>
      </c>
    </row>
    <row r="757" spans="1:17" x14ac:dyDescent="0.2">
      <c r="A757" s="48" t="s">
        <v>3204</v>
      </c>
      <c r="B757" s="48" t="s">
        <v>3239</v>
      </c>
      <c r="C757" s="48" t="s">
        <v>14</v>
      </c>
      <c r="D757" s="48" t="s">
        <v>42</v>
      </c>
      <c r="E757" s="48" t="s">
        <v>3424</v>
      </c>
      <c r="F757" t="s">
        <v>3241</v>
      </c>
      <c r="G757">
        <f t="shared" si="29"/>
        <v>2007</v>
      </c>
      <c r="H757" t="s">
        <v>3405</v>
      </c>
      <c r="I757" t="str">
        <f t="shared" si="30"/>
        <v>KL6</v>
      </c>
      <c r="J757" t="s">
        <v>3406</v>
      </c>
      <c r="L757" t="s">
        <v>95</v>
      </c>
      <c r="M757" s="31" t="s">
        <v>3230</v>
      </c>
      <c r="N757">
        <v>1</v>
      </c>
      <c r="O757">
        <v>5</v>
      </c>
      <c r="P757" t="s">
        <v>96</v>
      </c>
      <c r="Q757" t="s">
        <v>96</v>
      </c>
    </row>
    <row r="758" spans="1:17" x14ac:dyDescent="0.2">
      <c r="A758" s="48" t="s">
        <v>3204</v>
      </c>
      <c r="B758" s="48" t="s">
        <v>3229</v>
      </c>
      <c r="C758" s="48" t="s">
        <v>14</v>
      </c>
      <c r="D758" s="48" t="s">
        <v>42</v>
      </c>
      <c r="E758" s="48" t="s">
        <v>3423</v>
      </c>
      <c r="G758">
        <f t="shared" si="29"/>
        <v>1984</v>
      </c>
      <c r="H758" t="s">
        <v>3403</v>
      </c>
      <c r="I758" t="s">
        <v>3395</v>
      </c>
      <c r="J758" t="s">
        <v>3404</v>
      </c>
      <c r="L758" t="s">
        <v>97</v>
      </c>
      <c r="M758" s="31" t="s">
        <v>3230</v>
      </c>
      <c r="N758">
        <v>1</v>
      </c>
      <c r="O758">
        <v>5</v>
      </c>
      <c r="P758" t="s">
        <v>96</v>
      </c>
      <c r="Q758" t="s">
        <v>96</v>
      </c>
    </row>
    <row r="759" spans="1:17" x14ac:dyDescent="0.2">
      <c r="A759" s="48" t="s">
        <v>3204</v>
      </c>
      <c r="B759" s="48" t="s">
        <v>3231</v>
      </c>
      <c r="C759" s="48" t="s">
        <v>14</v>
      </c>
      <c r="D759" s="48" t="s">
        <v>42</v>
      </c>
      <c r="E759" s="48" t="s">
        <v>3423</v>
      </c>
      <c r="F759" t="s">
        <v>3233</v>
      </c>
      <c r="G759">
        <f t="shared" si="29"/>
        <v>1987</v>
      </c>
      <c r="H759" t="s">
        <v>3403</v>
      </c>
      <c r="I759" t="str">
        <f t="shared" ref="I759:I764" si="31">F759&amp;H759</f>
        <v>VL5</v>
      </c>
      <c r="J759" t="s">
        <v>3404</v>
      </c>
      <c r="L759" t="s">
        <v>97</v>
      </c>
      <c r="M759" s="31" t="s">
        <v>3230</v>
      </c>
      <c r="N759">
        <v>1</v>
      </c>
      <c r="O759">
        <v>5</v>
      </c>
      <c r="P759" t="s">
        <v>96</v>
      </c>
      <c r="Q759" t="s">
        <v>96</v>
      </c>
    </row>
    <row r="760" spans="1:17" x14ac:dyDescent="0.2">
      <c r="A760" s="48" t="s">
        <v>3204</v>
      </c>
      <c r="B760" s="48" t="s">
        <v>3244</v>
      </c>
      <c r="C760" s="48" t="s">
        <v>14</v>
      </c>
      <c r="D760" s="48" t="s">
        <v>42</v>
      </c>
      <c r="E760" s="48" t="s">
        <v>3423</v>
      </c>
      <c r="F760" t="s">
        <v>3237</v>
      </c>
      <c r="G760">
        <f t="shared" si="29"/>
        <v>1989</v>
      </c>
      <c r="H760" t="s">
        <v>3403</v>
      </c>
      <c r="I760" t="str">
        <f t="shared" si="31"/>
        <v>QL5</v>
      </c>
      <c r="J760" t="s">
        <v>3404</v>
      </c>
      <c r="L760" t="s">
        <v>97</v>
      </c>
      <c r="M760" s="31" t="s">
        <v>3230</v>
      </c>
      <c r="N760">
        <v>1</v>
      </c>
      <c r="O760">
        <v>5</v>
      </c>
      <c r="P760" t="s">
        <v>96</v>
      </c>
      <c r="Q760" t="s">
        <v>96</v>
      </c>
    </row>
    <row r="761" spans="1:17" x14ac:dyDescent="0.2">
      <c r="A761" s="48" t="s">
        <v>3204</v>
      </c>
      <c r="B761" s="48" t="s">
        <v>3234</v>
      </c>
      <c r="C761" s="48" t="s">
        <v>14</v>
      </c>
      <c r="D761" s="48" t="s">
        <v>42</v>
      </c>
      <c r="E761" s="48" t="s">
        <v>3423</v>
      </c>
      <c r="F761" t="s">
        <v>3235</v>
      </c>
      <c r="G761">
        <f t="shared" si="29"/>
        <v>1990</v>
      </c>
      <c r="H761" t="s">
        <v>3403</v>
      </c>
      <c r="I761" t="str">
        <f t="shared" si="31"/>
        <v>GL5</v>
      </c>
      <c r="J761" t="s">
        <v>3404</v>
      </c>
      <c r="L761" t="s">
        <v>97</v>
      </c>
      <c r="M761" s="31" t="s">
        <v>3230</v>
      </c>
      <c r="N761">
        <v>1</v>
      </c>
      <c r="O761">
        <v>5</v>
      </c>
      <c r="P761" t="s">
        <v>96</v>
      </c>
      <c r="Q761" t="s">
        <v>96</v>
      </c>
    </row>
    <row r="762" spans="1:17" x14ac:dyDescent="0.2">
      <c r="A762" s="48" t="s">
        <v>3204</v>
      </c>
      <c r="B762" s="48" t="s">
        <v>3236</v>
      </c>
      <c r="C762" s="48" t="s">
        <v>14</v>
      </c>
      <c r="D762" s="48" t="s">
        <v>42</v>
      </c>
      <c r="E762" s="48" t="s">
        <v>3423</v>
      </c>
      <c r="F762" t="s">
        <v>2745</v>
      </c>
      <c r="G762">
        <f t="shared" si="29"/>
        <v>1993</v>
      </c>
      <c r="H762" t="s">
        <v>3403</v>
      </c>
      <c r="I762" t="str">
        <f t="shared" si="31"/>
        <v>HL5</v>
      </c>
      <c r="J762" t="s">
        <v>3404</v>
      </c>
      <c r="L762" t="s">
        <v>97</v>
      </c>
      <c r="M762" s="31" t="s">
        <v>3230</v>
      </c>
      <c r="N762">
        <v>1</v>
      </c>
      <c r="O762">
        <v>5</v>
      </c>
      <c r="P762" t="s">
        <v>96</v>
      </c>
      <c r="Q762" t="s">
        <v>96</v>
      </c>
    </row>
    <row r="763" spans="1:17" x14ac:dyDescent="0.2">
      <c r="A763" s="48" t="s">
        <v>3204</v>
      </c>
      <c r="B763" s="48" t="s">
        <v>3238</v>
      </c>
      <c r="C763" s="48" t="s">
        <v>14</v>
      </c>
      <c r="D763" s="48" t="s">
        <v>42</v>
      </c>
      <c r="E763" s="48" t="s">
        <v>3423</v>
      </c>
      <c r="F763" t="s">
        <v>3240</v>
      </c>
      <c r="G763">
        <f t="shared" si="29"/>
        <v>2004</v>
      </c>
      <c r="H763" t="s">
        <v>3403</v>
      </c>
      <c r="I763" t="str">
        <f t="shared" si="31"/>
        <v>JL5</v>
      </c>
      <c r="J763" t="s">
        <v>3404</v>
      </c>
      <c r="L763" t="s">
        <v>97</v>
      </c>
      <c r="M763" s="31" t="s">
        <v>3230</v>
      </c>
      <c r="N763">
        <v>1</v>
      </c>
      <c r="O763">
        <v>5</v>
      </c>
      <c r="P763" t="s">
        <v>96</v>
      </c>
      <c r="Q763" t="s">
        <v>96</v>
      </c>
    </row>
    <row r="764" spans="1:17" x14ac:dyDescent="0.2">
      <c r="A764" s="48" t="s">
        <v>3204</v>
      </c>
      <c r="B764" s="48" t="s">
        <v>3239</v>
      </c>
      <c r="C764" s="48" t="s">
        <v>14</v>
      </c>
      <c r="D764" s="48" t="s">
        <v>42</v>
      </c>
      <c r="E764" s="48" t="s">
        <v>3423</v>
      </c>
      <c r="F764" t="s">
        <v>3241</v>
      </c>
      <c r="G764">
        <f t="shared" si="29"/>
        <v>2007</v>
      </c>
      <c r="H764" t="s">
        <v>3403</v>
      </c>
      <c r="I764" t="str">
        <f t="shared" si="31"/>
        <v>KL5</v>
      </c>
      <c r="J764" t="s">
        <v>3404</v>
      </c>
      <c r="L764" t="s">
        <v>97</v>
      </c>
      <c r="M764" s="31" t="s">
        <v>3230</v>
      </c>
      <c r="N764">
        <v>1</v>
      </c>
      <c r="O764">
        <v>5</v>
      </c>
      <c r="P764" t="s">
        <v>96</v>
      </c>
      <c r="Q764" t="s">
        <v>96</v>
      </c>
    </row>
    <row r="765" spans="1:17" x14ac:dyDescent="0.2">
      <c r="A765" s="48" t="s">
        <v>3204</v>
      </c>
      <c r="B765" s="48" t="s">
        <v>3229</v>
      </c>
      <c r="C765" s="48" t="s">
        <v>14</v>
      </c>
      <c r="D765" s="48" t="s">
        <v>42</v>
      </c>
      <c r="E765" s="48" t="s">
        <v>3421</v>
      </c>
      <c r="G765">
        <f t="shared" si="29"/>
        <v>1984</v>
      </c>
      <c r="H765" t="s">
        <v>3395</v>
      </c>
      <c r="I765" t="s">
        <v>3395</v>
      </c>
      <c r="J765" t="s">
        <v>3396</v>
      </c>
      <c r="L765" t="s">
        <v>97</v>
      </c>
      <c r="M765" s="31" t="s">
        <v>3230</v>
      </c>
      <c r="N765">
        <v>1</v>
      </c>
      <c r="O765">
        <v>5</v>
      </c>
      <c r="P765" t="s">
        <v>96</v>
      </c>
      <c r="Q765" t="s">
        <v>96</v>
      </c>
    </row>
    <row r="766" spans="1:17" x14ac:dyDescent="0.2">
      <c r="A766" s="48" t="s">
        <v>3204</v>
      </c>
      <c r="B766" s="48" t="s">
        <v>3231</v>
      </c>
      <c r="C766" s="48" t="s">
        <v>14</v>
      </c>
      <c r="D766" s="48" t="s">
        <v>42</v>
      </c>
      <c r="E766" s="48" t="s">
        <v>3421</v>
      </c>
      <c r="F766" t="s">
        <v>3233</v>
      </c>
      <c r="G766">
        <f t="shared" si="29"/>
        <v>1987</v>
      </c>
      <c r="H766" t="s">
        <v>3395</v>
      </c>
      <c r="I766" t="str">
        <f t="shared" ref="I766:I771" si="32">F766&amp;H766</f>
        <v>VL1</v>
      </c>
      <c r="J766" t="s">
        <v>3396</v>
      </c>
      <c r="L766" t="s">
        <v>97</v>
      </c>
      <c r="M766" s="31" t="s">
        <v>3230</v>
      </c>
      <c r="N766">
        <v>1</v>
      </c>
      <c r="O766">
        <v>5</v>
      </c>
      <c r="P766" t="s">
        <v>96</v>
      </c>
      <c r="Q766" t="s">
        <v>96</v>
      </c>
    </row>
    <row r="767" spans="1:17" x14ac:dyDescent="0.2">
      <c r="A767" s="48" t="s">
        <v>3204</v>
      </c>
      <c r="B767" s="48" t="s">
        <v>3244</v>
      </c>
      <c r="C767" s="48" t="s">
        <v>14</v>
      </c>
      <c r="D767" s="48" t="s">
        <v>42</v>
      </c>
      <c r="E767" s="48" t="s">
        <v>3421</v>
      </c>
      <c r="F767" t="s">
        <v>3237</v>
      </c>
      <c r="G767">
        <f t="shared" si="29"/>
        <v>1989</v>
      </c>
      <c r="H767" t="s">
        <v>3395</v>
      </c>
      <c r="I767" t="str">
        <f t="shared" si="32"/>
        <v>QL1</v>
      </c>
      <c r="J767" t="s">
        <v>3396</v>
      </c>
      <c r="L767" t="s">
        <v>97</v>
      </c>
      <c r="M767" s="31" t="s">
        <v>3230</v>
      </c>
      <c r="N767">
        <v>1</v>
      </c>
      <c r="O767">
        <v>5</v>
      </c>
      <c r="P767" t="s">
        <v>96</v>
      </c>
      <c r="Q767" t="s">
        <v>96</v>
      </c>
    </row>
    <row r="768" spans="1:17" x14ac:dyDescent="0.2">
      <c r="A768" s="48" t="s">
        <v>3204</v>
      </c>
      <c r="B768" s="48" t="s">
        <v>3234</v>
      </c>
      <c r="C768" s="48" t="s">
        <v>14</v>
      </c>
      <c r="D768" s="48" t="s">
        <v>42</v>
      </c>
      <c r="E768" s="48" t="s">
        <v>3421</v>
      </c>
      <c r="F768" t="s">
        <v>3235</v>
      </c>
      <c r="G768">
        <f t="shared" si="29"/>
        <v>1990</v>
      </c>
      <c r="H768" t="s">
        <v>3395</v>
      </c>
      <c r="I768" t="str">
        <f t="shared" si="32"/>
        <v>GL1</v>
      </c>
      <c r="J768" t="s">
        <v>3396</v>
      </c>
      <c r="L768" t="s">
        <v>97</v>
      </c>
      <c r="M768" s="31" t="s">
        <v>3230</v>
      </c>
      <c r="N768">
        <v>1</v>
      </c>
      <c r="O768">
        <v>5</v>
      </c>
      <c r="P768" t="s">
        <v>96</v>
      </c>
      <c r="Q768" t="s">
        <v>96</v>
      </c>
    </row>
    <row r="769" spans="1:17" x14ac:dyDescent="0.2">
      <c r="A769" s="48" t="s">
        <v>3204</v>
      </c>
      <c r="B769" s="48" t="s">
        <v>3236</v>
      </c>
      <c r="C769" s="48" t="s">
        <v>14</v>
      </c>
      <c r="D769" s="48" t="s">
        <v>42</v>
      </c>
      <c r="E769" s="48" t="s">
        <v>3421</v>
      </c>
      <c r="F769" t="s">
        <v>2745</v>
      </c>
      <c r="G769">
        <f t="shared" si="29"/>
        <v>1993</v>
      </c>
      <c r="H769" t="s">
        <v>3395</v>
      </c>
      <c r="I769" t="str">
        <f t="shared" si="32"/>
        <v>HL1</v>
      </c>
      <c r="J769" t="s">
        <v>3396</v>
      </c>
      <c r="L769" t="s">
        <v>97</v>
      </c>
      <c r="M769" s="31" t="s">
        <v>3230</v>
      </c>
      <c r="N769">
        <v>1</v>
      </c>
      <c r="O769">
        <v>5</v>
      </c>
      <c r="P769" t="s">
        <v>96</v>
      </c>
      <c r="Q769" t="s">
        <v>96</v>
      </c>
    </row>
    <row r="770" spans="1:17" x14ac:dyDescent="0.2">
      <c r="A770" s="48" t="s">
        <v>3204</v>
      </c>
      <c r="B770" s="48" t="s">
        <v>3238</v>
      </c>
      <c r="C770" s="48" t="s">
        <v>14</v>
      </c>
      <c r="D770" s="48" t="s">
        <v>42</v>
      </c>
      <c r="E770" s="48" t="s">
        <v>3421</v>
      </c>
      <c r="F770" t="s">
        <v>3240</v>
      </c>
      <c r="G770">
        <f t="shared" ref="G770:G833" si="33">IF(B770="SATSA_Q1",1984,IF(B770="SATSA_IPT1",1985,IF(B770="SATSA_Q2",1987,IF(B770="SATSA_IPT2",1989,IF(B770="SATSA_Q3",1990,IF(B770="SATSA_IPT3",1992,IF(B770="SATSA_Q4",1993,IF(B770="SATSA_IPT4",1995,IF(B770="SATSA_IPT5",1999,IF(B770="SATSA_IPT6",2002,IF(B770="SATSA_Q5",2004,IF(B770="SATSA_IPT7",2005,IF(B770="SATSA_Q6",2007,IF(B770="SATSA_IPT8",2008,IF(B770="SATSA_Q7",2010,IF(B770="SATSA_IPT9",2010,IF(B770="SATSA_Q8",2012,IF(B770="SATSA_IPT10",2012,IF(B770="SATSA_Q9",2014,"HELP")))))))))))))))))))</f>
        <v>2004</v>
      </c>
      <c r="H770" t="s">
        <v>3395</v>
      </c>
      <c r="I770" t="str">
        <f t="shared" si="32"/>
        <v>JL1</v>
      </c>
      <c r="J770" t="s">
        <v>3396</v>
      </c>
      <c r="L770" t="s">
        <v>97</v>
      </c>
      <c r="M770" s="31" t="s">
        <v>3230</v>
      </c>
      <c r="N770">
        <v>1</v>
      </c>
      <c r="O770">
        <v>5</v>
      </c>
      <c r="P770" t="s">
        <v>96</v>
      </c>
      <c r="Q770" t="s">
        <v>96</v>
      </c>
    </row>
    <row r="771" spans="1:17" x14ac:dyDescent="0.2">
      <c r="A771" s="48" t="s">
        <v>3204</v>
      </c>
      <c r="B771" s="48" t="s">
        <v>3239</v>
      </c>
      <c r="C771" s="48" t="s">
        <v>14</v>
      </c>
      <c r="D771" s="48" t="s">
        <v>42</v>
      </c>
      <c r="E771" s="48" t="s">
        <v>3421</v>
      </c>
      <c r="F771" t="s">
        <v>3241</v>
      </c>
      <c r="G771">
        <f t="shared" si="33"/>
        <v>2007</v>
      </c>
      <c r="H771" t="s">
        <v>3395</v>
      </c>
      <c r="I771" t="str">
        <f t="shared" si="32"/>
        <v>KL1</v>
      </c>
      <c r="J771" t="s">
        <v>3396</v>
      </c>
      <c r="L771" t="s">
        <v>97</v>
      </c>
      <c r="M771" s="31" t="s">
        <v>3230</v>
      </c>
      <c r="N771">
        <v>1</v>
      </c>
      <c r="O771">
        <v>5</v>
      </c>
      <c r="P771" t="s">
        <v>96</v>
      </c>
      <c r="Q771" t="s">
        <v>96</v>
      </c>
    </row>
    <row r="772" spans="1:17" x14ac:dyDescent="0.2">
      <c r="A772" s="48" t="s">
        <v>3204</v>
      </c>
      <c r="B772" s="48" t="s">
        <v>3229</v>
      </c>
      <c r="C772" s="48" t="s">
        <v>14</v>
      </c>
      <c r="D772" s="48" t="s">
        <v>42</v>
      </c>
      <c r="E772" s="48" t="s">
        <v>2020</v>
      </c>
      <c r="G772">
        <f t="shared" si="33"/>
        <v>1984</v>
      </c>
      <c r="H772" t="s">
        <v>3415</v>
      </c>
      <c r="I772" t="s">
        <v>3395</v>
      </c>
      <c r="J772" t="s">
        <v>3416</v>
      </c>
      <c r="L772" t="s">
        <v>95</v>
      </c>
      <c r="M772" s="31" t="s">
        <v>3230</v>
      </c>
      <c r="N772">
        <v>1</v>
      </c>
      <c r="O772">
        <v>5</v>
      </c>
      <c r="P772" t="s">
        <v>96</v>
      </c>
      <c r="Q772" t="s">
        <v>96</v>
      </c>
    </row>
    <row r="773" spans="1:17" x14ac:dyDescent="0.2">
      <c r="A773" s="48" t="s">
        <v>3204</v>
      </c>
      <c r="B773" s="48" t="s">
        <v>3231</v>
      </c>
      <c r="C773" s="48" t="s">
        <v>14</v>
      </c>
      <c r="D773" s="48" t="s">
        <v>42</v>
      </c>
      <c r="E773" s="48" t="s">
        <v>2020</v>
      </c>
      <c r="F773" t="s">
        <v>3233</v>
      </c>
      <c r="G773">
        <f t="shared" si="33"/>
        <v>1987</v>
      </c>
      <c r="H773" t="s">
        <v>3415</v>
      </c>
      <c r="I773" t="str">
        <f t="shared" ref="I773:I778" si="34">F773&amp;H773</f>
        <v>VL11</v>
      </c>
      <c r="J773" t="s">
        <v>3416</v>
      </c>
      <c r="L773" t="s">
        <v>95</v>
      </c>
      <c r="M773" s="31" t="s">
        <v>3230</v>
      </c>
      <c r="N773">
        <v>1</v>
      </c>
      <c r="O773">
        <v>5</v>
      </c>
      <c r="P773" t="s">
        <v>96</v>
      </c>
      <c r="Q773" t="s">
        <v>96</v>
      </c>
    </row>
    <row r="774" spans="1:17" x14ac:dyDescent="0.2">
      <c r="A774" s="48" t="s">
        <v>3204</v>
      </c>
      <c r="B774" s="48" t="s">
        <v>3244</v>
      </c>
      <c r="C774" s="48" t="s">
        <v>14</v>
      </c>
      <c r="D774" s="48" t="s">
        <v>42</v>
      </c>
      <c r="E774" s="48" t="s">
        <v>2020</v>
      </c>
      <c r="F774" t="s">
        <v>3237</v>
      </c>
      <c r="G774">
        <f t="shared" si="33"/>
        <v>1989</v>
      </c>
      <c r="H774" t="s">
        <v>3415</v>
      </c>
      <c r="I774" t="str">
        <f t="shared" si="34"/>
        <v>QL11</v>
      </c>
      <c r="J774" t="s">
        <v>3416</v>
      </c>
      <c r="L774" t="s">
        <v>95</v>
      </c>
      <c r="M774" s="31" t="s">
        <v>3230</v>
      </c>
      <c r="N774">
        <v>1</v>
      </c>
      <c r="O774">
        <v>5</v>
      </c>
      <c r="P774" t="s">
        <v>96</v>
      </c>
      <c r="Q774" t="s">
        <v>96</v>
      </c>
    </row>
    <row r="775" spans="1:17" x14ac:dyDescent="0.2">
      <c r="A775" s="48" t="s">
        <v>3204</v>
      </c>
      <c r="B775" s="48" t="s">
        <v>3234</v>
      </c>
      <c r="C775" s="48" t="s">
        <v>14</v>
      </c>
      <c r="D775" s="48" t="s">
        <v>42</v>
      </c>
      <c r="E775" s="48" t="s">
        <v>2020</v>
      </c>
      <c r="F775" t="s">
        <v>3235</v>
      </c>
      <c r="G775">
        <f t="shared" si="33"/>
        <v>1990</v>
      </c>
      <c r="H775" t="s">
        <v>3415</v>
      </c>
      <c r="I775" t="str">
        <f t="shared" si="34"/>
        <v>GL11</v>
      </c>
      <c r="J775" t="s">
        <v>3416</v>
      </c>
      <c r="L775" t="s">
        <v>95</v>
      </c>
      <c r="M775" s="31" t="s">
        <v>3230</v>
      </c>
      <c r="N775">
        <v>1</v>
      </c>
      <c r="O775">
        <v>5</v>
      </c>
      <c r="P775" t="s">
        <v>96</v>
      </c>
      <c r="Q775" t="s">
        <v>96</v>
      </c>
    </row>
    <row r="776" spans="1:17" x14ac:dyDescent="0.2">
      <c r="A776" s="48" t="s">
        <v>3204</v>
      </c>
      <c r="B776" s="48" t="s">
        <v>3236</v>
      </c>
      <c r="C776" s="48" t="s">
        <v>14</v>
      </c>
      <c r="D776" s="48" t="s">
        <v>42</v>
      </c>
      <c r="E776" s="48" t="s">
        <v>2020</v>
      </c>
      <c r="F776" t="s">
        <v>2745</v>
      </c>
      <c r="G776">
        <f t="shared" si="33"/>
        <v>1993</v>
      </c>
      <c r="H776" t="s">
        <v>3415</v>
      </c>
      <c r="I776" t="str">
        <f t="shared" si="34"/>
        <v>HL11</v>
      </c>
      <c r="J776" t="s">
        <v>3416</v>
      </c>
      <c r="L776" t="s">
        <v>95</v>
      </c>
      <c r="M776" s="31" t="s">
        <v>3230</v>
      </c>
      <c r="N776">
        <v>1</v>
      </c>
      <c r="O776">
        <v>5</v>
      </c>
      <c r="P776" t="s">
        <v>96</v>
      </c>
      <c r="Q776" t="s">
        <v>96</v>
      </c>
    </row>
    <row r="777" spans="1:17" x14ac:dyDescent="0.2">
      <c r="A777" s="48" t="s">
        <v>3204</v>
      </c>
      <c r="B777" s="48" t="s">
        <v>3238</v>
      </c>
      <c r="C777" s="48" t="s">
        <v>14</v>
      </c>
      <c r="D777" s="48" t="s">
        <v>42</v>
      </c>
      <c r="E777" s="48" t="s">
        <v>2020</v>
      </c>
      <c r="F777" t="s">
        <v>3240</v>
      </c>
      <c r="G777">
        <f t="shared" si="33"/>
        <v>2004</v>
      </c>
      <c r="H777" t="s">
        <v>3415</v>
      </c>
      <c r="I777" t="str">
        <f t="shared" si="34"/>
        <v>JL11</v>
      </c>
      <c r="J777" t="s">
        <v>3416</v>
      </c>
      <c r="L777" t="s">
        <v>95</v>
      </c>
      <c r="M777" s="31" t="s">
        <v>3230</v>
      </c>
      <c r="N777">
        <v>1</v>
      </c>
      <c r="O777">
        <v>5</v>
      </c>
      <c r="P777" t="s">
        <v>96</v>
      </c>
      <c r="Q777" t="s">
        <v>96</v>
      </c>
    </row>
    <row r="778" spans="1:17" x14ac:dyDescent="0.2">
      <c r="A778" s="48" t="s">
        <v>3204</v>
      </c>
      <c r="B778" s="48" t="s">
        <v>3239</v>
      </c>
      <c r="C778" s="48" t="s">
        <v>14</v>
      </c>
      <c r="D778" s="48" t="s">
        <v>42</v>
      </c>
      <c r="E778" s="48" t="s">
        <v>2020</v>
      </c>
      <c r="F778" t="s">
        <v>3241</v>
      </c>
      <c r="G778">
        <f t="shared" si="33"/>
        <v>2007</v>
      </c>
      <c r="H778" t="s">
        <v>3415</v>
      </c>
      <c r="I778" t="str">
        <f t="shared" si="34"/>
        <v>KL11</v>
      </c>
      <c r="J778" t="s">
        <v>3416</v>
      </c>
      <c r="L778" t="s">
        <v>95</v>
      </c>
      <c r="M778" s="31" t="s">
        <v>3230</v>
      </c>
      <c r="N778">
        <v>1</v>
      </c>
      <c r="O778">
        <v>5</v>
      </c>
      <c r="P778" t="s">
        <v>96</v>
      </c>
      <c r="Q778" t="s">
        <v>96</v>
      </c>
    </row>
    <row r="779" spans="1:17" x14ac:dyDescent="0.2">
      <c r="A779" s="48" t="s">
        <v>3204</v>
      </c>
      <c r="B779" s="48" t="s">
        <v>3229</v>
      </c>
      <c r="C779" s="48" t="s">
        <v>14</v>
      </c>
      <c r="D779" s="48" t="s">
        <v>42</v>
      </c>
      <c r="E779" s="48" t="s">
        <v>3422</v>
      </c>
      <c r="G779">
        <f t="shared" si="33"/>
        <v>1984</v>
      </c>
      <c r="H779" t="s">
        <v>3399</v>
      </c>
      <c r="I779" t="s">
        <v>3395</v>
      </c>
      <c r="J779" t="s">
        <v>3400</v>
      </c>
      <c r="L779" t="s">
        <v>95</v>
      </c>
      <c r="M779" s="31" t="s">
        <v>3230</v>
      </c>
      <c r="N779">
        <v>1</v>
      </c>
      <c r="O779">
        <v>5</v>
      </c>
      <c r="P779" t="s">
        <v>96</v>
      </c>
      <c r="Q779" t="s">
        <v>96</v>
      </c>
    </row>
    <row r="780" spans="1:17" x14ac:dyDescent="0.2">
      <c r="A780" s="48" t="s">
        <v>3204</v>
      </c>
      <c r="B780" s="48" t="s">
        <v>3231</v>
      </c>
      <c r="C780" s="48" t="s">
        <v>14</v>
      </c>
      <c r="D780" s="48" t="s">
        <v>42</v>
      </c>
      <c r="E780" s="48" t="s">
        <v>3422</v>
      </c>
      <c r="F780" t="s">
        <v>3233</v>
      </c>
      <c r="G780">
        <f t="shared" si="33"/>
        <v>1987</v>
      </c>
      <c r="H780" t="s">
        <v>3399</v>
      </c>
      <c r="I780" t="str">
        <f t="shared" ref="I780:I785" si="35">F780&amp;H780</f>
        <v>VL3</v>
      </c>
      <c r="J780" t="s">
        <v>3400</v>
      </c>
      <c r="L780" t="s">
        <v>95</v>
      </c>
      <c r="M780" s="31" t="s">
        <v>3230</v>
      </c>
      <c r="N780">
        <v>1</v>
      </c>
      <c r="O780">
        <v>5</v>
      </c>
      <c r="P780" t="s">
        <v>96</v>
      </c>
      <c r="Q780" t="s">
        <v>96</v>
      </c>
    </row>
    <row r="781" spans="1:17" x14ac:dyDescent="0.2">
      <c r="A781" s="48" t="s">
        <v>3204</v>
      </c>
      <c r="B781" s="48" t="s">
        <v>3244</v>
      </c>
      <c r="C781" s="48" t="s">
        <v>14</v>
      </c>
      <c r="D781" s="48" t="s">
        <v>42</v>
      </c>
      <c r="E781" s="48" t="s">
        <v>3422</v>
      </c>
      <c r="F781" t="s">
        <v>3237</v>
      </c>
      <c r="G781">
        <f t="shared" si="33"/>
        <v>1989</v>
      </c>
      <c r="H781" t="s">
        <v>3399</v>
      </c>
      <c r="I781" t="str">
        <f t="shared" si="35"/>
        <v>QL3</v>
      </c>
      <c r="J781" t="s">
        <v>3400</v>
      </c>
      <c r="L781" t="s">
        <v>95</v>
      </c>
      <c r="M781" s="31" t="s">
        <v>3230</v>
      </c>
      <c r="N781">
        <v>1</v>
      </c>
      <c r="O781">
        <v>5</v>
      </c>
      <c r="P781" t="s">
        <v>96</v>
      </c>
      <c r="Q781" t="s">
        <v>96</v>
      </c>
    </row>
    <row r="782" spans="1:17" x14ac:dyDescent="0.2">
      <c r="A782" s="48" t="s">
        <v>3204</v>
      </c>
      <c r="B782" s="48" t="s">
        <v>3234</v>
      </c>
      <c r="C782" s="48" t="s">
        <v>14</v>
      </c>
      <c r="D782" s="48" t="s">
        <v>42</v>
      </c>
      <c r="E782" s="48" t="s">
        <v>3422</v>
      </c>
      <c r="F782" t="s">
        <v>3235</v>
      </c>
      <c r="G782">
        <f t="shared" si="33"/>
        <v>1990</v>
      </c>
      <c r="H782" t="s">
        <v>3399</v>
      </c>
      <c r="I782" t="str">
        <f t="shared" si="35"/>
        <v>GL3</v>
      </c>
      <c r="J782" t="s">
        <v>3400</v>
      </c>
      <c r="L782" t="s">
        <v>95</v>
      </c>
      <c r="M782" s="31" t="s">
        <v>3230</v>
      </c>
      <c r="N782">
        <v>1</v>
      </c>
      <c r="O782">
        <v>5</v>
      </c>
      <c r="P782" t="s">
        <v>96</v>
      </c>
      <c r="Q782" t="s">
        <v>96</v>
      </c>
    </row>
    <row r="783" spans="1:17" x14ac:dyDescent="0.2">
      <c r="A783" s="48" t="s">
        <v>3204</v>
      </c>
      <c r="B783" s="48" t="s">
        <v>3236</v>
      </c>
      <c r="C783" s="48" t="s">
        <v>14</v>
      </c>
      <c r="D783" s="48" t="s">
        <v>42</v>
      </c>
      <c r="E783" s="48" t="s">
        <v>3422</v>
      </c>
      <c r="F783" t="s">
        <v>2745</v>
      </c>
      <c r="G783">
        <f t="shared" si="33"/>
        <v>1993</v>
      </c>
      <c r="H783" t="s">
        <v>3399</v>
      </c>
      <c r="I783" t="str">
        <f t="shared" si="35"/>
        <v>HL3</v>
      </c>
      <c r="J783" t="s">
        <v>3400</v>
      </c>
      <c r="L783" t="s">
        <v>95</v>
      </c>
      <c r="M783" s="31" t="s">
        <v>3230</v>
      </c>
      <c r="N783">
        <v>1</v>
      </c>
      <c r="O783">
        <v>5</v>
      </c>
      <c r="P783" t="s">
        <v>96</v>
      </c>
      <c r="Q783" t="s">
        <v>96</v>
      </c>
    </row>
    <row r="784" spans="1:17" x14ac:dyDescent="0.2">
      <c r="A784" s="48" t="s">
        <v>3204</v>
      </c>
      <c r="B784" s="48" t="s">
        <v>3238</v>
      </c>
      <c r="C784" s="48" t="s">
        <v>14</v>
      </c>
      <c r="D784" s="48" t="s">
        <v>42</v>
      </c>
      <c r="E784" s="48" t="s">
        <v>3422</v>
      </c>
      <c r="F784" t="s">
        <v>3240</v>
      </c>
      <c r="G784">
        <f t="shared" si="33"/>
        <v>2004</v>
      </c>
      <c r="H784" t="s">
        <v>3399</v>
      </c>
      <c r="I784" t="str">
        <f t="shared" si="35"/>
        <v>JL3</v>
      </c>
      <c r="J784" t="s">
        <v>3400</v>
      </c>
      <c r="L784" t="s">
        <v>95</v>
      </c>
      <c r="M784" s="31" t="s">
        <v>3230</v>
      </c>
      <c r="N784">
        <v>1</v>
      </c>
      <c r="O784">
        <v>5</v>
      </c>
      <c r="P784" t="s">
        <v>96</v>
      </c>
      <c r="Q784" t="s">
        <v>96</v>
      </c>
    </row>
    <row r="785" spans="1:17" x14ac:dyDescent="0.2">
      <c r="A785" s="48" t="s">
        <v>3204</v>
      </c>
      <c r="B785" s="48" t="s">
        <v>3239</v>
      </c>
      <c r="C785" s="48" t="s">
        <v>14</v>
      </c>
      <c r="D785" s="48" t="s">
        <v>42</v>
      </c>
      <c r="E785" s="48" t="s">
        <v>3422</v>
      </c>
      <c r="F785" t="s">
        <v>3241</v>
      </c>
      <c r="G785">
        <f t="shared" si="33"/>
        <v>2007</v>
      </c>
      <c r="H785" t="s">
        <v>3399</v>
      </c>
      <c r="I785" t="str">
        <f t="shared" si="35"/>
        <v>KL3</v>
      </c>
      <c r="J785" t="s">
        <v>3400</v>
      </c>
      <c r="L785" t="s">
        <v>95</v>
      </c>
      <c r="M785" s="31" t="s">
        <v>3230</v>
      </c>
      <c r="N785">
        <v>1</v>
      </c>
      <c r="O785">
        <v>5</v>
      </c>
      <c r="P785" t="s">
        <v>96</v>
      </c>
      <c r="Q785" t="s">
        <v>96</v>
      </c>
    </row>
    <row r="786" spans="1:17" x14ac:dyDescent="0.2">
      <c r="A786" s="48" t="s">
        <v>3204</v>
      </c>
      <c r="B786" s="48" t="s">
        <v>3229</v>
      </c>
      <c r="C786" s="48" t="s">
        <v>14</v>
      </c>
      <c r="D786" s="48" t="s">
        <v>42</v>
      </c>
      <c r="E786" s="48" t="s">
        <v>3427</v>
      </c>
      <c r="G786">
        <f t="shared" si="33"/>
        <v>1984</v>
      </c>
      <c r="H786" t="s">
        <v>3413</v>
      </c>
      <c r="I786" t="s">
        <v>3395</v>
      </c>
      <c r="J786" t="s">
        <v>3414</v>
      </c>
      <c r="L786" t="s">
        <v>95</v>
      </c>
      <c r="M786" s="31" t="s">
        <v>3230</v>
      </c>
      <c r="N786">
        <v>1</v>
      </c>
      <c r="O786">
        <v>5</v>
      </c>
      <c r="P786" t="s">
        <v>96</v>
      </c>
      <c r="Q786" t="s">
        <v>96</v>
      </c>
    </row>
    <row r="787" spans="1:17" x14ac:dyDescent="0.2">
      <c r="A787" s="48" t="s">
        <v>3204</v>
      </c>
      <c r="B787" s="48" t="s">
        <v>3231</v>
      </c>
      <c r="C787" s="48" t="s">
        <v>14</v>
      </c>
      <c r="D787" s="48" t="s">
        <v>42</v>
      </c>
      <c r="E787" s="48" t="s">
        <v>3427</v>
      </c>
      <c r="F787" t="s">
        <v>3233</v>
      </c>
      <c r="G787">
        <f t="shared" si="33"/>
        <v>1987</v>
      </c>
      <c r="H787" t="s">
        <v>3413</v>
      </c>
      <c r="I787" t="str">
        <f t="shared" ref="I787:I792" si="36">F787&amp;H787</f>
        <v>VL10</v>
      </c>
      <c r="J787" t="s">
        <v>3414</v>
      </c>
      <c r="L787" t="s">
        <v>95</v>
      </c>
      <c r="M787" s="31" t="s">
        <v>3230</v>
      </c>
      <c r="N787">
        <v>1</v>
      </c>
      <c r="O787">
        <v>5</v>
      </c>
      <c r="P787" t="s">
        <v>96</v>
      </c>
      <c r="Q787" t="s">
        <v>96</v>
      </c>
    </row>
    <row r="788" spans="1:17" x14ac:dyDescent="0.2">
      <c r="A788" s="48" t="s">
        <v>3204</v>
      </c>
      <c r="B788" s="48" t="s">
        <v>3244</v>
      </c>
      <c r="C788" s="48" t="s">
        <v>14</v>
      </c>
      <c r="D788" s="48" t="s">
        <v>42</v>
      </c>
      <c r="E788" s="48" t="s">
        <v>3427</v>
      </c>
      <c r="F788" t="s">
        <v>3237</v>
      </c>
      <c r="G788">
        <f t="shared" si="33"/>
        <v>1989</v>
      </c>
      <c r="H788" t="s">
        <v>3413</v>
      </c>
      <c r="I788" t="str">
        <f t="shared" si="36"/>
        <v>QL10</v>
      </c>
      <c r="J788" t="s">
        <v>3414</v>
      </c>
      <c r="L788" t="s">
        <v>95</v>
      </c>
      <c r="M788" s="31" t="s">
        <v>3230</v>
      </c>
      <c r="N788">
        <v>1</v>
      </c>
      <c r="O788">
        <v>5</v>
      </c>
      <c r="P788" t="s">
        <v>96</v>
      </c>
      <c r="Q788" t="s">
        <v>96</v>
      </c>
    </row>
    <row r="789" spans="1:17" x14ac:dyDescent="0.2">
      <c r="A789" s="48" t="s">
        <v>3204</v>
      </c>
      <c r="B789" s="48" t="s">
        <v>3234</v>
      </c>
      <c r="C789" s="48" t="s">
        <v>14</v>
      </c>
      <c r="D789" s="48" t="s">
        <v>42</v>
      </c>
      <c r="E789" s="48" t="s">
        <v>3427</v>
      </c>
      <c r="F789" t="s">
        <v>3235</v>
      </c>
      <c r="G789">
        <f t="shared" si="33"/>
        <v>1990</v>
      </c>
      <c r="H789" t="s">
        <v>3413</v>
      </c>
      <c r="I789" t="str">
        <f t="shared" si="36"/>
        <v>GL10</v>
      </c>
      <c r="J789" t="s">
        <v>3414</v>
      </c>
      <c r="L789" t="s">
        <v>95</v>
      </c>
      <c r="M789" s="31" t="s">
        <v>3230</v>
      </c>
      <c r="N789">
        <v>1</v>
      </c>
      <c r="O789">
        <v>5</v>
      </c>
      <c r="P789" t="s">
        <v>96</v>
      </c>
      <c r="Q789" t="s">
        <v>96</v>
      </c>
    </row>
    <row r="790" spans="1:17" x14ac:dyDescent="0.2">
      <c r="A790" s="48" t="s">
        <v>3204</v>
      </c>
      <c r="B790" s="48" t="s">
        <v>3236</v>
      </c>
      <c r="C790" s="48" t="s">
        <v>14</v>
      </c>
      <c r="D790" s="48" t="s">
        <v>42</v>
      </c>
      <c r="E790" s="48" t="s">
        <v>3427</v>
      </c>
      <c r="F790" t="s">
        <v>2745</v>
      </c>
      <c r="G790">
        <f t="shared" si="33"/>
        <v>1993</v>
      </c>
      <c r="H790" t="s">
        <v>3413</v>
      </c>
      <c r="I790" t="str">
        <f t="shared" si="36"/>
        <v>HL10</v>
      </c>
      <c r="J790" t="s">
        <v>3414</v>
      </c>
      <c r="L790" t="s">
        <v>95</v>
      </c>
      <c r="M790" s="31" t="s">
        <v>3230</v>
      </c>
      <c r="N790">
        <v>1</v>
      </c>
      <c r="O790">
        <v>5</v>
      </c>
      <c r="P790" t="s">
        <v>96</v>
      </c>
      <c r="Q790" t="s">
        <v>96</v>
      </c>
    </row>
    <row r="791" spans="1:17" x14ac:dyDescent="0.2">
      <c r="A791" s="48" t="s">
        <v>3204</v>
      </c>
      <c r="B791" s="48" t="s">
        <v>3238</v>
      </c>
      <c r="C791" s="48" t="s">
        <v>14</v>
      </c>
      <c r="D791" s="48" t="s">
        <v>42</v>
      </c>
      <c r="E791" s="48" t="s">
        <v>3427</v>
      </c>
      <c r="F791" t="s">
        <v>3240</v>
      </c>
      <c r="G791">
        <f t="shared" si="33"/>
        <v>2004</v>
      </c>
      <c r="H791" t="s">
        <v>3413</v>
      </c>
      <c r="I791" t="str">
        <f t="shared" si="36"/>
        <v>JL10</v>
      </c>
      <c r="J791" t="s">
        <v>3414</v>
      </c>
      <c r="L791" t="s">
        <v>95</v>
      </c>
      <c r="M791" s="31" t="s">
        <v>3230</v>
      </c>
      <c r="N791">
        <v>1</v>
      </c>
      <c r="O791">
        <v>5</v>
      </c>
      <c r="P791" t="s">
        <v>96</v>
      </c>
      <c r="Q791" t="s">
        <v>96</v>
      </c>
    </row>
    <row r="792" spans="1:17" x14ac:dyDescent="0.2">
      <c r="A792" s="48" t="s">
        <v>3204</v>
      </c>
      <c r="B792" s="48" t="s">
        <v>3239</v>
      </c>
      <c r="C792" s="48" t="s">
        <v>14</v>
      </c>
      <c r="D792" s="48" t="s">
        <v>42</v>
      </c>
      <c r="E792" s="48" t="s">
        <v>3427</v>
      </c>
      <c r="F792" t="s">
        <v>3241</v>
      </c>
      <c r="G792">
        <f t="shared" si="33"/>
        <v>2007</v>
      </c>
      <c r="H792" t="s">
        <v>3413</v>
      </c>
      <c r="I792" t="str">
        <f t="shared" si="36"/>
        <v>KL10</v>
      </c>
      <c r="J792" t="s">
        <v>3414</v>
      </c>
      <c r="L792" t="s">
        <v>95</v>
      </c>
      <c r="M792" s="31" t="s">
        <v>3230</v>
      </c>
      <c r="N792">
        <v>1</v>
      </c>
      <c r="O792">
        <v>5</v>
      </c>
      <c r="P792" t="s">
        <v>96</v>
      </c>
      <c r="Q792" t="s">
        <v>96</v>
      </c>
    </row>
    <row r="793" spans="1:17" x14ac:dyDescent="0.2">
      <c r="A793" s="48" t="s">
        <v>3204</v>
      </c>
      <c r="B793" s="48" t="s">
        <v>3229</v>
      </c>
      <c r="C793" s="48" t="s">
        <v>14</v>
      </c>
      <c r="D793" s="48" t="s">
        <v>42</v>
      </c>
      <c r="E793" s="48" t="s">
        <v>3428</v>
      </c>
      <c r="G793">
        <f t="shared" si="33"/>
        <v>1984</v>
      </c>
      <c r="H793" t="s">
        <v>3417</v>
      </c>
      <c r="I793" t="s">
        <v>3395</v>
      </c>
      <c r="J793" t="s">
        <v>3418</v>
      </c>
      <c r="L793" t="s">
        <v>97</v>
      </c>
      <c r="M793" s="31" t="s">
        <v>3230</v>
      </c>
      <c r="N793">
        <v>1</v>
      </c>
      <c r="O793">
        <v>5</v>
      </c>
      <c r="P793" t="s">
        <v>96</v>
      </c>
      <c r="Q793" t="s">
        <v>96</v>
      </c>
    </row>
    <row r="794" spans="1:17" x14ac:dyDescent="0.2">
      <c r="A794" s="48" t="s">
        <v>3204</v>
      </c>
      <c r="B794" s="48" t="s">
        <v>3231</v>
      </c>
      <c r="C794" s="48" t="s">
        <v>14</v>
      </c>
      <c r="D794" s="48" t="s">
        <v>42</v>
      </c>
      <c r="E794" s="48" t="s">
        <v>3428</v>
      </c>
      <c r="F794" t="s">
        <v>3233</v>
      </c>
      <c r="G794">
        <f t="shared" si="33"/>
        <v>1987</v>
      </c>
      <c r="H794" t="s">
        <v>3417</v>
      </c>
      <c r="I794" t="str">
        <f t="shared" ref="I794:I799" si="37">F794&amp;H794</f>
        <v>VL12</v>
      </c>
      <c r="J794" t="s">
        <v>3418</v>
      </c>
      <c r="L794" t="s">
        <v>97</v>
      </c>
      <c r="M794" s="31" t="s">
        <v>3230</v>
      </c>
      <c r="N794">
        <v>1</v>
      </c>
      <c r="O794">
        <v>5</v>
      </c>
      <c r="P794" t="s">
        <v>96</v>
      </c>
      <c r="Q794" t="s">
        <v>96</v>
      </c>
    </row>
    <row r="795" spans="1:17" x14ac:dyDescent="0.2">
      <c r="A795" s="48" t="s">
        <v>3204</v>
      </c>
      <c r="B795" s="48" t="s">
        <v>3244</v>
      </c>
      <c r="C795" s="48" t="s">
        <v>14</v>
      </c>
      <c r="D795" s="48" t="s">
        <v>42</v>
      </c>
      <c r="E795" s="48" t="s">
        <v>3428</v>
      </c>
      <c r="F795" t="s">
        <v>3237</v>
      </c>
      <c r="G795">
        <f t="shared" si="33"/>
        <v>1989</v>
      </c>
      <c r="H795" t="s">
        <v>3417</v>
      </c>
      <c r="I795" t="str">
        <f t="shared" si="37"/>
        <v>QL12</v>
      </c>
      <c r="J795" t="s">
        <v>3418</v>
      </c>
      <c r="L795" t="s">
        <v>97</v>
      </c>
      <c r="M795" s="31" t="s">
        <v>3230</v>
      </c>
      <c r="N795">
        <v>1</v>
      </c>
      <c r="O795">
        <v>5</v>
      </c>
      <c r="P795" t="s">
        <v>96</v>
      </c>
      <c r="Q795" t="s">
        <v>96</v>
      </c>
    </row>
    <row r="796" spans="1:17" x14ac:dyDescent="0.2">
      <c r="A796" s="48" t="s">
        <v>3204</v>
      </c>
      <c r="B796" s="48" t="s">
        <v>3234</v>
      </c>
      <c r="C796" s="48" t="s">
        <v>14</v>
      </c>
      <c r="D796" s="48" t="s">
        <v>42</v>
      </c>
      <c r="E796" s="48" t="s">
        <v>3428</v>
      </c>
      <c r="F796" t="s">
        <v>3235</v>
      </c>
      <c r="G796">
        <f t="shared" si="33"/>
        <v>1990</v>
      </c>
      <c r="H796" t="s">
        <v>3417</v>
      </c>
      <c r="I796" t="str">
        <f t="shared" si="37"/>
        <v>GL12</v>
      </c>
      <c r="J796" t="s">
        <v>3418</v>
      </c>
      <c r="L796" t="s">
        <v>97</v>
      </c>
      <c r="M796" s="31" t="s">
        <v>3230</v>
      </c>
      <c r="N796">
        <v>1</v>
      </c>
      <c r="O796">
        <v>5</v>
      </c>
      <c r="P796" t="s">
        <v>96</v>
      </c>
      <c r="Q796" t="s">
        <v>96</v>
      </c>
    </row>
    <row r="797" spans="1:17" x14ac:dyDescent="0.2">
      <c r="A797" s="48" t="s">
        <v>3204</v>
      </c>
      <c r="B797" s="48" t="s">
        <v>3236</v>
      </c>
      <c r="C797" s="48" t="s">
        <v>14</v>
      </c>
      <c r="D797" s="48" t="s">
        <v>42</v>
      </c>
      <c r="E797" s="48" t="s">
        <v>3428</v>
      </c>
      <c r="F797" t="s">
        <v>2745</v>
      </c>
      <c r="G797">
        <f t="shared" si="33"/>
        <v>1993</v>
      </c>
      <c r="H797" t="s">
        <v>3417</v>
      </c>
      <c r="I797" t="str">
        <f t="shared" si="37"/>
        <v>HL12</v>
      </c>
      <c r="J797" t="s">
        <v>3418</v>
      </c>
      <c r="L797" t="s">
        <v>97</v>
      </c>
      <c r="M797" s="31" t="s">
        <v>3230</v>
      </c>
      <c r="N797">
        <v>1</v>
      </c>
      <c r="O797">
        <v>5</v>
      </c>
      <c r="P797" t="s">
        <v>96</v>
      </c>
      <c r="Q797" t="s">
        <v>96</v>
      </c>
    </row>
    <row r="798" spans="1:17" x14ac:dyDescent="0.2">
      <c r="A798" s="48" t="s">
        <v>3204</v>
      </c>
      <c r="B798" s="48" t="s">
        <v>3238</v>
      </c>
      <c r="C798" s="48" t="s">
        <v>14</v>
      </c>
      <c r="D798" s="48" t="s">
        <v>42</v>
      </c>
      <c r="E798" s="48" t="s">
        <v>3428</v>
      </c>
      <c r="F798" t="s">
        <v>3240</v>
      </c>
      <c r="G798">
        <f t="shared" si="33"/>
        <v>2004</v>
      </c>
      <c r="H798" t="s">
        <v>3417</v>
      </c>
      <c r="I798" t="str">
        <f t="shared" si="37"/>
        <v>JL12</v>
      </c>
      <c r="J798" t="s">
        <v>3418</v>
      </c>
      <c r="L798" t="s">
        <v>97</v>
      </c>
      <c r="M798" s="31" t="s">
        <v>3230</v>
      </c>
      <c r="N798">
        <v>1</v>
      </c>
      <c r="O798">
        <v>5</v>
      </c>
      <c r="P798" t="s">
        <v>96</v>
      </c>
      <c r="Q798" t="s">
        <v>96</v>
      </c>
    </row>
    <row r="799" spans="1:17" x14ac:dyDescent="0.2">
      <c r="A799" s="48" t="s">
        <v>3204</v>
      </c>
      <c r="B799" s="48" t="s">
        <v>3239</v>
      </c>
      <c r="C799" s="48" t="s">
        <v>14</v>
      </c>
      <c r="D799" s="48" t="s">
        <v>42</v>
      </c>
      <c r="E799" s="48" t="s">
        <v>3428</v>
      </c>
      <c r="F799" t="s">
        <v>3241</v>
      </c>
      <c r="G799">
        <f t="shared" si="33"/>
        <v>2007</v>
      </c>
      <c r="H799" t="s">
        <v>3417</v>
      </c>
      <c r="I799" t="str">
        <f t="shared" si="37"/>
        <v>KL12</v>
      </c>
      <c r="J799" t="s">
        <v>3418</v>
      </c>
      <c r="L799" t="s">
        <v>97</v>
      </c>
      <c r="M799" s="31" t="s">
        <v>3230</v>
      </c>
      <c r="N799">
        <v>1</v>
      </c>
      <c r="O799">
        <v>5</v>
      </c>
      <c r="P799" t="s">
        <v>96</v>
      </c>
      <c r="Q799" t="s">
        <v>96</v>
      </c>
    </row>
    <row r="800" spans="1:17" x14ac:dyDescent="0.2">
      <c r="A800" s="48" t="s">
        <v>3204</v>
      </c>
      <c r="B800" s="48" t="s">
        <v>3229</v>
      </c>
      <c r="C800" s="48" t="s">
        <v>14</v>
      </c>
      <c r="D800" s="48" t="s">
        <v>42</v>
      </c>
      <c r="E800" s="48" t="s">
        <v>199</v>
      </c>
      <c r="G800">
        <f t="shared" si="33"/>
        <v>1984</v>
      </c>
      <c r="H800" t="s">
        <v>3401</v>
      </c>
      <c r="I800" t="s">
        <v>3395</v>
      </c>
      <c r="J800" t="s">
        <v>3402</v>
      </c>
      <c r="L800" t="s">
        <v>97</v>
      </c>
      <c r="M800" s="31" t="s">
        <v>3230</v>
      </c>
      <c r="N800">
        <v>1</v>
      </c>
      <c r="O800">
        <v>5</v>
      </c>
      <c r="P800" t="s">
        <v>96</v>
      </c>
      <c r="Q800" t="s">
        <v>96</v>
      </c>
    </row>
    <row r="801" spans="1:17" x14ac:dyDescent="0.2">
      <c r="A801" s="48" t="s">
        <v>3204</v>
      </c>
      <c r="B801" s="48" t="s">
        <v>3231</v>
      </c>
      <c r="C801" s="48" t="s">
        <v>14</v>
      </c>
      <c r="D801" s="48" t="s">
        <v>42</v>
      </c>
      <c r="E801" s="48" t="s">
        <v>199</v>
      </c>
      <c r="F801" t="s">
        <v>3233</v>
      </c>
      <c r="G801">
        <f t="shared" si="33"/>
        <v>1987</v>
      </c>
      <c r="H801" t="s">
        <v>3401</v>
      </c>
      <c r="I801" t="str">
        <f t="shared" ref="I801:I806" si="38">F801&amp;H801</f>
        <v>VL4</v>
      </c>
      <c r="J801" t="s">
        <v>3402</v>
      </c>
      <c r="L801" t="s">
        <v>97</v>
      </c>
      <c r="M801" s="31" t="s">
        <v>3230</v>
      </c>
      <c r="N801">
        <v>1</v>
      </c>
      <c r="O801">
        <v>5</v>
      </c>
      <c r="P801" t="s">
        <v>96</v>
      </c>
      <c r="Q801" t="s">
        <v>96</v>
      </c>
    </row>
    <row r="802" spans="1:17" x14ac:dyDescent="0.2">
      <c r="A802" s="48" t="s">
        <v>3204</v>
      </c>
      <c r="B802" s="48" t="s">
        <v>3244</v>
      </c>
      <c r="C802" s="48" t="s">
        <v>14</v>
      </c>
      <c r="D802" s="48" t="s">
        <v>42</v>
      </c>
      <c r="E802" s="48" t="s">
        <v>199</v>
      </c>
      <c r="F802" t="s">
        <v>3237</v>
      </c>
      <c r="G802">
        <f t="shared" si="33"/>
        <v>1989</v>
      </c>
      <c r="H802" t="s">
        <v>3401</v>
      </c>
      <c r="I802" t="str">
        <f t="shared" si="38"/>
        <v>QL4</v>
      </c>
      <c r="J802" t="s">
        <v>3402</v>
      </c>
      <c r="L802" t="s">
        <v>97</v>
      </c>
      <c r="M802" s="31" t="s">
        <v>3230</v>
      </c>
      <c r="N802">
        <v>1</v>
      </c>
      <c r="O802">
        <v>5</v>
      </c>
      <c r="P802" t="s">
        <v>96</v>
      </c>
      <c r="Q802" t="s">
        <v>96</v>
      </c>
    </row>
    <row r="803" spans="1:17" x14ac:dyDescent="0.2">
      <c r="A803" s="48" t="s">
        <v>3204</v>
      </c>
      <c r="B803" s="48" t="s">
        <v>3234</v>
      </c>
      <c r="C803" s="48" t="s">
        <v>14</v>
      </c>
      <c r="D803" s="48" t="s">
        <v>42</v>
      </c>
      <c r="E803" s="48" t="s">
        <v>199</v>
      </c>
      <c r="F803" t="s">
        <v>3235</v>
      </c>
      <c r="G803">
        <f t="shared" si="33"/>
        <v>1990</v>
      </c>
      <c r="H803" t="s">
        <v>3401</v>
      </c>
      <c r="I803" t="str">
        <f t="shared" si="38"/>
        <v>GL4</v>
      </c>
      <c r="J803" t="s">
        <v>3402</v>
      </c>
      <c r="L803" t="s">
        <v>97</v>
      </c>
      <c r="M803" s="31" t="s">
        <v>3230</v>
      </c>
      <c r="N803">
        <v>1</v>
      </c>
      <c r="O803">
        <v>5</v>
      </c>
      <c r="P803" t="s">
        <v>96</v>
      </c>
      <c r="Q803" t="s">
        <v>96</v>
      </c>
    </row>
    <row r="804" spans="1:17" x14ac:dyDescent="0.2">
      <c r="A804" s="48" t="s">
        <v>3204</v>
      </c>
      <c r="B804" s="48" t="s">
        <v>3236</v>
      </c>
      <c r="C804" s="48" t="s">
        <v>14</v>
      </c>
      <c r="D804" s="48" t="s">
        <v>42</v>
      </c>
      <c r="E804" s="48" t="s">
        <v>199</v>
      </c>
      <c r="F804" t="s">
        <v>2745</v>
      </c>
      <c r="G804">
        <f t="shared" si="33"/>
        <v>1993</v>
      </c>
      <c r="H804" t="s">
        <v>3401</v>
      </c>
      <c r="I804" t="str">
        <f t="shared" si="38"/>
        <v>HL4</v>
      </c>
      <c r="J804" t="s">
        <v>3402</v>
      </c>
      <c r="L804" t="s">
        <v>97</v>
      </c>
      <c r="M804" s="31" t="s">
        <v>3230</v>
      </c>
      <c r="N804">
        <v>1</v>
      </c>
      <c r="O804">
        <v>5</v>
      </c>
      <c r="P804" t="s">
        <v>96</v>
      </c>
      <c r="Q804" t="s">
        <v>96</v>
      </c>
    </row>
    <row r="805" spans="1:17" x14ac:dyDescent="0.2">
      <c r="A805" s="48" t="s">
        <v>3204</v>
      </c>
      <c r="B805" s="48" t="s">
        <v>3238</v>
      </c>
      <c r="C805" s="48" t="s">
        <v>14</v>
      </c>
      <c r="D805" s="48" t="s">
        <v>42</v>
      </c>
      <c r="E805" s="48" t="s">
        <v>199</v>
      </c>
      <c r="F805" t="s">
        <v>3240</v>
      </c>
      <c r="G805">
        <f t="shared" si="33"/>
        <v>2004</v>
      </c>
      <c r="H805" t="s">
        <v>3401</v>
      </c>
      <c r="I805" t="str">
        <f t="shared" si="38"/>
        <v>JL4</v>
      </c>
      <c r="J805" t="s">
        <v>3402</v>
      </c>
      <c r="L805" t="s">
        <v>97</v>
      </c>
      <c r="M805" s="31" t="s">
        <v>3230</v>
      </c>
      <c r="N805">
        <v>1</v>
      </c>
      <c r="O805">
        <v>5</v>
      </c>
      <c r="P805" t="s">
        <v>96</v>
      </c>
      <c r="Q805" t="s">
        <v>96</v>
      </c>
    </row>
    <row r="806" spans="1:17" x14ac:dyDescent="0.2">
      <c r="A806" s="48" t="s">
        <v>3204</v>
      </c>
      <c r="B806" s="48" t="s">
        <v>3239</v>
      </c>
      <c r="C806" s="48" t="s">
        <v>14</v>
      </c>
      <c r="D806" s="48" t="s">
        <v>42</v>
      </c>
      <c r="E806" s="48" t="s">
        <v>199</v>
      </c>
      <c r="F806" t="s">
        <v>3241</v>
      </c>
      <c r="G806">
        <f t="shared" si="33"/>
        <v>2007</v>
      </c>
      <c r="H806" t="s">
        <v>3401</v>
      </c>
      <c r="I806" t="str">
        <f t="shared" si="38"/>
        <v>KL4</v>
      </c>
      <c r="J806" t="s">
        <v>3402</v>
      </c>
      <c r="L806" t="s">
        <v>97</v>
      </c>
      <c r="M806" s="31" t="s">
        <v>3230</v>
      </c>
      <c r="N806">
        <v>1</v>
      </c>
      <c r="O806">
        <v>5</v>
      </c>
      <c r="P806" t="s">
        <v>96</v>
      </c>
      <c r="Q806" t="s">
        <v>96</v>
      </c>
    </row>
    <row r="807" spans="1:17" x14ac:dyDescent="0.2">
      <c r="A807" s="48" t="s">
        <v>3204</v>
      </c>
      <c r="B807" s="48" t="s">
        <v>3229</v>
      </c>
      <c r="C807" s="48" t="s">
        <v>14</v>
      </c>
      <c r="D807" s="48" t="s">
        <v>42</v>
      </c>
      <c r="E807" s="48" t="s">
        <v>1913</v>
      </c>
      <c r="G807">
        <f t="shared" si="33"/>
        <v>1984</v>
      </c>
      <c r="H807" t="s">
        <v>3407</v>
      </c>
      <c r="I807" t="s">
        <v>3395</v>
      </c>
      <c r="J807" t="s">
        <v>3408</v>
      </c>
      <c r="L807" t="s">
        <v>97</v>
      </c>
      <c r="M807" s="31" t="s">
        <v>3230</v>
      </c>
      <c r="N807">
        <v>1</v>
      </c>
      <c r="O807">
        <v>5</v>
      </c>
      <c r="P807" t="s">
        <v>96</v>
      </c>
      <c r="Q807" t="s">
        <v>96</v>
      </c>
    </row>
    <row r="808" spans="1:17" x14ac:dyDescent="0.2">
      <c r="A808" s="48" t="s">
        <v>3204</v>
      </c>
      <c r="B808" s="48" t="s">
        <v>3231</v>
      </c>
      <c r="C808" s="48" t="s">
        <v>14</v>
      </c>
      <c r="D808" s="48" t="s">
        <v>42</v>
      </c>
      <c r="E808" s="48" t="s">
        <v>1913</v>
      </c>
      <c r="F808" t="s">
        <v>3233</v>
      </c>
      <c r="G808">
        <f t="shared" si="33"/>
        <v>1987</v>
      </c>
      <c r="H808" t="s">
        <v>3407</v>
      </c>
      <c r="I808" t="str">
        <f t="shared" ref="I808:I813" si="39">F808&amp;H808</f>
        <v>VL7</v>
      </c>
      <c r="J808" t="s">
        <v>3408</v>
      </c>
      <c r="L808" t="s">
        <v>97</v>
      </c>
      <c r="M808" s="31" t="s">
        <v>3230</v>
      </c>
      <c r="N808">
        <v>1</v>
      </c>
      <c r="O808">
        <v>5</v>
      </c>
      <c r="P808" t="s">
        <v>96</v>
      </c>
      <c r="Q808" t="s">
        <v>96</v>
      </c>
    </row>
    <row r="809" spans="1:17" x14ac:dyDescent="0.2">
      <c r="A809" s="48" t="s">
        <v>3204</v>
      </c>
      <c r="B809" s="48" t="s">
        <v>3244</v>
      </c>
      <c r="C809" s="48" t="s">
        <v>14</v>
      </c>
      <c r="D809" s="48" t="s">
        <v>42</v>
      </c>
      <c r="E809" s="48" t="s">
        <v>1913</v>
      </c>
      <c r="F809" t="s">
        <v>3237</v>
      </c>
      <c r="G809">
        <f t="shared" si="33"/>
        <v>1989</v>
      </c>
      <c r="H809" t="s">
        <v>3407</v>
      </c>
      <c r="I809" t="str">
        <f t="shared" si="39"/>
        <v>QL7</v>
      </c>
      <c r="J809" t="s">
        <v>3408</v>
      </c>
      <c r="L809" t="s">
        <v>97</v>
      </c>
      <c r="M809" s="31" t="s">
        <v>3230</v>
      </c>
      <c r="N809">
        <v>1</v>
      </c>
      <c r="O809">
        <v>5</v>
      </c>
      <c r="P809" t="s">
        <v>96</v>
      </c>
      <c r="Q809" t="s">
        <v>96</v>
      </c>
    </row>
    <row r="810" spans="1:17" x14ac:dyDescent="0.2">
      <c r="A810" s="48" t="s">
        <v>3204</v>
      </c>
      <c r="B810" s="48" t="s">
        <v>3234</v>
      </c>
      <c r="C810" s="48" t="s">
        <v>14</v>
      </c>
      <c r="D810" s="48" t="s">
        <v>42</v>
      </c>
      <c r="E810" s="48" t="s">
        <v>1913</v>
      </c>
      <c r="F810" t="s">
        <v>3235</v>
      </c>
      <c r="G810">
        <f t="shared" si="33"/>
        <v>1990</v>
      </c>
      <c r="H810" t="s">
        <v>3407</v>
      </c>
      <c r="I810" t="str">
        <f t="shared" si="39"/>
        <v>GL7</v>
      </c>
      <c r="J810" t="s">
        <v>3408</v>
      </c>
      <c r="L810" t="s">
        <v>97</v>
      </c>
      <c r="M810" s="31" t="s">
        <v>3230</v>
      </c>
      <c r="N810">
        <v>1</v>
      </c>
      <c r="O810">
        <v>5</v>
      </c>
      <c r="P810" t="s">
        <v>96</v>
      </c>
      <c r="Q810" t="s">
        <v>96</v>
      </c>
    </row>
    <row r="811" spans="1:17" x14ac:dyDescent="0.2">
      <c r="A811" s="48" t="s">
        <v>3204</v>
      </c>
      <c r="B811" s="48" t="s">
        <v>3236</v>
      </c>
      <c r="C811" s="48" t="s">
        <v>14</v>
      </c>
      <c r="D811" s="48" t="s">
        <v>42</v>
      </c>
      <c r="E811" s="48" t="s">
        <v>1913</v>
      </c>
      <c r="F811" t="s">
        <v>2745</v>
      </c>
      <c r="G811">
        <f t="shared" si="33"/>
        <v>1993</v>
      </c>
      <c r="H811" t="s">
        <v>3407</v>
      </c>
      <c r="I811" t="str">
        <f t="shared" si="39"/>
        <v>HL7</v>
      </c>
      <c r="J811" t="s">
        <v>3408</v>
      </c>
      <c r="L811" t="s">
        <v>97</v>
      </c>
      <c r="M811" s="31" t="s">
        <v>3230</v>
      </c>
      <c r="N811">
        <v>1</v>
      </c>
      <c r="O811">
        <v>5</v>
      </c>
      <c r="P811" t="s">
        <v>96</v>
      </c>
      <c r="Q811" t="s">
        <v>96</v>
      </c>
    </row>
    <row r="812" spans="1:17" x14ac:dyDescent="0.2">
      <c r="A812" s="48" t="s">
        <v>3204</v>
      </c>
      <c r="B812" s="48" t="s">
        <v>3238</v>
      </c>
      <c r="C812" s="48" t="s">
        <v>14</v>
      </c>
      <c r="D812" s="48" t="s">
        <v>42</v>
      </c>
      <c r="E812" s="48" t="s">
        <v>1913</v>
      </c>
      <c r="F812" t="s">
        <v>3240</v>
      </c>
      <c r="G812">
        <f t="shared" si="33"/>
        <v>2004</v>
      </c>
      <c r="H812" t="s">
        <v>3407</v>
      </c>
      <c r="I812" t="str">
        <f t="shared" si="39"/>
        <v>JL7</v>
      </c>
      <c r="J812" t="s">
        <v>3408</v>
      </c>
      <c r="L812" t="s">
        <v>97</v>
      </c>
      <c r="M812" s="31" t="s">
        <v>3230</v>
      </c>
      <c r="N812">
        <v>1</v>
      </c>
      <c r="O812">
        <v>5</v>
      </c>
      <c r="P812" t="s">
        <v>96</v>
      </c>
      <c r="Q812" t="s">
        <v>96</v>
      </c>
    </row>
    <row r="813" spans="1:17" x14ac:dyDescent="0.2">
      <c r="A813" s="48" t="s">
        <v>3204</v>
      </c>
      <c r="B813" s="48" t="s">
        <v>3239</v>
      </c>
      <c r="C813" s="48" t="s">
        <v>14</v>
      </c>
      <c r="D813" s="48" t="s">
        <v>42</v>
      </c>
      <c r="E813" s="48" t="s">
        <v>1913</v>
      </c>
      <c r="F813" t="s">
        <v>3241</v>
      </c>
      <c r="G813">
        <f t="shared" si="33"/>
        <v>2007</v>
      </c>
      <c r="H813" t="s">
        <v>3407</v>
      </c>
      <c r="I813" t="str">
        <f t="shared" si="39"/>
        <v>KL7</v>
      </c>
      <c r="J813" t="s">
        <v>3408</v>
      </c>
      <c r="L813" t="s">
        <v>97</v>
      </c>
      <c r="M813" s="31" t="s">
        <v>3230</v>
      </c>
      <c r="N813">
        <v>1</v>
      </c>
      <c r="O813">
        <v>5</v>
      </c>
      <c r="P813" t="s">
        <v>96</v>
      </c>
      <c r="Q813" t="s">
        <v>96</v>
      </c>
    </row>
    <row r="814" spans="1:17" x14ac:dyDescent="0.2">
      <c r="A814" s="48" t="s">
        <v>3204</v>
      </c>
      <c r="B814" s="48" t="s">
        <v>3229</v>
      </c>
      <c r="C814" s="48" t="s">
        <v>14</v>
      </c>
      <c r="D814" s="48" t="s">
        <v>42</v>
      </c>
      <c r="E814" s="48" t="s">
        <v>3425</v>
      </c>
      <c r="G814">
        <f t="shared" si="33"/>
        <v>1984</v>
      </c>
      <c r="H814" t="s">
        <v>3409</v>
      </c>
      <c r="I814" t="s">
        <v>3395</v>
      </c>
      <c r="J814" t="s">
        <v>3410</v>
      </c>
      <c r="L814" t="s">
        <v>97</v>
      </c>
      <c r="M814" s="31" t="s">
        <v>3230</v>
      </c>
      <c r="N814">
        <v>1</v>
      </c>
      <c r="O814">
        <v>5</v>
      </c>
      <c r="P814" t="s">
        <v>96</v>
      </c>
      <c r="Q814" t="s">
        <v>96</v>
      </c>
    </row>
    <row r="815" spans="1:17" x14ac:dyDescent="0.2">
      <c r="A815" s="48" t="s">
        <v>3204</v>
      </c>
      <c r="B815" s="48" t="s">
        <v>3231</v>
      </c>
      <c r="C815" s="48" t="s">
        <v>14</v>
      </c>
      <c r="D815" s="48" t="s">
        <v>42</v>
      </c>
      <c r="E815" s="48" t="s">
        <v>3425</v>
      </c>
      <c r="F815" t="s">
        <v>3233</v>
      </c>
      <c r="G815">
        <f t="shared" si="33"/>
        <v>1987</v>
      </c>
      <c r="H815" t="s">
        <v>3409</v>
      </c>
      <c r="I815" t="str">
        <f t="shared" ref="I815:I820" si="40">F815&amp;H815</f>
        <v>VL8</v>
      </c>
      <c r="J815" t="s">
        <v>3410</v>
      </c>
      <c r="L815" t="s">
        <v>97</v>
      </c>
      <c r="M815" s="31" t="s">
        <v>3230</v>
      </c>
      <c r="N815">
        <v>1</v>
      </c>
      <c r="O815">
        <v>5</v>
      </c>
      <c r="P815" t="s">
        <v>96</v>
      </c>
      <c r="Q815" t="s">
        <v>96</v>
      </c>
    </row>
    <row r="816" spans="1:17" x14ac:dyDescent="0.2">
      <c r="A816" s="48" t="s">
        <v>3204</v>
      </c>
      <c r="B816" s="48" t="s">
        <v>3244</v>
      </c>
      <c r="C816" s="48" t="s">
        <v>14</v>
      </c>
      <c r="D816" s="48" t="s">
        <v>42</v>
      </c>
      <c r="E816" s="48" t="s">
        <v>3425</v>
      </c>
      <c r="F816" t="s">
        <v>3237</v>
      </c>
      <c r="G816">
        <f t="shared" si="33"/>
        <v>1989</v>
      </c>
      <c r="H816" t="s">
        <v>3409</v>
      </c>
      <c r="I816" t="str">
        <f t="shared" si="40"/>
        <v>QL8</v>
      </c>
      <c r="J816" t="s">
        <v>3410</v>
      </c>
      <c r="L816" t="s">
        <v>97</v>
      </c>
      <c r="M816" s="31" t="s">
        <v>3230</v>
      </c>
      <c r="N816">
        <v>1</v>
      </c>
      <c r="O816">
        <v>5</v>
      </c>
      <c r="P816" t="s">
        <v>96</v>
      </c>
      <c r="Q816" t="s">
        <v>96</v>
      </c>
    </row>
    <row r="817" spans="1:17" x14ac:dyDescent="0.2">
      <c r="A817" s="48" t="s">
        <v>3204</v>
      </c>
      <c r="B817" s="48" t="s">
        <v>3234</v>
      </c>
      <c r="C817" s="48" t="s">
        <v>14</v>
      </c>
      <c r="D817" s="48" t="s">
        <v>42</v>
      </c>
      <c r="E817" s="48" t="s">
        <v>3425</v>
      </c>
      <c r="F817" t="s">
        <v>3235</v>
      </c>
      <c r="G817">
        <f t="shared" si="33"/>
        <v>1990</v>
      </c>
      <c r="H817" t="s">
        <v>3409</v>
      </c>
      <c r="I817" t="str">
        <f t="shared" si="40"/>
        <v>GL8</v>
      </c>
      <c r="J817" t="s">
        <v>3410</v>
      </c>
      <c r="L817" t="s">
        <v>97</v>
      </c>
      <c r="M817" s="31" t="s">
        <v>3230</v>
      </c>
      <c r="N817">
        <v>1</v>
      </c>
      <c r="O817">
        <v>5</v>
      </c>
      <c r="P817" t="s">
        <v>96</v>
      </c>
      <c r="Q817" t="s">
        <v>96</v>
      </c>
    </row>
    <row r="818" spans="1:17" x14ac:dyDescent="0.2">
      <c r="A818" s="48" t="s">
        <v>3204</v>
      </c>
      <c r="B818" s="48" t="s">
        <v>3236</v>
      </c>
      <c r="C818" s="48" t="s">
        <v>14</v>
      </c>
      <c r="D818" s="48" t="s">
        <v>42</v>
      </c>
      <c r="E818" s="48" t="s">
        <v>3425</v>
      </c>
      <c r="F818" t="s">
        <v>2745</v>
      </c>
      <c r="G818">
        <f t="shared" si="33"/>
        <v>1993</v>
      </c>
      <c r="H818" t="s">
        <v>3409</v>
      </c>
      <c r="I818" t="str">
        <f t="shared" si="40"/>
        <v>HL8</v>
      </c>
      <c r="J818" t="s">
        <v>3410</v>
      </c>
      <c r="L818" t="s">
        <v>97</v>
      </c>
      <c r="M818" s="31" t="s">
        <v>3230</v>
      </c>
      <c r="N818">
        <v>1</v>
      </c>
      <c r="O818">
        <v>5</v>
      </c>
      <c r="P818" t="s">
        <v>96</v>
      </c>
      <c r="Q818" t="s">
        <v>96</v>
      </c>
    </row>
    <row r="819" spans="1:17" x14ac:dyDescent="0.2">
      <c r="A819" s="48" t="s">
        <v>3204</v>
      </c>
      <c r="B819" s="48" t="s">
        <v>3238</v>
      </c>
      <c r="C819" s="48" t="s">
        <v>14</v>
      </c>
      <c r="D819" s="48" t="s">
        <v>42</v>
      </c>
      <c r="E819" s="48" t="s">
        <v>3425</v>
      </c>
      <c r="F819" t="s">
        <v>3240</v>
      </c>
      <c r="G819">
        <f t="shared" si="33"/>
        <v>2004</v>
      </c>
      <c r="H819" t="s">
        <v>3409</v>
      </c>
      <c r="I819" t="str">
        <f t="shared" si="40"/>
        <v>JL8</v>
      </c>
      <c r="J819" t="s">
        <v>3410</v>
      </c>
      <c r="L819" t="s">
        <v>97</v>
      </c>
      <c r="M819" s="31" t="s">
        <v>3230</v>
      </c>
      <c r="N819">
        <v>1</v>
      </c>
      <c r="O819">
        <v>5</v>
      </c>
      <c r="P819" t="s">
        <v>96</v>
      </c>
      <c r="Q819" t="s">
        <v>96</v>
      </c>
    </row>
    <row r="820" spans="1:17" x14ac:dyDescent="0.2">
      <c r="A820" s="48" t="s">
        <v>3204</v>
      </c>
      <c r="B820" s="48" t="s">
        <v>3239</v>
      </c>
      <c r="C820" s="48" t="s">
        <v>14</v>
      </c>
      <c r="D820" s="48" t="s">
        <v>42</v>
      </c>
      <c r="E820" s="48" t="s">
        <v>3425</v>
      </c>
      <c r="F820" t="s">
        <v>3241</v>
      </c>
      <c r="G820">
        <f t="shared" si="33"/>
        <v>2007</v>
      </c>
      <c r="H820" t="s">
        <v>3409</v>
      </c>
      <c r="I820" t="str">
        <f t="shared" si="40"/>
        <v>KL8</v>
      </c>
      <c r="J820" t="s">
        <v>3410</v>
      </c>
      <c r="L820" t="s">
        <v>97</v>
      </c>
      <c r="M820" s="31" t="s">
        <v>3230</v>
      </c>
      <c r="N820">
        <v>1</v>
      </c>
      <c r="O820">
        <v>5</v>
      </c>
      <c r="P820" t="s">
        <v>96</v>
      </c>
      <c r="Q820" t="s">
        <v>96</v>
      </c>
    </row>
    <row r="821" spans="1:17" x14ac:dyDescent="0.2">
      <c r="A821" s="48" t="s">
        <v>3204</v>
      </c>
      <c r="B821" s="48" t="s">
        <v>3229</v>
      </c>
      <c r="C821" s="48" t="s">
        <v>14</v>
      </c>
      <c r="D821" s="48" t="s">
        <v>42</v>
      </c>
      <c r="E821" s="48" t="s">
        <v>1240</v>
      </c>
      <c r="G821">
        <f t="shared" si="33"/>
        <v>1984</v>
      </c>
      <c r="H821" t="s">
        <v>3397</v>
      </c>
      <c r="I821" t="s">
        <v>3395</v>
      </c>
      <c r="J821" t="s">
        <v>3398</v>
      </c>
      <c r="L821" t="s">
        <v>97</v>
      </c>
      <c r="M821" s="31" t="s">
        <v>3230</v>
      </c>
      <c r="N821">
        <v>1</v>
      </c>
      <c r="O821">
        <v>5</v>
      </c>
      <c r="P821" t="s">
        <v>96</v>
      </c>
      <c r="Q821" t="s">
        <v>96</v>
      </c>
    </row>
    <row r="822" spans="1:17" x14ac:dyDescent="0.2">
      <c r="A822" s="48" t="s">
        <v>3204</v>
      </c>
      <c r="B822" s="48" t="s">
        <v>3231</v>
      </c>
      <c r="C822" s="48" t="s">
        <v>14</v>
      </c>
      <c r="D822" s="48" t="s">
        <v>42</v>
      </c>
      <c r="E822" s="48" t="s">
        <v>1240</v>
      </c>
      <c r="F822" t="s">
        <v>3233</v>
      </c>
      <c r="G822">
        <f t="shared" si="33"/>
        <v>1987</v>
      </c>
      <c r="H822" t="s">
        <v>3397</v>
      </c>
      <c r="I822" t="str">
        <f t="shared" ref="I822:I827" si="41">F822&amp;H822</f>
        <v>VL2</v>
      </c>
      <c r="J822" t="s">
        <v>3398</v>
      </c>
      <c r="L822" t="s">
        <v>97</v>
      </c>
      <c r="M822" s="31" t="s">
        <v>3230</v>
      </c>
      <c r="N822">
        <v>1</v>
      </c>
      <c r="O822">
        <v>5</v>
      </c>
      <c r="P822" t="s">
        <v>96</v>
      </c>
      <c r="Q822" t="s">
        <v>96</v>
      </c>
    </row>
    <row r="823" spans="1:17" x14ac:dyDescent="0.2">
      <c r="A823" s="48" t="s">
        <v>3204</v>
      </c>
      <c r="B823" s="48" t="s">
        <v>3244</v>
      </c>
      <c r="C823" s="48" t="s">
        <v>14</v>
      </c>
      <c r="D823" s="48" t="s">
        <v>42</v>
      </c>
      <c r="E823" s="48" t="s">
        <v>1240</v>
      </c>
      <c r="F823" t="s">
        <v>3237</v>
      </c>
      <c r="G823">
        <f t="shared" si="33"/>
        <v>1989</v>
      </c>
      <c r="H823" t="s">
        <v>3397</v>
      </c>
      <c r="I823" t="str">
        <f t="shared" si="41"/>
        <v>QL2</v>
      </c>
      <c r="J823" t="s">
        <v>3398</v>
      </c>
      <c r="L823" t="s">
        <v>97</v>
      </c>
      <c r="M823" s="31" t="s">
        <v>3230</v>
      </c>
      <c r="N823">
        <v>1</v>
      </c>
      <c r="O823">
        <v>5</v>
      </c>
      <c r="P823" t="s">
        <v>96</v>
      </c>
      <c r="Q823" t="s">
        <v>96</v>
      </c>
    </row>
    <row r="824" spans="1:17" x14ac:dyDescent="0.2">
      <c r="A824" s="48" t="s">
        <v>3204</v>
      </c>
      <c r="B824" s="48" t="s">
        <v>3234</v>
      </c>
      <c r="C824" s="48" t="s">
        <v>14</v>
      </c>
      <c r="D824" s="48" t="s">
        <v>42</v>
      </c>
      <c r="E824" s="48" t="s">
        <v>1240</v>
      </c>
      <c r="F824" t="s">
        <v>3235</v>
      </c>
      <c r="G824">
        <f t="shared" si="33"/>
        <v>1990</v>
      </c>
      <c r="H824" t="s">
        <v>3397</v>
      </c>
      <c r="I824" t="str">
        <f t="shared" si="41"/>
        <v>GL2</v>
      </c>
      <c r="J824" t="s">
        <v>3398</v>
      </c>
      <c r="L824" t="s">
        <v>97</v>
      </c>
      <c r="M824" s="31" t="s">
        <v>3230</v>
      </c>
      <c r="N824">
        <v>1</v>
      </c>
      <c r="O824">
        <v>5</v>
      </c>
      <c r="P824" t="s">
        <v>96</v>
      </c>
      <c r="Q824" t="s">
        <v>96</v>
      </c>
    </row>
    <row r="825" spans="1:17" x14ac:dyDescent="0.2">
      <c r="A825" s="48" t="s">
        <v>3204</v>
      </c>
      <c r="B825" s="48" t="s">
        <v>3236</v>
      </c>
      <c r="C825" s="48" t="s">
        <v>14</v>
      </c>
      <c r="D825" s="48" t="s">
        <v>42</v>
      </c>
      <c r="E825" s="48" t="s">
        <v>1240</v>
      </c>
      <c r="F825" t="s">
        <v>2745</v>
      </c>
      <c r="G825">
        <f t="shared" si="33"/>
        <v>1993</v>
      </c>
      <c r="H825" t="s">
        <v>3397</v>
      </c>
      <c r="I825" t="str">
        <f t="shared" si="41"/>
        <v>HL2</v>
      </c>
      <c r="J825" t="s">
        <v>3398</v>
      </c>
      <c r="L825" t="s">
        <v>97</v>
      </c>
      <c r="M825" s="31" t="s">
        <v>3230</v>
      </c>
      <c r="N825">
        <v>1</v>
      </c>
      <c r="O825">
        <v>5</v>
      </c>
      <c r="P825" t="s">
        <v>96</v>
      </c>
      <c r="Q825" t="s">
        <v>96</v>
      </c>
    </row>
    <row r="826" spans="1:17" x14ac:dyDescent="0.2">
      <c r="A826" s="48" t="s">
        <v>3204</v>
      </c>
      <c r="B826" s="48" t="s">
        <v>3238</v>
      </c>
      <c r="C826" s="48" t="s">
        <v>14</v>
      </c>
      <c r="D826" s="48" t="s">
        <v>42</v>
      </c>
      <c r="E826" s="48" t="s">
        <v>1240</v>
      </c>
      <c r="F826" t="s">
        <v>3240</v>
      </c>
      <c r="G826">
        <f t="shared" si="33"/>
        <v>2004</v>
      </c>
      <c r="H826" t="s">
        <v>3397</v>
      </c>
      <c r="I826" t="str">
        <f t="shared" si="41"/>
        <v>JL2</v>
      </c>
      <c r="J826" t="s">
        <v>3398</v>
      </c>
      <c r="L826" t="s">
        <v>97</v>
      </c>
      <c r="M826" s="31" t="s">
        <v>3230</v>
      </c>
      <c r="N826">
        <v>1</v>
      </c>
      <c r="O826">
        <v>5</v>
      </c>
      <c r="P826" t="s">
        <v>96</v>
      </c>
      <c r="Q826" t="s">
        <v>96</v>
      </c>
    </row>
    <row r="827" spans="1:17" x14ac:dyDescent="0.2">
      <c r="A827" s="48" t="s">
        <v>3204</v>
      </c>
      <c r="B827" s="48" t="s">
        <v>3239</v>
      </c>
      <c r="C827" s="48" t="s">
        <v>14</v>
      </c>
      <c r="D827" s="48" t="s">
        <v>42</v>
      </c>
      <c r="E827" s="48" t="s">
        <v>1240</v>
      </c>
      <c r="F827" t="s">
        <v>3241</v>
      </c>
      <c r="G827">
        <f t="shared" si="33"/>
        <v>2007</v>
      </c>
      <c r="H827" t="s">
        <v>3397</v>
      </c>
      <c r="I827" t="str">
        <f t="shared" si="41"/>
        <v>KL2</v>
      </c>
      <c r="J827" t="s">
        <v>3398</v>
      </c>
      <c r="L827" t="s">
        <v>97</v>
      </c>
      <c r="M827" s="31" t="s">
        <v>3230</v>
      </c>
      <c r="N827">
        <v>1</v>
      </c>
      <c r="O827">
        <v>5</v>
      </c>
      <c r="P827" t="s">
        <v>96</v>
      </c>
      <c r="Q827" t="s">
        <v>96</v>
      </c>
    </row>
    <row r="828" spans="1:17" x14ac:dyDescent="0.2">
      <c r="A828" s="48" t="s">
        <v>3204</v>
      </c>
      <c r="B828" s="48" t="s">
        <v>3229</v>
      </c>
      <c r="C828" s="48" t="s">
        <v>14</v>
      </c>
      <c r="D828" s="48" t="s">
        <v>42</v>
      </c>
      <c r="E828" s="48" t="s">
        <v>3426</v>
      </c>
      <c r="G828">
        <f t="shared" si="33"/>
        <v>1984</v>
      </c>
      <c r="H828" t="s">
        <v>3411</v>
      </c>
      <c r="I828" t="s">
        <v>3395</v>
      </c>
      <c r="J828" t="s">
        <v>3412</v>
      </c>
      <c r="L828" t="s">
        <v>97</v>
      </c>
      <c r="M828" s="31" t="s">
        <v>3230</v>
      </c>
      <c r="N828">
        <v>1</v>
      </c>
      <c r="O828">
        <v>5</v>
      </c>
      <c r="P828" t="s">
        <v>96</v>
      </c>
      <c r="Q828" t="s">
        <v>96</v>
      </c>
    </row>
    <row r="829" spans="1:17" x14ac:dyDescent="0.2">
      <c r="A829" s="48" t="s">
        <v>3204</v>
      </c>
      <c r="B829" s="48" t="s">
        <v>3231</v>
      </c>
      <c r="C829" s="48" t="s">
        <v>14</v>
      </c>
      <c r="D829" s="48" t="s">
        <v>42</v>
      </c>
      <c r="E829" s="48" t="s">
        <v>3426</v>
      </c>
      <c r="F829" t="s">
        <v>3233</v>
      </c>
      <c r="G829">
        <f t="shared" si="33"/>
        <v>1987</v>
      </c>
      <c r="H829" t="s">
        <v>3411</v>
      </c>
      <c r="I829" t="str">
        <f t="shared" ref="I829:I834" si="42">F829&amp;H829</f>
        <v>VL9</v>
      </c>
      <c r="J829" t="s">
        <v>3412</v>
      </c>
      <c r="L829" t="s">
        <v>97</v>
      </c>
      <c r="M829" s="31" t="s">
        <v>3230</v>
      </c>
      <c r="N829">
        <v>1</v>
      </c>
      <c r="O829">
        <v>5</v>
      </c>
      <c r="P829" t="s">
        <v>96</v>
      </c>
      <c r="Q829" t="s">
        <v>96</v>
      </c>
    </row>
    <row r="830" spans="1:17" x14ac:dyDescent="0.2">
      <c r="A830" s="48" t="s">
        <v>3204</v>
      </c>
      <c r="B830" s="48" t="s">
        <v>3244</v>
      </c>
      <c r="C830" s="48" t="s">
        <v>14</v>
      </c>
      <c r="D830" s="48" t="s">
        <v>42</v>
      </c>
      <c r="E830" s="48" t="s">
        <v>3426</v>
      </c>
      <c r="F830" t="s">
        <v>3237</v>
      </c>
      <c r="G830">
        <f t="shared" si="33"/>
        <v>1989</v>
      </c>
      <c r="H830" t="s">
        <v>3411</v>
      </c>
      <c r="I830" t="str">
        <f t="shared" si="42"/>
        <v>QL9</v>
      </c>
      <c r="J830" t="s">
        <v>3412</v>
      </c>
      <c r="L830" t="s">
        <v>97</v>
      </c>
      <c r="M830" s="31" t="s">
        <v>3230</v>
      </c>
      <c r="N830">
        <v>1</v>
      </c>
      <c r="O830">
        <v>5</v>
      </c>
      <c r="P830" t="s">
        <v>96</v>
      </c>
      <c r="Q830" t="s">
        <v>96</v>
      </c>
    </row>
    <row r="831" spans="1:17" x14ac:dyDescent="0.2">
      <c r="A831" s="48" t="s">
        <v>3204</v>
      </c>
      <c r="B831" s="48" t="s">
        <v>3234</v>
      </c>
      <c r="C831" s="48" t="s">
        <v>14</v>
      </c>
      <c r="D831" s="48" t="s">
        <v>42</v>
      </c>
      <c r="E831" s="48" t="s">
        <v>3426</v>
      </c>
      <c r="F831" t="s">
        <v>3235</v>
      </c>
      <c r="G831">
        <f t="shared" si="33"/>
        <v>1990</v>
      </c>
      <c r="H831" t="s">
        <v>3411</v>
      </c>
      <c r="I831" t="str">
        <f t="shared" si="42"/>
        <v>GL9</v>
      </c>
      <c r="J831" t="s">
        <v>3412</v>
      </c>
      <c r="L831" t="s">
        <v>97</v>
      </c>
      <c r="M831" s="31" t="s">
        <v>3230</v>
      </c>
      <c r="N831">
        <v>1</v>
      </c>
      <c r="O831">
        <v>5</v>
      </c>
      <c r="P831" t="s">
        <v>96</v>
      </c>
      <c r="Q831" t="s">
        <v>96</v>
      </c>
    </row>
    <row r="832" spans="1:17" x14ac:dyDescent="0.2">
      <c r="A832" s="48" t="s">
        <v>3204</v>
      </c>
      <c r="B832" s="48" t="s">
        <v>3236</v>
      </c>
      <c r="C832" s="48" t="s">
        <v>14</v>
      </c>
      <c r="D832" s="48" t="s">
        <v>42</v>
      </c>
      <c r="E832" s="48" t="s">
        <v>3426</v>
      </c>
      <c r="F832" t="s">
        <v>2745</v>
      </c>
      <c r="G832">
        <f t="shared" si="33"/>
        <v>1993</v>
      </c>
      <c r="H832" t="s">
        <v>3411</v>
      </c>
      <c r="I832" t="str">
        <f t="shared" si="42"/>
        <v>HL9</v>
      </c>
      <c r="J832" t="s">
        <v>3412</v>
      </c>
      <c r="L832" t="s">
        <v>97</v>
      </c>
      <c r="M832" s="31" t="s">
        <v>3230</v>
      </c>
      <c r="N832">
        <v>1</v>
      </c>
      <c r="O832">
        <v>5</v>
      </c>
      <c r="P832" t="s">
        <v>96</v>
      </c>
      <c r="Q832" t="s">
        <v>96</v>
      </c>
    </row>
    <row r="833" spans="1:17" x14ac:dyDescent="0.2">
      <c r="A833" s="48" t="s">
        <v>3204</v>
      </c>
      <c r="B833" s="48" t="s">
        <v>3238</v>
      </c>
      <c r="C833" s="48" t="s">
        <v>14</v>
      </c>
      <c r="D833" s="48" t="s">
        <v>42</v>
      </c>
      <c r="E833" s="48" t="s">
        <v>3426</v>
      </c>
      <c r="F833" t="s">
        <v>3240</v>
      </c>
      <c r="G833">
        <f t="shared" si="33"/>
        <v>2004</v>
      </c>
      <c r="H833" t="s">
        <v>3411</v>
      </c>
      <c r="I833" t="str">
        <f t="shared" si="42"/>
        <v>JL9</v>
      </c>
      <c r="J833" t="s">
        <v>3412</v>
      </c>
      <c r="L833" t="s">
        <v>97</v>
      </c>
      <c r="M833" s="31" t="s">
        <v>3230</v>
      </c>
      <c r="N833">
        <v>1</v>
      </c>
      <c r="O833">
        <v>5</v>
      </c>
      <c r="P833" t="s">
        <v>96</v>
      </c>
      <c r="Q833" t="s">
        <v>96</v>
      </c>
    </row>
    <row r="834" spans="1:17" x14ac:dyDescent="0.2">
      <c r="A834" s="48" t="s">
        <v>3204</v>
      </c>
      <c r="B834" s="48" t="s">
        <v>3239</v>
      </c>
      <c r="C834" s="48" t="s">
        <v>14</v>
      </c>
      <c r="D834" s="48" t="s">
        <v>42</v>
      </c>
      <c r="E834" s="48" t="s">
        <v>3426</v>
      </c>
      <c r="F834" t="s">
        <v>3241</v>
      </c>
      <c r="G834">
        <f t="shared" ref="G834:G841" si="43">IF(B834="SATSA_Q1",1984,IF(B834="SATSA_IPT1",1985,IF(B834="SATSA_Q2",1987,IF(B834="SATSA_IPT2",1989,IF(B834="SATSA_Q3",1990,IF(B834="SATSA_IPT3",1992,IF(B834="SATSA_Q4",1993,IF(B834="SATSA_IPT4",1995,IF(B834="SATSA_IPT5",1999,IF(B834="SATSA_IPT6",2002,IF(B834="SATSA_Q5",2004,IF(B834="SATSA_IPT7",2005,IF(B834="SATSA_Q6",2007,IF(B834="SATSA_IPT8",2008,IF(B834="SATSA_Q7",2010,IF(B834="SATSA_IPT9",2010,IF(B834="SATSA_Q8",2012,IF(B834="SATSA_IPT10",2012,IF(B834="SATSA_Q9",2014,"HELP")))))))))))))))))))</f>
        <v>2007</v>
      </c>
      <c r="H834" t="s">
        <v>3411</v>
      </c>
      <c r="I834" t="str">
        <f t="shared" si="42"/>
        <v>KL9</v>
      </c>
      <c r="J834" t="s">
        <v>3412</v>
      </c>
      <c r="L834" t="s">
        <v>97</v>
      </c>
      <c r="M834" s="31" t="s">
        <v>3230</v>
      </c>
      <c r="N834">
        <v>1</v>
      </c>
      <c r="O834">
        <v>5</v>
      </c>
      <c r="P834" t="s">
        <v>96</v>
      </c>
      <c r="Q834" t="s">
        <v>96</v>
      </c>
    </row>
    <row r="835" spans="1:17" x14ac:dyDescent="0.2">
      <c r="A835" s="48" t="s">
        <v>3204</v>
      </c>
      <c r="B835" s="54" t="s">
        <v>3229</v>
      </c>
      <c r="C835" s="48" t="s">
        <v>14</v>
      </c>
      <c r="D835" s="48" t="s">
        <v>42</v>
      </c>
      <c r="E835" s="48" t="s">
        <v>3429</v>
      </c>
      <c r="G835">
        <f t="shared" si="43"/>
        <v>1984</v>
      </c>
      <c r="H835" t="s">
        <v>3419</v>
      </c>
      <c r="I835" t="s">
        <v>3395</v>
      </c>
      <c r="J835" t="s">
        <v>3420</v>
      </c>
      <c r="L835" t="s">
        <v>95</v>
      </c>
      <c r="M835" s="31" t="s">
        <v>3230</v>
      </c>
      <c r="N835">
        <v>1</v>
      </c>
      <c r="O835">
        <v>5</v>
      </c>
      <c r="P835" t="s">
        <v>96</v>
      </c>
      <c r="Q835" t="s">
        <v>96</v>
      </c>
    </row>
    <row r="836" spans="1:17" x14ac:dyDescent="0.2">
      <c r="A836" s="48" t="s">
        <v>3204</v>
      </c>
      <c r="B836" s="54" t="s">
        <v>3231</v>
      </c>
      <c r="C836" s="48" t="s">
        <v>14</v>
      </c>
      <c r="D836" s="48" t="s">
        <v>42</v>
      </c>
      <c r="E836" s="48" t="s">
        <v>3429</v>
      </c>
      <c r="F836" t="s">
        <v>3233</v>
      </c>
      <c r="G836">
        <f t="shared" si="43"/>
        <v>1987</v>
      </c>
      <c r="H836" t="s">
        <v>3419</v>
      </c>
      <c r="I836" t="str">
        <f t="shared" ref="I836:I841" si="44">F836&amp;H836</f>
        <v>VL13</v>
      </c>
      <c r="J836" t="s">
        <v>3420</v>
      </c>
      <c r="L836" t="s">
        <v>95</v>
      </c>
      <c r="M836" s="31" t="s">
        <v>3230</v>
      </c>
      <c r="N836">
        <v>1</v>
      </c>
      <c r="O836">
        <v>5</v>
      </c>
      <c r="P836" t="s">
        <v>96</v>
      </c>
      <c r="Q836" t="s">
        <v>96</v>
      </c>
    </row>
    <row r="837" spans="1:17" x14ac:dyDescent="0.2">
      <c r="A837" s="48" t="s">
        <v>3204</v>
      </c>
      <c r="B837" s="54" t="s">
        <v>3244</v>
      </c>
      <c r="C837" s="48" t="s">
        <v>14</v>
      </c>
      <c r="D837" s="48" t="s">
        <v>42</v>
      </c>
      <c r="E837" s="48" t="s">
        <v>3429</v>
      </c>
      <c r="F837" t="s">
        <v>3237</v>
      </c>
      <c r="G837">
        <f t="shared" si="43"/>
        <v>1989</v>
      </c>
      <c r="H837" t="s">
        <v>3419</v>
      </c>
      <c r="I837" t="str">
        <f t="shared" si="44"/>
        <v>QL13</v>
      </c>
      <c r="J837" t="s">
        <v>3420</v>
      </c>
      <c r="L837" t="s">
        <v>95</v>
      </c>
      <c r="M837" s="31" t="s">
        <v>3230</v>
      </c>
      <c r="N837">
        <v>1</v>
      </c>
      <c r="O837">
        <v>5</v>
      </c>
      <c r="P837" t="s">
        <v>96</v>
      </c>
      <c r="Q837" t="s">
        <v>96</v>
      </c>
    </row>
    <row r="838" spans="1:17" x14ac:dyDescent="0.2">
      <c r="A838" s="48" t="s">
        <v>3204</v>
      </c>
      <c r="B838" s="48" t="s">
        <v>3234</v>
      </c>
      <c r="C838" s="48" t="s">
        <v>14</v>
      </c>
      <c r="D838" s="48" t="s">
        <v>42</v>
      </c>
      <c r="E838" s="48" t="s">
        <v>3429</v>
      </c>
      <c r="F838" t="s">
        <v>3235</v>
      </c>
      <c r="G838">
        <f t="shared" si="43"/>
        <v>1990</v>
      </c>
      <c r="H838" t="s">
        <v>3419</v>
      </c>
      <c r="I838" t="str">
        <f t="shared" si="44"/>
        <v>GL13</v>
      </c>
      <c r="J838" t="s">
        <v>3420</v>
      </c>
      <c r="L838" t="s">
        <v>95</v>
      </c>
      <c r="M838" s="31" t="s">
        <v>3230</v>
      </c>
      <c r="N838">
        <v>1</v>
      </c>
      <c r="O838">
        <v>5</v>
      </c>
      <c r="P838" t="s">
        <v>96</v>
      </c>
      <c r="Q838" t="s">
        <v>96</v>
      </c>
    </row>
    <row r="839" spans="1:17" x14ac:dyDescent="0.2">
      <c r="A839" s="48" t="s">
        <v>3204</v>
      </c>
      <c r="B839" s="48" t="s">
        <v>3236</v>
      </c>
      <c r="C839" s="48" t="s">
        <v>14</v>
      </c>
      <c r="D839" s="48" t="s">
        <v>42</v>
      </c>
      <c r="E839" s="48" t="s">
        <v>3429</v>
      </c>
      <c r="F839" t="s">
        <v>2745</v>
      </c>
      <c r="G839">
        <f t="shared" si="43"/>
        <v>1993</v>
      </c>
      <c r="H839" t="s">
        <v>3419</v>
      </c>
      <c r="I839" t="str">
        <f t="shared" si="44"/>
        <v>HL13</v>
      </c>
      <c r="J839" t="s">
        <v>3420</v>
      </c>
      <c r="L839" t="s">
        <v>95</v>
      </c>
      <c r="M839" s="31" t="s">
        <v>3230</v>
      </c>
      <c r="N839">
        <v>1</v>
      </c>
      <c r="O839">
        <v>5</v>
      </c>
      <c r="P839" t="s">
        <v>96</v>
      </c>
      <c r="Q839" t="s">
        <v>96</v>
      </c>
    </row>
    <row r="840" spans="1:17" x14ac:dyDescent="0.2">
      <c r="A840" s="48" t="s">
        <v>3204</v>
      </c>
      <c r="B840" s="48" t="s">
        <v>3238</v>
      </c>
      <c r="C840" s="48" t="s">
        <v>14</v>
      </c>
      <c r="D840" s="48" t="s">
        <v>42</v>
      </c>
      <c r="E840" s="48" t="s">
        <v>3429</v>
      </c>
      <c r="F840" t="s">
        <v>3240</v>
      </c>
      <c r="G840">
        <f t="shared" si="43"/>
        <v>2004</v>
      </c>
      <c r="H840" t="s">
        <v>3419</v>
      </c>
      <c r="I840" t="str">
        <f t="shared" si="44"/>
        <v>JL13</v>
      </c>
      <c r="J840" t="s">
        <v>3420</v>
      </c>
      <c r="L840" t="s">
        <v>95</v>
      </c>
      <c r="M840" s="31" t="s">
        <v>3230</v>
      </c>
      <c r="N840">
        <v>1</v>
      </c>
      <c r="O840">
        <v>5</v>
      </c>
      <c r="P840" t="s">
        <v>96</v>
      </c>
      <c r="Q840" t="s">
        <v>96</v>
      </c>
    </row>
    <row r="841" spans="1:17" x14ac:dyDescent="0.2">
      <c r="A841" s="48" t="s">
        <v>3204</v>
      </c>
      <c r="B841" s="48" t="s">
        <v>3239</v>
      </c>
      <c r="C841" s="48" t="s">
        <v>14</v>
      </c>
      <c r="D841" s="48" t="s">
        <v>42</v>
      </c>
      <c r="E841" s="48" t="s">
        <v>3429</v>
      </c>
      <c r="F841" t="s">
        <v>3241</v>
      </c>
      <c r="G841">
        <f t="shared" si="43"/>
        <v>2007</v>
      </c>
      <c r="H841" t="s">
        <v>3419</v>
      </c>
      <c r="I841" t="str">
        <f t="shared" si="44"/>
        <v>KL13</v>
      </c>
      <c r="J841" t="s">
        <v>3420</v>
      </c>
      <c r="L841" t="s">
        <v>95</v>
      </c>
      <c r="M841" s="31" t="s">
        <v>3230</v>
      </c>
      <c r="N841">
        <v>1</v>
      </c>
      <c r="O841">
        <v>5</v>
      </c>
      <c r="P841" t="s">
        <v>96</v>
      </c>
      <c r="Q841" t="s">
        <v>96</v>
      </c>
    </row>
  </sheetData>
  <sortState xmlns:xlrd2="http://schemas.microsoft.com/office/spreadsheetml/2017/richdata2" ref="A2:Q841">
    <sortCondition ref="C2:C841"/>
    <sortCondition ref="D2:D841"/>
    <sortCondition ref="E2:E84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R739"/>
  <sheetViews>
    <sheetView workbookViewId="0">
      <pane ySplit="1" topLeftCell="A2" activePane="bottomLeft" state="frozen"/>
      <selection activeCell="F5234" sqref="F5234"/>
      <selection pane="bottomLeft" activeCell="P51" sqref="P51"/>
    </sheetView>
  </sheetViews>
  <sheetFormatPr baseColWidth="10" defaultColWidth="11.28515625" defaultRowHeight="15" customHeight="1" x14ac:dyDescent="0.2"/>
  <cols>
    <col min="1" max="1" width="11.140625" customWidth="1"/>
    <col min="2" max="3" width="10.42578125" customWidth="1"/>
    <col min="4" max="4" width="12" bestFit="1" customWidth="1"/>
    <col min="5" max="5" width="12.5703125" bestFit="1" customWidth="1"/>
    <col min="6" max="6" width="4.7109375" bestFit="1" customWidth="1"/>
    <col min="7" max="7" width="8.5703125" bestFit="1" customWidth="1"/>
    <col min="8" max="8" width="4.42578125" bestFit="1" customWidth="1"/>
    <col min="9" max="9" width="11.85546875" bestFit="1" customWidth="1"/>
    <col min="10" max="10" width="13.7109375" customWidth="1"/>
    <col min="11" max="11" width="8.7109375" customWidth="1"/>
    <col min="12" max="12" width="10.28515625" bestFit="1" customWidth="1"/>
    <col min="13" max="13" width="10.42578125" customWidth="1"/>
    <col min="14" max="14" width="4.140625" bestFit="1" customWidth="1"/>
    <col min="15" max="15" width="4.42578125" bestFit="1" customWidth="1"/>
    <col min="16" max="16" width="8.42578125" bestFit="1" customWidth="1"/>
    <col min="17" max="17" width="7.5703125" bestFit="1" customWidth="1"/>
    <col min="18" max="18" width="10.42578125" customWidth="1"/>
  </cols>
  <sheetData>
    <row r="1" spans="1:18" ht="15.75" customHeight="1" x14ac:dyDescent="0.2">
      <c r="A1" s="19" t="s">
        <v>56</v>
      </c>
      <c r="B1" s="19" t="s">
        <v>51</v>
      </c>
      <c r="C1" s="19" t="s">
        <v>4</v>
      </c>
      <c r="D1" s="19" t="s">
        <v>5</v>
      </c>
      <c r="E1" s="19" t="s">
        <v>57</v>
      </c>
      <c r="F1" s="19" t="s">
        <v>90</v>
      </c>
      <c r="G1" s="19" t="s">
        <v>236</v>
      </c>
      <c r="H1" s="19" t="s">
        <v>58</v>
      </c>
      <c r="I1" s="19" t="s">
        <v>60</v>
      </c>
      <c r="J1" s="19" t="s">
        <v>61</v>
      </c>
      <c r="K1" s="19" t="s">
        <v>62</v>
      </c>
      <c r="L1" s="19" t="s">
        <v>69</v>
      </c>
      <c r="M1" s="19" t="s">
        <v>63</v>
      </c>
      <c r="N1" s="19" t="s">
        <v>64</v>
      </c>
      <c r="O1" s="19" t="s">
        <v>65</v>
      </c>
      <c r="P1" s="19" t="s">
        <v>66</v>
      </c>
      <c r="Q1" s="14" t="s">
        <v>4807</v>
      </c>
    </row>
    <row r="2" spans="1:18" ht="15.75" customHeight="1" x14ac:dyDescent="0.2">
      <c r="A2" s="6" t="s">
        <v>31</v>
      </c>
      <c r="B2" s="6" t="s">
        <v>2061</v>
      </c>
      <c r="C2" s="6" t="s">
        <v>4206</v>
      </c>
      <c r="D2" s="6" t="s">
        <v>4206</v>
      </c>
      <c r="E2" s="6" t="s">
        <v>4270</v>
      </c>
      <c r="F2" s="19">
        <v>3</v>
      </c>
      <c r="H2" s="19">
        <v>1996</v>
      </c>
      <c r="I2" s="19" t="str">
        <f t="shared" ref="I2:I12" si="0">"R"&amp;F2&amp;"BWC20"</f>
        <v>R3BWC20</v>
      </c>
      <c r="J2" s="14" t="s">
        <v>4288</v>
      </c>
      <c r="K2" s="27" t="s">
        <v>4289</v>
      </c>
      <c r="L2" s="14" t="s">
        <v>95</v>
      </c>
      <c r="M2" s="14" t="s">
        <v>1853</v>
      </c>
      <c r="P2" s="14" t="s">
        <v>93</v>
      </c>
      <c r="Q2" s="14" t="s">
        <v>2059</v>
      </c>
      <c r="R2" s="14"/>
    </row>
    <row r="3" spans="1:18" ht="15.75" customHeight="1" x14ac:dyDescent="0.2">
      <c r="A3" s="6" t="s">
        <v>31</v>
      </c>
      <c r="B3" s="6" t="s">
        <v>2061</v>
      </c>
      <c r="C3" s="6" t="s">
        <v>4206</v>
      </c>
      <c r="D3" s="6" t="s">
        <v>4206</v>
      </c>
      <c r="E3" s="6" t="s">
        <v>4270</v>
      </c>
      <c r="F3" s="19">
        <v>4</v>
      </c>
      <c r="H3" s="19">
        <v>1998</v>
      </c>
      <c r="I3" s="19" t="str">
        <f t="shared" si="0"/>
        <v>R4BWC20</v>
      </c>
      <c r="J3" s="14" t="s">
        <v>4288</v>
      </c>
      <c r="K3" s="27" t="s">
        <v>4289</v>
      </c>
      <c r="L3" s="14" t="s">
        <v>95</v>
      </c>
      <c r="M3" s="14" t="s">
        <v>1853</v>
      </c>
      <c r="P3" s="14" t="s">
        <v>93</v>
      </c>
      <c r="Q3" s="14" t="s">
        <v>2059</v>
      </c>
      <c r="R3" s="14"/>
    </row>
    <row r="4" spans="1:18" ht="15.75" customHeight="1" x14ac:dyDescent="0.2">
      <c r="A4" s="6" t="s">
        <v>31</v>
      </c>
      <c r="B4" s="6" t="s">
        <v>2061</v>
      </c>
      <c r="C4" s="6" t="s">
        <v>4206</v>
      </c>
      <c r="D4" s="6" t="s">
        <v>4206</v>
      </c>
      <c r="E4" s="6" t="s">
        <v>4270</v>
      </c>
      <c r="F4" s="19">
        <v>5</v>
      </c>
      <c r="H4" s="19">
        <v>2000</v>
      </c>
      <c r="I4" s="19" t="str">
        <f t="shared" si="0"/>
        <v>R5BWC20</v>
      </c>
      <c r="J4" s="14" t="s">
        <v>4288</v>
      </c>
      <c r="K4" s="27" t="s">
        <v>4289</v>
      </c>
      <c r="L4" s="14" t="s">
        <v>95</v>
      </c>
      <c r="M4" s="14" t="s">
        <v>1853</v>
      </c>
      <c r="P4" s="14" t="s">
        <v>93</v>
      </c>
      <c r="Q4" s="14" t="s">
        <v>2059</v>
      </c>
      <c r="R4" s="14"/>
    </row>
    <row r="5" spans="1:18" ht="15.75" customHeight="1" x14ac:dyDescent="0.2">
      <c r="A5" s="6" t="s">
        <v>31</v>
      </c>
      <c r="B5" s="6" t="s">
        <v>2061</v>
      </c>
      <c r="C5" s="6" t="s">
        <v>4206</v>
      </c>
      <c r="D5" s="6" t="s">
        <v>4206</v>
      </c>
      <c r="E5" s="6" t="s">
        <v>4270</v>
      </c>
      <c r="F5" s="19">
        <v>6</v>
      </c>
      <c r="H5" s="19">
        <v>2002</v>
      </c>
      <c r="I5" s="19" t="str">
        <f t="shared" si="0"/>
        <v>R6BWC20</v>
      </c>
      <c r="J5" s="14" t="s">
        <v>4288</v>
      </c>
      <c r="K5" s="27" t="s">
        <v>4289</v>
      </c>
      <c r="L5" s="14" t="s">
        <v>95</v>
      </c>
      <c r="M5" s="14" t="s">
        <v>1853</v>
      </c>
      <c r="P5" s="14" t="s">
        <v>93</v>
      </c>
      <c r="Q5" s="14" t="s">
        <v>2059</v>
      </c>
      <c r="R5" s="14"/>
    </row>
    <row r="6" spans="1:18" ht="15.75" customHeight="1" x14ac:dyDescent="0.2">
      <c r="A6" s="6" t="s">
        <v>31</v>
      </c>
      <c r="B6" s="6" t="s">
        <v>2061</v>
      </c>
      <c r="C6" s="6" t="s">
        <v>4206</v>
      </c>
      <c r="D6" s="6" t="s">
        <v>4206</v>
      </c>
      <c r="E6" s="6" t="s">
        <v>4270</v>
      </c>
      <c r="F6" s="19">
        <v>7</v>
      </c>
      <c r="H6" s="19">
        <v>2004</v>
      </c>
      <c r="I6" s="19" t="str">
        <f t="shared" si="0"/>
        <v>R7BWC20</v>
      </c>
      <c r="J6" s="14" t="s">
        <v>4288</v>
      </c>
      <c r="K6" s="27" t="s">
        <v>4289</v>
      </c>
      <c r="L6" s="14" t="s">
        <v>95</v>
      </c>
      <c r="M6" s="14" t="s">
        <v>1853</v>
      </c>
      <c r="P6" s="14" t="s">
        <v>93</v>
      </c>
      <c r="Q6" s="14" t="s">
        <v>2059</v>
      </c>
      <c r="R6" s="14"/>
    </row>
    <row r="7" spans="1:18" ht="15.75" customHeight="1" x14ac:dyDescent="0.2">
      <c r="A7" s="6" t="s">
        <v>31</v>
      </c>
      <c r="B7" s="6" t="s">
        <v>2061</v>
      </c>
      <c r="C7" s="6" t="s">
        <v>4206</v>
      </c>
      <c r="D7" s="6" t="s">
        <v>4206</v>
      </c>
      <c r="E7" s="6" t="s">
        <v>4270</v>
      </c>
      <c r="F7" s="19">
        <v>8</v>
      </c>
      <c r="H7" s="19">
        <v>2006</v>
      </c>
      <c r="I7" s="19" t="str">
        <f t="shared" si="0"/>
        <v>R8BWC20</v>
      </c>
      <c r="J7" s="14" t="s">
        <v>4288</v>
      </c>
      <c r="K7" s="27" t="s">
        <v>4289</v>
      </c>
      <c r="L7" s="14" t="s">
        <v>95</v>
      </c>
      <c r="M7" s="14" t="s">
        <v>1853</v>
      </c>
      <c r="P7" s="14" t="s">
        <v>93</v>
      </c>
      <c r="Q7" s="14" t="s">
        <v>2059</v>
      </c>
      <c r="R7" s="14"/>
    </row>
    <row r="8" spans="1:18" ht="15.75" customHeight="1" x14ac:dyDescent="0.2">
      <c r="A8" s="6" t="s">
        <v>31</v>
      </c>
      <c r="B8" s="6" t="s">
        <v>2061</v>
      </c>
      <c r="C8" s="6" t="s">
        <v>4206</v>
      </c>
      <c r="D8" s="6" t="s">
        <v>4206</v>
      </c>
      <c r="E8" s="6" t="s">
        <v>4270</v>
      </c>
      <c r="F8" s="19">
        <v>9</v>
      </c>
      <c r="H8" s="19">
        <v>2008</v>
      </c>
      <c r="I8" s="19" t="str">
        <f t="shared" si="0"/>
        <v>R9BWC20</v>
      </c>
      <c r="J8" s="14" t="s">
        <v>4288</v>
      </c>
      <c r="K8" s="27" t="s">
        <v>4289</v>
      </c>
      <c r="L8" s="14" t="s">
        <v>95</v>
      </c>
      <c r="M8" s="14" t="s">
        <v>1853</v>
      </c>
      <c r="P8" s="14" t="s">
        <v>93</v>
      </c>
      <c r="Q8" s="14" t="s">
        <v>2059</v>
      </c>
      <c r="R8" s="14"/>
    </row>
    <row r="9" spans="1:18" ht="15.75" customHeight="1" x14ac:dyDescent="0.2">
      <c r="A9" s="6" t="s">
        <v>31</v>
      </c>
      <c r="B9" s="6" t="s">
        <v>2061</v>
      </c>
      <c r="C9" s="6" t="s">
        <v>4206</v>
      </c>
      <c r="D9" s="6" t="s">
        <v>4206</v>
      </c>
      <c r="E9" s="6" t="s">
        <v>4270</v>
      </c>
      <c r="F9" s="19">
        <v>10</v>
      </c>
      <c r="H9" s="19">
        <v>2010</v>
      </c>
      <c r="I9" s="19" t="str">
        <f t="shared" si="0"/>
        <v>R10BWC20</v>
      </c>
      <c r="J9" s="14" t="s">
        <v>4288</v>
      </c>
      <c r="K9" s="27" t="s">
        <v>4289</v>
      </c>
      <c r="L9" s="14" t="s">
        <v>95</v>
      </c>
      <c r="M9" s="14" t="s">
        <v>1853</v>
      </c>
      <c r="P9" s="14" t="s">
        <v>93</v>
      </c>
      <c r="Q9" s="14" t="s">
        <v>2059</v>
      </c>
      <c r="R9" s="14"/>
    </row>
    <row r="10" spans="1:18" ht="15.75" customHeight="1" x14ac:dyDescent="0.2">
      <c r="A10" s="6" t="s">
        <v>31</v>
      </c>
      <c r="B10" s="6" t="s">
        <v>2061</v>
      </c>
      <c r="C10" s="6" t="s">
        <v>4206</v>
      </c>
      <c r="D10" s="6" t="s">
        <v>4206</v>
      </c>
      <c r="E10" s="6" t="s">
        <v>4270</v>
      </c>
      <c r="F10" s="19">
        <v>11</v>
      </c>
      <c r="H10" s="19">
        <v>2012</v>
      </c>
      <c r="I10" s="19" t="str">
        <f t="shared" si="0"/>
        <v>R11BWC20</v>
      </c>
      <c r="J10" s="14" t="s">
        <v>4288</v>
      </c>
      <c r="K10" s="27" t="s">
        <v>4289</v>
      </c>
      <c r="L10" s="14" t="s">
        <v>95</v>
      </c>
      <c r="M10" s="14" t="s">
        <v>1853</v>
      </c>
      <c r="P10" s="14" t="s">
        <v>93</v>
      </c>
      <c r="Q10" s="14" t="s">
        <v>2059</v>
      </c>
      <c r="R10" s="14"/>
    </row>
    <row r="11" spans="1:18" ht="15.75" customHeight="1" x14ac:dyDescent="0.2">
      <c r="A11" s="6" t="s">
        <v>31</v>
      </c>
      <c r="B11" s="6" t="s">
        <v>2061</v>
      </c>
      <c r="C11" s="6" t="s">
        <v>4206</v>
      </c>
      <c r="D11" s="6" t="s">
        <v>4206</v>
      </c>
      <c r="E11" s="6" t="s">
        <v>4270</v>
      </c>
      <c r="F11" s="19">
        <v>12</v>
      </c>
      <c r="H11" s="19">
        <v>2014</v>
      </c>
      <c r="I11" s="19" t="str">
        <f t="shared" si="0"/>
        <v>R12BWC20</v>
      </c>
      <c r="J11" s="14" t="s">
        <v>4288</v>
      </c>
      <c r="K11" s="27" t="s">
        <v>4289</v>
      </c>
      <c r="L11" s="14" t="s">
        <v>95</v>
      </c>
      <c r="M11" s="14" t="s">
        <v>1853</v>
      </c>
      <c r="P11" s="14" t="s">
        <v>93</v>
      </c>
      <c r="Q11" s="14" t="s">
        <v>2059</v>
      </c>
      <c r="R11" s="14"/>
    </row>
    <row r="12" spans="1:18" ht="15.75" customHeight="1" x14ac:dyDescent="0.2">
      <c r="A12" s="6" t="s">
        <v>31</v>
      </c>
      <c r="B12" s="6" t="s">
        <v>2061</v>
      </c>
      <c r="C12" s="6" t="s">
        <v>4206</v>
      </c>
      <c r="D12" s="6" t="s">
        <v>4206</v>
      </c>
      <c r="E12" s="6" t="s">
        <v>4270</v>
      </c>
      <c r="F12" s="19">
        <v>13</v>
      </c>
      <c r="H12" s="19">
        <v>2016</v>
      </c>
      <c r="I12" s="19" t="str">
        <f t="shared" si="0"/>
        <v>R13BWC20</v>
      </c>
      <c r="J12" s="14" t="s">
        <v>4288</v>
      </c>
      <c r="K12" s="27" t="s">
        <v>4289</v>
      </c>
      <c r="L12" s="14" t="s">
        <v>95</v>
      </c>
      <c r="M12" s="14" t="s">
        <v>1853</v>
      </c>
      <c r="P12" s="14" t="s">
        <v>93</v>
      </c>
      <c r="Q12" s="14" t="s">
        <v>2059</v>
      </c>
      <c r="R12" s="14"/>
    </row>
    <row r="13" spans="1:18" ht="15.75" customHeight="1" x14ac:dyDescent="0.2">
      <c r="A13" s="6" t="s">
        <v>31</v>
      </c>
      <c r="B13" s="6" t="s">
        <v>2061</v>
      </c>
      <c r="C13" s="6" t="s">
        <v>4206</v>
      </c>
      <c r="D13" s="6" t="s">
        <v>4206</v>
      </c>
      <c r="E13" s="6" t="s">
        <v>2525</v>
      </c>
      <c r="F13" s="19">
        <v>2</v>
      </c>
      <c r="H13" s="19">
        <v>1994</v>
      </c>
      <c r="I13" s="19" t="s">
        <v>3084</v>
      </c>
      <c r="J13" s="19" t="s">
        <v>2526</v>
      </c>
      <c r="K13" s="26" t="s">
        <v>2527</v>
      </c>
      <c r="M13" s="14" t="s">
        <v>1853</v>
      </c>
      <c r="P13" s="14" t="s">
        <v>93</v>
      </c>
      <c r="Q13" s="14" t="s">
        <v>2059</v>
      </c>
      <c r="R13" s="14"/>
    </row>
    <row r="14" spans="1:18" ht="15.75" customHeight="1" x14ac:dyDescent="0.2">
      <c r="A14" s="6" t="s">
        <v>31</v>
      </c>
      <c r="B14" s="6" t="s">
        <v>2061</v>
      </c>
      <c r="C14" s="6" t="s">
        <v>4206</v>
      </c>
      <c r="D14" s="6" t="s">
        <v>4206</v>
      </c>
      <c r="E14" s="6" t="s">
        <v>2525</v>
      </c>
      <c r="F14" s="19">
        <v>3</v>
      </c>
      <c r="H14" s="19">
        <v>1996</v>
      </c>
      <c r="I14" s="19" t="s">
        <v>3085</v>
      </c>
      <c r="J14" s="19" t="s">
        <v>2528</v>
      </c>
      <c r="K14" s="26" t="s">
        <v>2527</v>
      </c>
      <c r="M14" s="14" t="s">
        <v>1853</v>
      </c>
      <c r="P14" s="14" t="s">
        <v>93</v>
      </c>
      <c r="Q14" s="14" t="s">
        <v>2059</v>
      </c>
      <c r="R14" s="14"/>
    </row>
    <row r="15" spans="1:18" ht="15.75" customHeight="1" x14ac:dyDescent="0.2">
      <c r="A15" s="6" t="s">
        <v>31</v>
      </c>
      <c r="B15" s="6" t="s">
        <v>2061</v>
      </c>
      <c r="C15" s="6" t="s">
        <v>4206</v>
      </c>
      <c r="D15" s="6" t="s">
        <v>4206</v>
      </c>
      <c r="E15" s="6" t="s">
        <v>2525</v>
      </c>
      <c r="F15" s="19">
        <v>4</v>
      </c>
      <c r="H15" s="19">
        <v>1998</v>
      </c>
      <c r="I15" s="19" t="s">
        <v>3086</v>
      </c>
      <c r="J15" s="19" t="s">
        <v>2529</v>
      </c>
      <c r="K15" s="26" t="s">
        <v>2527</v>
      </c>
      <c r="M15" s="14" t="s">
        <v>1853</v>
      </c>
      <c r="P15" s="14" t="s">
        <v>93</v>
      </c>
      <c r="Q15" s="14" t="s">
        <v>2059</v>
      </c>
      <c r="R15" s="14"/>
    </row>
    <row r="16" spans="1:18" ht="15.75" customHeight="1" x14ac:dyDescent="0.2">
      <c r="A16" s="6" t="s">
        <v>31</v>
      </c>
      <c r="B16" s="6" t="s">
        <v>2061</v>
      </c>
      <c r="C16" s="6" t="s">
        <v>4206</v>
      </c>
      <c r="D16" s="6" t="s">
        <v>4206</v>
      </c>
      <c r="E16" s="6" t="s">
        <v>2525</v>
      </c>
      <c r="F16" s="19">
        <v>5</v>
      </c>
      <c r="H16" s="19">
        <v>2000</v>
      </c>
      <c r="I16" s="19" t="s">
        <v>3087</v>
      </c>
      <c r="J16" s="19" t="s">
        <v>2530</v>
      </c>
      <c r="K16" s="26" t="s">
        <v>2527</v>
      </c>
      <c r="M16" s="14" t="s">
        <v>1853</v>
      </c>
      <c r="P16" s="14" t="s">
        <v>93</v>
      </c>
      <c r="Q16" s="14" t="s">
        <v>2059</v>
      </c>
      <c r="R16" s="14"/>
    </row>
    <row r="17" spans="1:18" ht="15.75" customHeight="1" x14ac:dyDescent="0.2">
      <c r="A17" s="6" t="s">
        <v>31</v>
      </c>
      <c r="B17" s="6" t="s">
        <v>2061</v>
      </c>
      <c r="C17" s="6" t="s">
        <v>4206</v>
      </c>
      <c r="D17" s="6" t="s">
        <v>4206</v>
      </c>
      <c r="E17" s="6" t="s">
        <v>2525</v>
      </c>
      <c r="F17" s="19">
        <v>6</v>
      </c>
      <c r="H17" s="19">
        <v>2002</v>
      </c>
      <c r="I17" s="19" t="s">
        <v>3088</v>
      </c>
      <c r="J17" s="19" t="s">
        <v>2531</v>
      </c>
      <c r="K17" s="26" t="s">
        <v>2527</v>
      </c>
      <c r="M17" s="14" t="s">
        <v>1853</v>
      </c>
      <c r="P17" s="14" t="s">
        <v>93</v>
      </c>
      <c r="Q17" s="14" t="s">
        <v>2059</v>
      </c>
      <c r="R17" s="14"/>
    </row>
    <row r="18" spans="1:18" ht="15.75" customHeight="1" x14ac:dyDescent="0.2">
      <c r="A18" s="6" t="s">
        <v>31</v>
      </c>
      <c r="B18" s="6" t="s">
        <v>2061</v>
      </c>
      <c r="C18" s="6" t="s">
        <v>4206</v>
      </c>
      <c r="D18" s="6" t="s">
        <v>4206</v>
      </c>
      <c r="E18" s="6" t="s">
        <v>2525</v>
      </c>
      <c r="F18" s="19">
        <v>7</v>
      </c>
      <c r="H18" s="19">
        <v>2004</v>
      </c>
      <c r="I18" s="19" t="s">
        <v>3089</v>
      </c>
      <c r="J18" s="19" t="s">
        <v>2532</v>
      </c>
      <c r="K18" s="26" t="s">
        <v>2527</v>
      </c>
      <c r="M18" s="14" t="s">
        <v>1853</v>
      </c>
      <c r="P18" s="14" t="s">
        <v>93</v>
      </c>
      <c r="Q18" s="14" t="s">
        <v>2059</v>
      </c>
      <c r="R18" s="14"/>
    </row>
    <row r="19" spans="1:18" ht="15.75" customHeight="1" x14ac:dyDescent="0.2">
      <c r="A19" s="6" t="s">
        <v>31</v>
      </c>
      <c r="B19" s="6" t="s">
        <v>2061</v>
      </c>
      <c r="C19" s="6" t="s">
        <v>4206</v>
      </c>
      <c r="D19" s="6" t="s">
        <v>4206</v>
      </c>
      <c r="E19" s="6" t="s">
        <v>2525</v>
      </c>
      <c r="F19" s="19">
        <v>8</v>
      </c>
      <c r="H19" s="19">
        <v>2006</v>
      </c>
      <c r="I19" s="19" t="s">
        <v>3090</v>
      </c>
      <c r="J19" s="19" t="s">
        <v>2533</v>
      </c>
      <c r="K19" s="26" t="s">
        <v>2527</v>
      </c>
      <c r="M19" s="14" t="s">
        <v>1853</v>
      </c>
      <c r="P19" s="14" t="s">
        <v>93</v>
      </c>
      <c r="Q19" s="14" t="s">
        <v>2059</v>
      </c>
      <c r="R19" s="14"/>
    </row>
    <row r="20" spans="1:18" ht="15.75" customHeight="1" x14ac:dyDescent="0.2">
      <c r="A20" s="6" t="s">
        <v>31</v>
      </c>
      <c r="B20" s="6" t="s">
        <v>2061</v>
      </c>
      <c r="C20" s="6" t="s">
        <v>4206</v>
      </c>
      <c r="D20" s="6" t="s">
        <v>4206</v>
      </c>
      <c r="E20" s="6" t="s">
        <v>2525</v>
      </c>
      <c r="F20" s="19">
        <v>9</v>
      </c>
      <c r="H20" s="19">
        <v>2008</v>
      </c>
      <c r="I20" s="19" t="s">
        <v>3091</v>
      </c>
      <c r="J20" s="19" t="s">
        <v>2534</v>
      </c>
      <c r="K20" s="26" t="s">
        <v>2527</v>
      </c>
      <c r="M20" s="14" t="s">
        <v>1853</v>
      </c>
      <c r="P20" s="14" t="s">
        <v>93</v>
      </c>
      <c r="Q20" s="14" t="s">
        <v>2059</v>
      </c>
      <c r="R20" s="14"/>
    </row>
    <row r="21" spans="1:18" ht="15.75" customHeight="1" x14ac:dyDescent="0.2">
      <c r="A21" s="6" t="s">
        <v>31</v>
      </c>
      <c r="B21" s="6" t="s">
        <v>2061</v>
      </c>
      <c r="C21" s="6" t="s">
        <v>4206</v>
      </c>
      <c r="D21" s="6" t="s">
        <v>4206</v>
      </c>
      <c r="E21" s="6" t="s">
        <v>2525</v>
      </c>
      <c r="F21" s="19">
        <v>10</v>
      </c>
      <c r="H21" s="19">
        <v>2010</v>
      </c>
      <c r="I21" s="19" t="s">
        <v>3092</v>
      </c>
      <c r="J21" s="19" t="s">
        <v>2535</v>
      </c>
      <c r="K21" s="26" t="s">
        <v>2527</v>
      </c>
      <c r="M21" s="14" t="s">
        <v>1853</v>
      </c>
      <c r="P21" s="14" t="s">
        <v>93</v>
      </c>
      <c r="Q21" s="14" t="s">
        <v>2059</v>
      </c>
      <c r="R21" s="14"/>
    </row>
    <row r="22" spans="1:18" ht="15.75" customHeight="1" x14ac:dyDescent="0.2">
      <c r="A22" s="6" t="s">
        <v>31</v>
      </c>
      <c r="B22" s="6" t="s">
        <v>2061</v>
      </c>
      <c r="C22" s="6" t="s">
        <v>4206</v>
      </c>
      <c r="D22" s="6" t="s">
        <v>4206</v>
      </c>
      <c r="E22" s="6" t="s">
        <v>2525</v>
      </c>
      <c r="F22" s="19">
        <v>11</v>
      </c>
      <c r="H22" s="19">
        <v>2012</v>
      </c>
      <c r="I22" s="19" t="s">
        <v>3093</v>
      </c>
      <c r="J22" s="19" t="s">
        <v>2536</v>
      </c>
      <c r="K22" s="26" t="s">
        <v>2527</v>
      </c>
      <c r="M22" s="14" t="s">
        <v>1853</v>
      </c>
      <c r="P22" s="14" t="s">
        <v>93</v>
      </c>
      <c r="Q22" s="14" t="s">
        <v>2059</v>
      </c>
      <c r="R22" s="14"/>
    </row>
    <row r="23" spans="1:18" ht="15.75" customHeight="1" x14ac:dyDescent="0.2">
      <c r="A23" s="6" t="s">
        <v>31</v>
      </c>
      <c r="B23" s="6" t="s">
        <v>2061</v>
      </c>
      <c r="C23" s="6" t="s">
        <v>4206</v>
      </c>
      <c r="D23" s="6" t="s">
        <v>4206</v>
      </c>
      <c r="E23" s="6" t="s">
        <v>2525</v>
      </c>
      <c r="F23" s="19">
        <v>12</v>
      </c>
      <c r="H23" s="19">
        <v>2014</v>
      </c>
      <c r="I23" s="14" t="s">
        <v>3202</v>
      </c>
      <c r="J23" s="19" t="s">
        <v>2535</v>
      </c>
      <c r="K23" s="26" t="s">
        <v>2527</v>
      </c>
      <c r="M23" s="14" t="s">
        <v>1853</v>
      </c>
      <c r="P23" s="14" t="s">
        <v>93</v>
      </c>
      <c r="Q23" s="14" t="s">
        <v>2059</v>
      </c>
      <c r="R23" s="14"/>
    </row>
    <row r="24" spans="1:18" ht="15.75" customHeight="1" x14ac:dyDescent="0.2">
      <c r="A24" s="6" t="s">
        <v>31</v>
      </c>
      <c r="B24" s="6" t="s">
        <v>2061</v>
      </c>
      <c r="C24" s="6" t="s">
        <v>4206</v>
      </c>
      <c r="D24" s="6" t="s">
        <v>4206</v>
      </c>
      <c r="E24" s="6" t="s">
        <v>2525</v>
      </c>
      <c r="F24" s="19">
        <v>13</v>
      </c>
      <c r="H24" s="19">
        <v>2016</v>
      </c>
      <c r="I24" s="14" t="s">
        <v>3203</v>
      </c>
      <c r="J24" s="19" t="s">
        <v>2536</v>
      </c>
      <c r="K24" s="26" t="s">
        <v>2527</v>
      </c>
      <c r="M24" s="14" t="s">
        <v>1853</v>
      </c>
      <c r="P24" s="14" t="s">
        <v>93</v>
      </c>
      <c r="Q24" s="14" t="s">
        <v>2059</v>
      </c>
      <c r="R24" s="14"/>
    </row>
    <row r="25" spans="1:18" ht="15.75" customHeight="1" x14ac:dyDescent="0.2">
      <c r="A25" s="6" t="s">
        <v>31</v>
      </c>
      <c r="B25" s="6" t="s">
        <v>2061</v>
      </c>
      <c r="C25" s="6" t="s">
        <v>4206</v>
      </c>
      <c r="D25" s="6" t="s">
        <v>4206</v>
      </c>
      <c r="E25" s="6" t="s">
        <v>4290</v>
      </c>
      <c r="F25" s="19">
        <v>2</v>
      </c>
      <c r="H25" s="19">
        <v>1996</v>
      </c>
      <c r="I25" s="19" t="str">
        <f t="shared" ref="I25:I36" si="1">"R"&amp;F25&amp;"SER7"</f>
        <v>R2SER7</v>
      </c>
      <c r="J25" s="14" t="s">
        <v>4291</v>
      </c>
      <c r="K25" s="26" t="s">
        <v>2157</v>
      </c>
      <c r="M25" s="14" t="s">
        <v>1853</v>
      </c>
      <c r="P25" s="14" t="s">
        <v>93</v>
      </c>
      <c r="Q25" s="14" t="s">
        <v>2059</v>
      </c>
      <c r="R25" s="14"/>
    </row>
    <row r="26" spans="1:18" ht="15.75" customHeight="1" x14ac:dyDescent="0.2">
      <c r="A26" s="6" t="s">
        <v>31</v>
      </c>
      <c r="B26" s="6" t="s">
        <v>2061</v>
      </c>
      <c r="C26" s="6" t="s">
        <v>4206</v>
      </c>
      <c r="D26" s="6" t="s">
        <v>4206</v>
      </c>
      <c r="E26" s="6" t="s">
        <v>4290</v>
      </c>
      <c r="F26" s="19">
        <v>3</v>
      </c>
      <c r="H26" s="19">
        <v>1994</v>
      </c>
      <c r="I26" s="19" t="str">
        <f t="shared" si="1"/>
        <v>R3SER7</v>
      </c>
      <c r="J26" s="14" t="s">
        <v>4291</v>
      </c>
      <c r="K26" s="26" t="s">
        <v>2157</v>
      </c>
      <c r="M26" s="14" t="s">
        <v>1853</v>
      </c>
      <c r="P26" s="14" t="s">
        <v>93</v>
      </c>
      <c r="Q26" s="14" t="s">
        <v>2059</v>
      </c>
      <c r="R26" s="14"/>
    </row>
    <row r="27" spans="1:18" ht="15.75" customHeight="1" x14ac:dyDescent="0.2">
      <c r="A27" s="6" t="s">
        <v>31</v>
      </c>
      <c r="B27" s="6" t="s">
        <v>2061</v>
      </c>
      <c r="C27" s="6" t="s">
        <v>4206</v>
      </c>
      <c r="D27" s="6" t="s">
        <v>4206</v>
      </c>
      <c r="E27" s="6" t="s">
        <v>4290</v>
      </c>
      <c r="F27" s="19">
        <v>4</v>
      </c>
      <c r="H27" s="19">
        <v>1998</v>
      </c>
      <c r="I27" s="19" t="str">
        <f t="shared" si="1"/>
        <v>R4SER7</v>
      </c>
      <c r="J27" s="14" t="s">
        <v>4291</v>
      </c>
      <c r="K27" s="26" t="s">
        <v>2157</v>
      </c>
      <c r="M27" s="14" t="s">
        <v>1853</v>
      </c>
      <c r="P27" s="14" t="s">
        <v>93</v>
      </c>
      <c r="Q27" s="14" t="s">
        <v>2059</v>
      </c>
      <c r="R27" s="14"/>
    </row>
    <row r="28" spans="1:18" ht="15.75" customHeight="1" x14ac:dyDescent="0.2">
      <c r="A28" s="6" t="s">
        <v>31</v>
      </c>
      <c r="B28" s="6" t="s">
        <v>2061</v>
      </c>
      <c r="C28" s="6" t="s">
        <v>4206</v>
      </c>
      <c r="D28" s="6" t="s">
        <v>4206</v>
      </c>
      <c r="E28" s="6" t="s">
        <v>4290</v>
      </c>
      <c r="F28" s="19">
        <v>5</v>
      </c>
      <c r="H28" s="19">
        <v>2000</v>
      </c>
      <c r="I28" s="19" t="str">
        <f t="shared" si="1"/>
        <v>R5SER7</v>
      </c>
      <c r="J28" s="14" t="s">
        <v>4291</v>
      </c>
      <c r="K28" s="26" t="s">
        <v>2157</v>
      </c>
      <c r="M28" s="14" t="s">
        <v>1853</v>
      </c>
      <c r="P28" s="14" t="s">
        <v>93</v>
      </c>
      <c r="Q28" s="14" t="s">
        <v>2059</v>
      </c>
      <c r="R28" s="14"/>
    </row>
    <row r="29" spans="1:18" ht="15.75" customHeight="1" x14ac:dyDescent="0.2">
      <c r="A29" s="6" t="s">
        <v>31</v>
      </c>
      <c r="B29" s="6" t="s">
        <v>2061</v>
      </c>
      <c r="C29" s="6" t="s">
        <v>4206</v>
      </c>
      <c r="D29" s="6" t="s">
        <v>4206</v>
      </c>
      <c r="E29" s="6" t="s">
        <v>4290</v>
      </c>
      <c r="F29" s="19">
        <v>6</v>
      </c>
      <c r="H29" s="19">
        <v>2002</v>
      </c>
      <c r="I29" s="19" t="str">
        <f t="shared" si="1"/>
        <v>R6SER7</v>
      </c>
      <c r="J29" s="14" t="s">
        <v>4291</v>
      </c>
      <c r="K29" s="26" t="s">
        <v>2157</v>
      </c>
      <c r="M29" s="14" t="s">
        <v>1853</v>
      </c>
      <c r="P29" s="14" t="s">
        <v>93</v>
      </c>
      <c r="Q29" s="14" t="s">
        <v>2059</v>
      </c>
      <c r="R29" s="14"/>
    </row>
    <row r="30" spans="1:18" ht="15.75" customHeight="1" x14ac:dyDescent="0.2">
      <c r="A30" s="6" t="s">
        <v>31</v>
      </c>
      <c r="B30" s="6" t="s">
        <v>2061</v>
      </c>
      <c r="C30" s="6" t="s">
        <v>4206</v>
      </c>
      <c r="D30" s="6" t="s">
        <v>4206</v>
      </c>
      <c r="E30" s="6" t="s">
        <v>4290</v>
      </c>
      <c r="F30" s="19">
        <v>7</v>
      </c>
      <c r="H30" s="19">
        <v>2004</v>
      </c>
      <c r="I30" s="19" t="str">
        <f t="shared" si="1"/>
        <v>R7SER7</v>
      </c>
      <c r="J30" s="14" t="s">
        <v>4291</v>
      </c>
      <c r="K30" s="26" t="s">
        <v>2157</v>
      </c>
      <c r="M30" s="14" t="s">
        <v>1853</v>
      </c>
      <c r="P30" s="14" t="s">
        <v>93</v>
      </c>
      <c r="Q30" s="14" t="s">
        <v>2059</v>
      </c>
      <c r="R30" s="14"/>
    </row>
    <row r="31" spans="1:18" ht="15.75" customHeight="1" x14ac:dyDescent="0.2">
      <c r="A31" s="6" t="s">
        <v>31</v>
      </c>
      <c r="B31" s="6" t="s">
        <v>2061</v>
      </c>
      <c r="C31" s="6" t="s">
        <v>4206</v>
      </c>
      <c r="D31" s="6" t="s">
        <v>4206</v>
      </c>
      <c r="E31" s="6" t="s">
        <v>4290</v>
      </c>
      <c r="F31" s="19">
        <v>8</v>
      </c>
      <c r="H31" s="19">
        <v>2006</v>
      </c>
      <c r="I31" s="19" t="str">
        <f t="shared" si="1"/>
        <v>R8SER7</v>
      </c>
      <c r="J31" s="14" t="s">
        <v>4291</v>
      </c>
      <c r="K31" s="26" t="s">
        <v>2157</v>
      </c>
      <c r="M31" s="14" t="s">
        <v>1853</v>
      </c>
      <c r="P31" s="14" t="s">
        <v>93</v>
      </c>
      <c r="Q31" s="14" t="s">
        <v>2059</v>
      </c>
      <c r="R31" s="14"/>
    </row>
    <row r="32" spans="1:18" ht="15.75" customHeight="1" x14ac:dyDescent="0.2">
      <c r="A32" s="6" t="s">
        <v>31</v>
      </c>
      <c r="B32" s="6" t="s">
        <v>2061</v>
      </c>
      <c r="C32" s="6" t="s">
        <v>4206</v>
      </c>
      <c r="D32" s="6" t="s">
        <v>4206</v>
      </c>
      <c r="E32" s="6" t="s">
        <v>4290</v>
      </c>
      <c r="F32" s="19">
        <v>9</v>
      </c>
      <c r="H32" s="19">
        <v>2008</v>
      </c>
      <c r="I32" s="19" t="str">
        <f t="shared" si="1"/>
        <v>R9SER7</v>
      </c>
      <c r="J32" s="14" t="s">
        <v>4291</v>
      </c>
      <c r="K32" s="26" t="s">
        <v>2157</v>
      </c>
      <c r="M32" s="14" t="s">
        <v>1853</v>
      </c>
      <c r="P32" s="14" t="s">
        <v>93</v>
      </c>
      <c r="Q32" s="14" t="s">
        <v>2059</v>
      </c>
      <c r="R32" s="14"/>
    </row>
    <row r="33" spans="1:18" ht="15.75" customHeight="1" x14ac:dyDescent="0.2">
      <c r="A33" s="6" t="s">
        <v>31</v>
      </c>
      <c r="B33" s="6" t="s">
        <v>2061</v>
      </c>
      <c r="C33" s="6" t="s">
        <v>4206</v>
      </c>
      <c r="D33" s="6" t="s">
        <v>4206</v>
      </c>
      <c r="E33" s="6" t="s">
        <v>4290</v>
      </c>
      <c r="F33" s="19">
        <v>10</v>
      </c>
      <c r="H33" s="19">
        <v>2010</v>
      </c>
      <c r="I33" s="19" t="str">
        <f t="shared" si="1"/>
        <v>R10SER7</v>
      </c>
      <c r="J33" s="14" t="s">
        <v>4291</v>
      </c>
      <c r="K33" s="26" t="s">
        <v>2157</v>
      </c>
      <c r="M33" s="14" t="s">
        <v>1853</v>
      </c>
      <c r="P33" s="14" t="s">
        <v>93</v>
      </c>
      <c r="Q33" s="14" t="s">
        <v>2059</v>
      </c>
      <c r="R33" s="14"/>
    </row>
    <row r="34" spans="1:18" ht="15.75" customHeight="1" x14ac:dyDescent="0.2">
      <c r="A34" s="6" t="s">
        <v>31</v>
      </c>
      <c r="B34" s="6" t="s">
        <v>2061</v>
      </c>
      <c r="C34" s="6" t="s">
        <v>4206</v>
      </c>
      <c r="D34" s="6" t="s">
        <v>4206</v>
      </c>
      <c r="E34" s="6" t="s">
        <v>4290</v>
      </c>
      <c r="F34" s="19">
        <v>11</v>
      </c>
      <c r="H34" s="19">
        <v>2012</v>
      </c>
      <c r="I34" s="19" t="str">
        <f t="shared" si="1"/>
        <v>R11SER7</v>
      </c>
      <c r="J34" s="14" t="s">
        <v>4291</v>
      </c>
      <c r="K34" s="26" t="s">
        <v>2157</v>
      </c>
      <c r="M34" s="14" t="s">
        <v>1853</v>
      </c>
      <c r="P34" s="14" t="s">
        <v>93</v>
      </c>
      <c r="Q34" s="14" t="s">
        <v>2059</v>
      </c>
      <c r="R34" s="14"/>
    </row>
    <row r="35" spans="1:18" ht="15.75" customHeight="1" x14ac:dyDescent="0.2">
      <c r="A35" s="6" t="s">
        <v>31</v>
      </c>
      <c r="B35" s="6" t="s">
        <v>2061</v>
      </c>
      <c r="C35" s="6" t="s">
        <v>4206</v>
      </c>
      <c r="D35" s="6" t="s">
        <v>4206</v>
      </c>
      <c r="E35" s="6" t="s">
        <v>4290</v>
      </c>
      <c r="F35" s="19">
        <v>12</v>
      </c>
      <c r="H35" s="19">
        <v>2014</v>
      </c>
      <c r="I35" s="19" t="str">
        <f t="shared" si="1"/>
        <v>R12SER7</v>
      </c>
      <c r="J35" s="14" t="s">
        <v>4291</v>
      </c>
      <c r="K35" s="26" t="s">
        <v>2157</v>
      </c>
      <c r="M35" s="14" t="s">
        <v>1853</v>
      </c>
      <c r="P35" s="14" t="s">
        <v>93</v>
      </c>
      <c r="Q35" s="14" t="s">
        <v>2059</v>
      </c>
      <c r="R35" s="14"/>
    </row>
    <row r="36" spans="1:18" ht="15.75" customHeight="1" x14ac:dyDescent="0.2">
      <c r="A36" s="6" t="s">
        <v>31</v>
      </c>
      <c r="B36" s="6" t="s">
        <v>2061</v>
      </c>
      <c r="C36" s="6" t="s">
        <v>4206</v>
      </c>
      <c r="D36" s="6" t="s">
        <v>4206</v>
      </c>
      <c r="E36" s="6" t="s">
        <v>4290</v>
      </c>
      <c r="F36" s="19">
        <v>13</v>
      </c>
      <c r="H36" s="19">
        <v>2016</v>
      </c>
      <c r="I36" s="19" t="str">
        <f t="shared" si="1"/>
        <v>R13SER7</v>
      </c>
      <c r="J36" s="14" t="s">
        <v>4291</v>
      </c>
      <c r="K36" s="26" t="s">
        <v>2157</v>
      </c>
      <c r="M36" s="14" t="s">
        <v>1853</v>
      </c>
      <c r="P36" s="14" t="s">
        <v>93</v>
      </c>
      <c r="Q36" s="14" t="s">
        <v>2059</v>
      </c>
      <c r="R36" s="14"/>
    </row>
    <row r="37" spans="1:18" ht="15.75" customHeight="1" x14ac:dyDescent="0.2">
      <c r="A37" s="57" t="s">
        <v>31</v>
      </c>
      <c r="B37" s="57" t="s">
        <v>2061</v>
      </c>
      <c r="C37" s="57" t="s">
        <v>5025</v>
      </c>
      <c r="D37" s="57" t="s">
        <v>89</v>
      </c>
      <c r="E37" s="57" t="s">
        <v>2062</v>
      </c>
      <c r="F37" s="19">
        <v>3</v>
      </c>
      <c r="H37" s="19">
        <v>1996</v>
      </c>
      <c r="I37" s="19" t="s">
        <v>2759</v>
      </c>
      <c r="J37" s="19" t="s">
        <v>2063</v>
      </c>
      <c r="K37" s="34" t="s">
        <v>225</v>
      </c>
      <c r="M37" s="14" t="s">
        <v>5164</v>
      </c>
      <c r="P37" s="14" t="s">
        <v>78</v>
      </c>
      <c r="Q37" s="14" t="s">
        <v>78</v>
      </c>
      <c r="R37" s="14"/>
    </row>
    <row r="38" spans="1:18" ht="15.75" customHeight="1" x14ac:dyDescent="0.2">
      <c r="A38" s="57" t="s">
        <v>31</v>
      </c>
      <c r="B38" s="57" t="s">
        <v>2061</v>
      </c>
      <c r="C38" s="57" t="s">
        <v>5025</v>
      </c>
      <c r="D38" s="57" t="s">
        <v>89</v>
      </c>
      <c r="E38" s="57" t="s">
        <v>2062</v>
      </c>
      <c r="F38" s="19">
        <v>4</v>
      </c>
      <c r="H38" s="19">
        <v>1998</v>
      </c>
      <c r="I38" s="19" t="s">
        <v>2760</v>
      </c>
      <c r="J38" s="19" t="s">
        <v>2064</v>
      </c>
      <c r="K38" s="56" t="s">
        <v>225</v>
      </c>
      <c r="M38" s="14" t="s">
        <v>5164</v>
      </c>
      <c r="P38" s="14" t="s">
        <v>78</v>
      </c>
      <c r="Q38" s="14" t="s">
        <v>78</v>
      </c>
      <c r="R38" s="14"/>
    </row>
    <row r="39" spans="1:18" ht="15.75" customHeight="1" x14ac:dyDescent="0.2">
      <c r="A39" s="57" t="s">
        <v>31</v>
      </c>
      <c r="B39" s="57" t="s">
        <v>2061</v>
      </c>
      <c r="C39" s="57" t="s">
        <v>5025</v>
      </c>
      <c r="D39" s="57" t="s">
        <v>89</v>
      </c>
      <c r="E39" s="57" t="s">
        <v>2062</v>
      </c>
      <c r="F39" s="19">
        <v>5</v>
      </c>
      <c r="H39" s="19">
        <v>2000</v>
      </c>
      <c r="I39" s="19" t="s">
        <v>2761</v>
      </c>
      <c r="J39" s="19" t="s">
        <v>2065</v>
      </c>
      <c r="K39" s="34" t="s">
        <v>225</v>
      </c>
      <c r="M39" s="14" t="s">
        <v>5164</v>
      </c>
      <c r="P39" s="14" t="s">
        <v>78</v>
      </c>
      <c r="Q39" s="14" t="s">
        <v>78</v>
      </c>
      <c r="R39" s="14"/>
    </row>
    <row r="40" spans="1:18" ht="15.75" customHeight="1" x14ac:dyDescent="0.2">
      <c r="A40" s="57" t="s">
        <v>31</v>
      </c>
      <c r="B40" s="57" t="s">
        <v>2061</v>
      </c>
      <c r="C40" s="57" t="s">
        <v>5025</v>
      </c>
      <c r="D40" s="57" t="s">
        <v>89</v>
      </c>
      <c r="E40" s="57" t="s">
        <v>2062</v>
      </c>
      <c r="F40" s="19">
        <v>6</v>
      </c>
      <c r="H40" s="19">
        <v>2002</v>
      </c>
      <c r="I40" s="19" t="s">
        <v>2762</v>
      </c>
      <c r="J40" s="19" t="s">
        <v>2066</v>
      </c>
      <c r="K40" s="34" t="s">
        <v>225</v>
      </c>
      <c r="M40" s="14" t="s">
        <v>5164</v>
      </c>
      <c r="P40" s="14" t="s">
        <v>78</v>
      </c>
      <c r="Q40" s="14" t="s">
        <v>78</v>
      </c>
      <c r="R40" s="14"/>
    </row>
    <row r="41" spans="1:18" ht="15.75" customHeight="1" x14ac:dyDescent="0.2">
      <c r="A41" s="57" t="s">
        <v>31</v>
      </c>
      <c r="B41" s="57" t="s">
        <v>2061</v>
      </c>
      <c r="C41" s="57" t="s">
        <v>5025</v>
      </c>
      <c r="D41" s="57" t="s">
        <v>89</v>
      </c>
      <c r="E41" s="57" t="s">
        <v>2062</v>
      </c>
      <c r="F41" s="19">
        <v>7</v>
      </c>
      <c r="H41" s="19">
        <v>2004</v>
      </c>
      <c r="I41" s="19" t="s">
        <v>2763</v>
      </c>
      <c r="J41" s="19" t="s">
        <v>2067</v>
      </c>
      <c r="K41" s="34" t="s">
        <v>225</v>
      </c>
      <c r="M41" s="14" t="s">
        <v>5164</v>
      </c>
      <c r="P41" s="14" t="s">
        <v>78</v>
      </c>
      <c r="Q41" s="14" t="s">
        <v>78</v>
      </c>
      <c r="R41" s="14"/>
    </row>
    <row r="42" spans="1:18" ht="15.75" customHeight="1" x14ac:dyDescent="0.2">
      <c r="A42" s="57" t="s">
        <v>31</v>
      </c>
      <c r="B42" s="57" t="s">
        <v>2061</v>
      </c>
      <c r="C42" s="57" t="s">
        <v>5025</v>
      </c>
      <c r="D42" s="57" t="s">
        <v>89</v>
      </c>
      <c r="E42" s="57" t="s">
        <v>2062</v>
      </c>
      <c r="F42" s="19">
        <v>8</v>
      </c>
      <c r="H42" s="19">
        <v>2006</v>
      </c>
      <c r="I42" s="19" t="s">
        <v>2764</v>
      </c>
      <c r="J42" s="19" t="s">
        <v>2068</v>
      </c>
      <c r="K42" s="34" t="s">
        <v>225</v>
      </c>
      <c r="M42" s="14" t="s">
        <v>5164</v>
      </c>
      <c r="P42" s="14" t="s">
        <v>78</v>
      </c>
      <c r="Q42" s="14" t="s">
        <v>78</v>
      </c>
      <c r="R42" s="14"/>
    </row>
    <row r="43" spans="1:18" ht="15.75" customHeight="1" x14ac:dyDescent="0.2">
      <c r="A43" s="57" t="s">
        <v>31</v>
      </c>
      <c r="B43" s="57" t="s">
        <v>2061</v>
      </c>
      <c r="C43" s="57" t="s">
        <v>5025</v>
      </c>
      <c r="D43" s="57" t="s">
        <v>89</v>
      </c>
      <c r="E43" s="57" t="s">
        <v>2062</v>
      </c>
      <c r="F43" s="19">
        <v>9</v>
      </c>
      <c r="H43" s="19">
        <v>2008</v>
      </c>
      <c r="I43" s="19" t="s">
        <v>2765</v>
      </c>
      <c r="J43" s="19" t="s">
        <v>2069</v>
      </c>
      <c r="K43" s="34" t="s">
        <v>225</v>
      </c>
      <c r="M43" s="14" t="s">
        <v>5164</v>
      </c>
      <c r="P43" s="14" t="s">
        <v>78</v>
      </c>
      <c r="Q43" s="14" t="s">
        <v>78</v>
      </c>
      <c r="R43" s="14"/>
    </row>
    <row r="44" spans="1:18" ht="15.75" customHeight="1" x14ac:dyDescent="0.2">
      <c r="A44" s="57" t="s">
        <v>31</v>
      </c>
      <c r="B44" s="57" t="s">
        <v>2061</v>
      </c>
      <c r="C44" s="57" t="s">
        <v>5025</v>
      </c>
      <c r="D44" s="57" t="s">
        <v>89</v>
      </c>
      <c r="E44" s="57" t="s">
        <v>2062</v>
      </c>
      <c r="F44" s="19">
        <v>10</v>
      </c>
      <c r="H44" s="19">
        <v>2010</v>
      </c>
      <c r="I44" s="19" t="s">
        <v>2766</v>
      </c>
      <c r="J44" s="19" t="s">
        <v>2070</v>
      </c>
      <c r="K44" s="34" t="s">
        <v>225</v>
      </c>
      <c r="M44" s="14" t="s">
        <v>5164</v>
      </c>
      <c r="P44" s="14" t="s">
        <v>78</v>
      </c>
      <c r="Q44" s="14" t="s">
        <v>78</v>
      </c>
      <c r="R44" s="14"/>
    </row>
    <row r="45" spans="1:18" ht="15.75" customHeight="1" x14ac:dyDescent="0.2">
      <c r="A45" s="57" t="s">
        <v>31</v>
      </c>
      <c r="B45" s="57" t="s">
        <v>2061</v>
      </c>
      <c r="C45" s="57" t="s">
        <v>5025</v>
      </c>
      <c r="D45" s="57" t="s">
        <v>89</v>
      </c>
      <c r="E45" s="57" t="s">
        <v>2062</v>
      </c>
      <c r="F45" s="19">
        <v>11</v>
      </c>
      <c r="H45" s="19">
        <v>2012</v>
      </c>
      <c r="I45" s="19" t="s">
        <v>2767</v>
      </c>
      <c r="J45" s="19" t="s">
        <v>2071</v>
      </c>
      <c r="K45" s="34" t="s">
        <v>225</v>
      </c>
      <c r="M45" s="14" t="s">
        <v>5164</v>
      </c>
      <c r="P45" s="14" t="s">
        <v>78</v>
      </c>
      <c r="Q45" s="14" t="s">
        <v>78</v>
      </c>
      <c r="R45" s="14"/>
    </row>
    <row r="46" spans="1:18" ht="15.75" customHeight="1" x14ac:dyDescent="0.2">
      <c r="A46" s="57" t="s">
        <v>31</v>
      </c>
      <c r="B46" s="57" t="s">
        <v>2061</v>
      </c>
      <c r="C46" s="57" t="s">
        <v>5025</v>
      </c>
      <c r="D46" s="57" t="s">
        <v>89</v>
      </c>
      <c r="E46" s="57" t="s">
        <v>2062</v>
      </c>
      <c r="F46" s="19">
        <v>12</v>
      </c>
      <c r="H46" s="19">
        <v>2014</v>
      </c>
      <c r="I46" s="19" t="s">
        <v>2768</v>
      </c>
      <c r="J46" s="19" t="s">
        <v>2072</v>
      </c>
      <c r="K46" s="34" t="s">
        <v>225</v>
      </c>
      <c r="M46" s="14" t="s">
        <v>5164</v>
      </c>
      <c r="P46" s="14" t="s">
        <v>78</v>
      </c>
      <c r="Q46" s="14" t="s">
        <v>78</v>
      </c>
      <c r="R46" s="14"/>
    </row>
    <row r="47" spans="1:18" ht="15.75" customHeight="1" x14ac:dyDescent="0.2">
      <c r="A47" s="60" t="s">
        <v>31</v>
      </c>
      <c r="B47" s="60" t="s">
        <v>2061</v>
      </c>
      <c r="C47" s="60" t="s">
        <v>5025</v>
      </c>
      <c r="D47" s="60" t="s">
        <v>83</v>
      </c>
      <c r="E47" s="60" t="s">
        <v>2073</v>
      </c>
      <c r="F47" s="19">
        <v>1</v>
      </c>
      <c r="H47" s="19">
        <v>1992</v>
      </c>
      <c r="I47" s="19" t="s">
        <v>2769</v>
      </c>
      <c r="J47" s="19" t="s">
        <v>2074</v>
      </c>
      <c r="K47" s="26" t="s">
        <v>2075</v>
      </c>
      <c r="M47" s="19" t="s">
        <v>77</v>
      </c>
      <c r="P47" s="14" t="s">
        <v>96</v>
      </c>
      <c r="Q47" s="14" t="s">
        <v>96</v>
      </c>
      <c r="R47" s="14"/>
    </row>
    <row r="48" spans="1:18" ht="15.75" customHeight="1" x14ac:dyDescent="0.2">
      <c r="A48" s="60" t="s">
        <v>31</v>
      </c>
      <c r="B48" s="60" t="s">
        <v>2061</v>
      </c>
      <c r="C48" s="60" t="s">
        <v>5025</v>
      </c>
      <c r="D48" s="60" t="s">
        <v>83</v>
      </c>
      <c r="E48" s="60" t="s">
        <v>2073</v>
      </c>
      <c r="F48" s="19">
        <v>2</v>
      </c>
      <c r="H48" s="19">
        <v>1994</v>
      </c>
      <c r="I48" s="19" t="s">
        <v>2770</v>
      </c>
      <c r="J48" s="19" t="s">
        <v>2076</v>
      </c>
      <c r="K48" s="26" t="s">
        <v>2075</v>
      </c>
      <c r="M48" s="19" t="s">
        <v>77</v>
      </c>
      <c r="P48" s="14" t="s">
        <v>96</v>
      </c>
      <c r="Q48" s="14" t="s">
        <v>96</v>
      </c>
      <c r="R48" s="14"/>
    </row>
    <row r="49" spans="1:18" ht="15.75" customHeight="1" x14ac:dyDescent="0.2">
      <c r="A49" s="60" t="s">
        <v>31</v>
      </c>
      <c r="B49" s="60" t="s">
        <v>2061</v>
      </c>
      <c r="C49" s="60" t="s">
        <v>5025</v>
      </c>
      <c r="D49" s="60" t="s">
        <v>83</v>
      </c>
      <c r="E49" s="60" t="s">
        <v>2073</v>
      </c>
      <c r="F49" s="19">
        <v>3</v>
      </c>
      <c r="H49" s="19">
        <v>1996</v>
      </c>
      <c r="I49" s="19" t="s">
        <v>2771</v>
      </c>
      <c r="J49" s="19" t="s">
        <v>2077</v>
      </c>
      <c r="K49" s="26" t="s">
        <v>2075</v>
      </c>
      <c r="M49" s="19" t="s">
        <v>77</v>
      </c>
      <c r="P49" s="14" t="s">
        <v>96</v>
      </c>
      <c r="Q49" s="14" t="s">
        <v>96</v>
      </c>
      <c r="R49" s="14"/>
    </row>
    <row r="50" spans="1:18" ht="15.75" customHeight="1" x14ac:dyDescent="0.2">
      <c r="A50" s="60" t="s">
        <v>31</v>
      </c>
      <c r="B50" s="60" t="s">
        <v>2061</v>
      </c>
      <c r="C50" s="60" t="s">
        <v>5025</v>
      </c>
      <c r="D50" s="60" t="s">
        <v>83</v>
      </c>
      <c r="E50" s="60" t="s">
        <v>2073</v>
      </c>
      <c r="F50" s="19">
        <v>4</v>
      </c>
      <c r="H50" s="19">
        <v>1998</v>
      </c>
      <c r="I50" s="19" t="s">
        <v>2772</v>
      </c>
      <c r="J50" s="19" t="s">
        <v>2078</v>
      </c>
      <c r="K50" s="26" t="s">
        <v>2075</v>
      </c>
      <c r="M50" s="19" t="s">
        <v>77</v>
      </c>
      <c r="P50" s="14" t="s">
        <v>96</v>
      </c>
      <c r="Q50" s="14" t="s">
        <v>96</v>
      </c>
      <c r="R50" s="14"/>
    </row>
    <row r="51" spans="1:18" ht="15.75" customHeight="1" x14ac:dyDescent="0.2">
      <c r="A51" s="60" t="s">
        <v>31</v>
      </c>
      <c r="B51" s="60" t="s">
        <v>2061</v>
      </c>
      <c r="C51" s="60" t="s">
        <v>5025</v>
      </c>
      <c r="D51" s="60" t="s">
        <v>83</v>
      </c>
      <c r="E51" s="60" t="s">
        <v>2073</v>
      </c>
      <c r="F51" s="19">
        <v>5</v>
      </c>
      <c r="H51" s="19">
        <v>2000</v>
      </c>
      <c r="I51" s="19" t="s">
        <v>2773</v>
      </c>
      <c r="J51" s="19" t="s">
        <v>2079</v>
      </c>
      <c r="K51" s="26" t="s">
        <v>2075</v>
      </c>
      <c r="M51" s="19" t="s">
        <v>77</v>
      </c>
      <c r="P51" s="14" t="s">
        <v>96</v>
      </c>
      <c r="Q51" s="14" t="s">
        <v>96</v>
      </c>
      <c r="R51" s="14"/>
    </row>
    <row r="52" spans="1:18" ht="15.75" customHeight="1" x14ac:dyDescent="0.2">
      <c r="A52" s="60" t="s">
        <v>31</v>
      </c>
      <c r="B52" s="60" t="s">
        <v>2061</v>
      </c>
      <c r="C52" s="60" t="s">
        <v>5025</v>
      </c>
      <c r="D52" s="60" t="s">
        <v>83</v>
      </c>
      <c r="E52" s="60" t="s">
        <v>2073</v>
      </c>
      <c r="F52" s="19">
        <v>6</v>
      </c>
      <c r="H52" s="19">
        <v>2002</v>
      </c>
      <c r="I52" s="19" t="s">
        <v>2774</v>
      </c>
      <c r="J52" s="19" t="s">
        <v>2080</v>
      </c>
      <c r="K52" s="26" t="s">
        <v>2075</v>
      </c>
      <c r="M52" s="19" t="s">
        <v>77</v>
      </c>
      <c r="P52" s="14" t="s">
        <v>96</v>
      </c>
      <c r="Q52" s="14" t="s">
        <v>96</v>
      </c>
      <c r="R52" s="14"/>
    </row>
    <row r="53" spans="1:18" ht="15.75" customHeight="1" x14ac:dyDescent="0.2">
      <c r="A53" s="60" t="s">
        <v>31</v>
      </c>
      <c r="B53" s="60" t="s">
        <v>2061</v>
      </c>
      <c r="C53" s="60" t="s">
        <v>5025</v>
      </c>
      <c r="D53" s="60" t="s">
        <v>83</v>
      </c>
      <c r="E53" s="60" t="s">
        <v>2073</v>
      </c>
      <c r="F53" s="19">
        <v>7</v>
      </c>
      <c r="H53" s="19">
        <v>2004</v>
      </c>
      <c r="I53" s="19" t="s">
        <v>2775</v>
      </c>
      <c r="J53" s="19" t="s">
        <v>2081</v>
      </c>
      <c r="K53" s="26" t="s">
        <v>2075</v>
      </c>
      <c r="M53" s="19" t="s">
        <v>77</v>
      </c>
      <c r="P53" s="14" t="s">
        <v>96</v>
      </c>
      <c r="Q53" s="14" t="s">
        <v>96</v>
      </c>
      <c r="R53" s="14"/>
    </row>
    <row r="54" spans="1:18" ht="15.75" customHeight="1" x14ac:dyDescent="0.2">
      <c r="A54" s="60" t="s">
        <v>31</v>
      </c>
      <c r="B54" s="60" t="s">
        <v>2061</v>
      </c>
      <c r="C54" s="60" t="s">
        <v>5025</v>
      </c>
      <c r="D54" s="60" t="s">
        <v>83</v>
      </c>
      <c r="E54" s="60" t="s">
        <v>2073</v>
      </c>
      <c r="F54" s="19">
        <v>8</v>
      </c>
      <c r="H54" s="19">
        <v>2006</v>
      </c>
      <c r="I54" s="19" t="s">
        <v>2776</v>
      </c>
      <c r="J54" s="19" t="s">
        <v>2082</v>
      </c>
      <c r="K54" s="26" t="s">
        <v>2075</v>
      </c>
      <c r="M54" s="19" t="s">
        <v>77</v>
      </c>
      <c r="P54" s="14" t="s">
        <v>96</v>
      </c>
      <c r="Q54" s="14" t="s">
        <v>96</v>
      </c>
      <c r="R54" s="14"/>
    </row>
    <row r="55" spans="1:18" ht="15.75" customHeight="1" x14ac:dyDescent="0.2">
      <c r="A55" s="60" t="s">
        <v>31</v>
      </c>
      <c r="B55" s="60" t="s">
        <v>2061</v>
      </c>
      <c r="C55" s="60" t="s">
        <v>5025</v>
      </c>
      <c r="D55" s="60" t="s">
        <v>83</v>
      </c>
      <c r="E55" s="60" t="s">
        <v>2073</v>
      </c>
      <c r="F55" s="19">
        <v>9</v>
      </c>
      <c r="H55" s="19">
        <v>2008</v>
      </c>
      <c r="I55" s="19" t="s">
        <v>2777</v>
      </c>
      <c r="J55" s="19" t="s">
        <v>2083</v>
      </c>
      <c r="K55" s="26" t="s">
        <v>2075</v>
      </c>
      <c r="M55" s="19" t="s">
        <v>77</v>
      </c>
      <c r="P55" s="14" t="s">
        <v>96</v>
      </c>
      <c r="Q55" s="14" t="s">
        <v>96</v>
      </c>
      <c r="R55" s="14"/>
    </row>
    <row r="56" spans="1:18" ht="15.75" customHeight="1" x14ac:dyDescent="0.2">
      <c r="A56" s="60" t="s">
        <v>31</v>
      </c>
      <c r="B56" s="60" t="s">
        <v>2061</v>
      </c>
      <c r="C56" s="60" t="s">
        <v>5025</v>
      </c>
      <c r="D56" s="60" t="s">
        <v>83</v>
      </c>
      <c r="E56" s="60" t="s">
        <v>2073</v>
      </c>
      <c r="F56" s="19">
        <v>10</v>
      </c>
      <c r="H56" s="19">
        <v>2010</v>
      </c>
      <c r="I56" s="19" t="s">
        <v>2778</v>
      </c>
      <c r="J56" s="19" t="s">
        <v>2084</v>
      </c>
      <c r="K56" s="26" t="s">
        <v>2075</v>
      </c>
      <c r="M56" s="19" t="s">
        <v>77</v>
      </c>
      <c r="P56" s="14" t="s">
        <v>96</v>
      </c>
      <c r="Q56" s="14" t="s">
        <v>96</v>
      </c>
      <c r="R56" s="14"/>
    </row>
    <row r="57" spans="1:18" ht="15.75" customHeight="1" x14ac:dyDescent="0.2">
      <c r="A57" s="60" t="s">
        <v>31</v>
      </c>
      <c r="B57" s="60" t="s">
        <v>2061</v>
      </c>
      <c r="C57" s="60" t="s">
        <v>5025</v>
      </c>
      <c r="D57" s="60" t="s">
        <v>83</v>
      </c>
      <c r="E57" s="60" t="s">
        <v>2073</v>
      </c>
      <c r="F57" s="19">
        <v>11</v>
      </c>
      <c r="H57" s="19">
        <v>2012</v>
      </c>
      <c r="I57" s="19" t="s">
        <v>2779</v>
      </c>
      <c r="J57" s="19" t="s">
        <v>2085</v>
      </c>
      <c r="K57" s="26" t="s">
        <v>2075</v>
      </c>
      <c r="M57" s="19" t="s">
        <v>77</v>
      </c>
      <c r="P57" s="14" t="s">
        <v>96</v>
      </c>
      <c r="Q57" s="14" t="s">
        <v>96</v>
      </c>
      <c r="R57" s="14"/>
    </row>
    <row r="58" spans="1:18" ht="15.75" customHeight="1" x14ac:dyDescent="0.2">
      <c r="A58" s="60" t="s">
        <v>31</v>
      </c>
      <c r="B58" s="60" t="s">
        <v>2061</v>
      </c>
      <c r="C58" s="60" t="s">
        <v>5025</v>
      </c>
      <c r="D58" s="60" t="s">
        <v>83</v>
      </c>
      <c r="E58" s="60" t="s">
        <v>2073</v>
      </c>
      <c r="F58" s="19">
        <v>12</v>
      </c>
      <c r="H58" s="19">
        <v>2014</v>
      </c>
      <c r="I58" s="19" t="s">
        <v>2780</v>
      </c>
      <c r="J58" s="19" t="s">
        <v>2086</v>
      </c>
      <c r="K58" s="26" t="s">
        <v>2075</v>
      </c>
      <c r="M58" s="19" t="s">
        <v>77</v>
      </c>
      <c r="P58" s="14" t="s">
        <v>96</v>
      </c>
      <c r="Q58" s="14" t="s">
        <v>96</v>
      </c>
      <c r="R58" s="14"/>
    </row>
    <row r="59" spans="1:18" ht="15.75" customHeight="1" x14ac:dyDescent="0.2">
      <c r="A59" s="60" t="s">
        <v>31</v>
      </c>
      <c r="B59" s="60" t="s">
        <v>2061</v>
      </c>
      <c r="C59" s="60" t="s">
        <v>5025</v>
      </c>
      <c r="D59" s="60" t="s">
        <v>83</v>
      </c>
      <c r="E59" s="60" t="s">
        <v>2087</v>
      </c>
      <c r="F59" s="19">
        <v>1</v>
      </c>
      <c r="H59" s="19">
        <v>1992</v>
      </c>
      <c r="I59" s="19" t="s">
        <v>2781</v>
      </c>
      <c r="J59" s="19" t="s">
        <v>2074</v>
      </c>
      <c r="K59" s="26" t="s">
        <v>2075</v>
      </c>
      <c r="M59" s="19" t="s">
        <v>77</v>
      </c>
      <c r="P59" s="14" t="s">
        <v>96</v>
      </c>
      <c r="Q59" s="14" t="s">
        <v>96</v>
      </c>
      <c r="R59" s="14"/>
    </row>
    <row r="60" spans="1:18" ht="15.75" customHeight="1" x14ac:dyDescent="0.2">
      <c r="A60" s="60" t="s">
        <v>31</v>
      </c>
      <c r="B60" s="60" t="s">
        <v>2061</v>
      </c>
      <c r="C60" s="60" t="s">
        <v>5025</v>
      </c>
      <c r="D60" s="60" t="s">
        <v>83</v>
      </c>
      <c r="E60" s="60" t="s">
        <v>2087</v>
      </c>
      <c r="F60" s="19">
        <v>2</v>
      </c>
      <c r="H60" s="19">
        <v>1994</v>
      </c>
      <c r="I60" s="19" t="s">
        <v>2782</v>
      </c>
      <c r="J60" s="19" t="s">
        <v>2076</v>
      </c>
      <c r="K60" s="26" t="s">
        <v>2075</v>
      </c>
      <c r="M60" s="19" t="s">
        <v>77</v>
      </c>
      <c r="P60" s="14" t="s">
        <v>96</v>
      </c>
      <c r="Q60" s="14" t="s">
        <v>96</v>
      </c>
      <c r="R60" s="14"/>
    </row>
    <row r="61" spans="1:18" ht="15.75" customHeight="1" x14ac:dyDescent="0.2">
      <c r="A61" s="60" t="s">
        <v>31</v>
      </c>
      <c r="B61" s="60" t="s">
        <v>2061</v>
      </c>
      <c r="C61" s="60" t="s">
        <v>5025</v>
      </c>
      <c r="D61" s="60" t="s">
        <v>83</v>
      </c>
      <c r="E61" s="60" t="s">
        <v>2087</v>
      </c>
      <c r="F61" s="19">
        <v>3</v>
      </c>
      <c r="H61" s="19">
        <v>1996</v>
      </c>
      <c r="I61" s="19" t="s">
        <v>2783</v>
      </c>
      <c r="J61" s="19" t="s">
        <v>2077</v>
      </c>
      <c r="K61" s="26" t="s">
        <v>2075</v>
      </c>
      <c r="M61" s="19" t="s">
        <v>77</v>
      </c>
      <c r="P61" s="14" t="s">
        <v>96</v>
      </c>
      <c r="Q61" s="14" t="s">
        <v>96</v>
      </c>
      <c r="R61" s="14"/>
    </row>
    <row r="62" spans="1:18" ht="15.75" customHeight="1" x14ac:dyDescent="0.2">
      <c r="A62" s="60" t="s">
        <v>31</v>
      </c>
      <c r="B62" s="60" t="s">
        <v>2061</v>
      </c>
      <c r="C62" s="60" t="s">
        <v>5025</v>
      </c>
      <c r="D62" s="60" t="s">
        <v>83</v>
      </c>
      <c r="E62" s="60" t="s">
        <v>2087</v>
      </c>
      <c r="F62" s="19">
        <v>4</v>
      </c>
      <c r="H62" s="19">
        <v>1998</v>
      </c>
      <c r="I62" s="19" t="s">
        <v>2784</v>
      </c>
      <c r="J62" s="19" t="s">
        <v>2078</v>
      </c>
      <c r="K62" s="26" t="s">
        <v>2075</v>
      </c>
      <c r="M62" s="19" t="s">
        <v>77</v>
      </c>
      <c r="P62" s="14" t="s">
        <v>96</v>
      </c>
      <c r="Q62" s="14" t="s">
        <v>96</v>
      </c>
      <c r="R62" s="14"/>
    </row>
    <row r="63" spans="1:18" ht="15.75" customHeight="1" x14ac:dyDescent="0.2">
      <c r="A63" s="60" t="s">
        <v>31</v>
      </c>
      <c r="B63" s="60" t="s">
        <v>2061</v>
      </c>
      <c r="C63" s="60" t="s">
        <v>5025</v>
      </c>
      <c r="D63" s="60" t="s">
        <v>83</v>
      </c>
      <c r="E63" s="60" t="s">
        <v>2087</v>
      </c>
      <c r="F63" s="19">
        <v>5</v>
      </c>
      <c r="H63" s="19">
        <v>2000</v>
      </c>
      <c r="I63" s="19" t="s">
        <v>2785</v>
      </c>
      <c r="J63" s="19" t="s">
        <v>2079</v>
      </c>
      <c r="K63" s="26" t="s">
        <v>2075</v>
      </c>
      <c r="M63" s="19" t="s">
        <v>77</v>
      </c>
      <c r="P63" s="14" t="s">
        <v>96</v>
      </c>
      <c r="Q63" s="14" t="s">
        <v>96</v>
      </c>
      <c r="R63" s="14"/>
    </row>
    <row r="64" spans="1:18" ht="15.75" customHeight="1" x14ac:dyDescent="0.2">
      <c r="A64" s="60" t="s">
        <v>31</v>
      </c>
      <c r="B64" s="60" t="s">
        <v>2061</v>
      </c>
      <c r="C64" s="60" t="s">
        <v>5025</v>
      </c>
      <c r="D64" s="60" t="s">
        <v>83</v>
      </c>
      <c r="E64" s="60" t="s">
        <v>2087</v>
      </c>
      <c r="F64" s="19">
        <v>6</v>
      </c>
      <c r="H64" s="19">
        <v>2002</v>
      </c>
      <c r="I64" s="19" t="s">
        <v>2786</v>
      </c>
      <c r="J64" s="19" t="s">
        <v>2080</v>
      </c>
      <c r="K64" s="26" t="s">
        <v>2075</v>
      </c>
      <c r="M64" s="19" t="s">
        <v>77</v>
      </c>
      <c r="P64" s="14" t="s">
        <v>96</v>
      </c>
      <c r="Q64" s="14" t="s">
        <v>96</v>
      </c>
      <c r="R64" s="14"/>
    </row>
    <row r="65" spans="1:18" ht="15.75" customHeight="1" x14ac:dyDescent="0.2">
      <c r="A65" s="60" t="s">
        <v>31</v>
      </c>
      <c r="B65" s="60" t="s">
        <v>2061</v>
      </c>
      <c r="C65" s="60" t="s">
        <v>5025</v>
      </c>
      <c r="D65" s="60" t="s">
        <v>83</v>
      </c>
      <c r="E65" s="60" t="s">
        <v>2087</v>
      </c>
      <c r="F65" s="19">
        <v>7</v>
      </c>
      <c r="H65" s="19">
        <v>2004</v>
      </c>
      <c r="I65" s="19" t="s">
        <v>2787</v>
      </c>
      <c r="J65" s="19" t="s">
        <v>2081</v>
      </c>
      <c r="K65" s="26" t="s">
        <v>2075</v>
      </c>
      <c r="M65" s="19" t="s">
        <v>77</v>
      </c>
      <c r="P65" s="14" t="s">
        <v>96</v>
      </c>
      <c r="Q65" s="14" t="s">
        <v>96</v>
      </c>
      <c r="R65" s="14"/>
    </row>
    <row r="66" spans="1:18" ht="15.75" customHeight="1" x14ac:dyDescent="0.2">
      <c r="A66" s="60" t="s">
        <v>31</v>
      </c>
      <c r="B66" s="60" t="s">
        <v>2061</v>
      </c>
      <c r="C66" s="60" t="s">
        <v>5025</v>
      </c>
      <c r="D66" s="60" t="s">
        <v>83</v>
      </c>
      <c r="E66" s="60" t="s">
        <v>2087</v>
      </c>
      <c r="F66" s="19">
        <v>8</v>
      </c>
      <c r="H66" s="19">
        <v>2006</v>
      </c>
      <c r="I66" s="19" t="s">
        <v>2788</v>
      </c>
      <c r="J66" s="19" t="s">
        <v>2082</v>
      </c>
      <c r="K66" s="26" t="s">
        <v>2075</v>
      </c>
      <c r="M66" s="19" t="s">
        <v>77</v>
      </c>
      <c r="P66" s="14" t="s">
        <v>96</v>
      </c>
      <c r="Q66" s="14" t="s">
        <v>96</v>
      </c>
      <c r="R66" s="14"/>
    </row>
    <row r="67" spans="1:18" ht="15.75" customHeight="1" x14ac:dyDescent="0.2">
      <c r="A67" s="60" t="s">
        <v>31</v>
      </c>
      <c r="B67" s="60" t="s">
        <v>2061</v>
      </c>
      <c r="C67" s="60" t="s">
        <v>5025</v>
      </c>
      <c r="D67" s="60" t="s">
        <v>83</v>
      </c>
      <c r="E67" s="60" t="s">
        <v>2087</v>
      </c>
      <c r="F67" s="19">
        <v>9</v>
      </c>
      <c r="H67" s="19">
        <v>2008</v>
      </c>
      <c r="I67" s="19" t="s">
        <v>2789</v>
      </c>
      <c r="J67" s="19" t="s">
        <v>2083</v>
      </c>
      <c r="K67" s="26" t="s">
        <v>2075</v>
      </c>
      <c r="M67" s="19" t="s">
        <v>77</v>
      </c>
      <c r="P67" s="14" t="s">
        <v>96</v>
      </c>
      <c r="Q67" s="14" t="s">
        <v>96</v>
      </c>
      <c r="R67" s="14"/>
    </row>
    <row r="68" spans="1:18" ht="15.75" customHeight="1" x14ac:dyDescent="0.2">
      <c r="A68" s="60" t="s">
        <v>31</v>
      </c>
      <c r="B68" s="60" t="s">
        <v>2061</v>
      </c>
      <c r="C68" s="60" t="s">
        <v>5025</v>
      </c>
      <c r="D68" s="60" t="s">
        <v>83</v>
      </c>
      <c r="E68" s="60" t="s">
        <v>2087</v>
      </c>
      <c r="F68" s="19">
        <v>10</v>
      </c>
      <c r="H68" s="19">
        <v>2010</v>
      </c>
      <c r="I68" s="19" t="s">
        <v>2790</v>
      </c>
      <c r="J68" s="19" t="s">
        <v>2084</v>
      </c>
      <c r="K68" s="26" t="s">
        <v>2075</v>
      </c>
      <c r="M68" s="19" t="s">
        <v>77</v>
      </c>
      <c r="P68" s="14" t="s">
        <v>96</v>
      </c>
      <c r="Q68" s="14" t="s">
        <v>96</v>
      </c>
      <c r="R68" s="14"/>
    </row>
    <row r="69" spans="1:18" ht="15.75" customHeight="1" x14ac:dyDescent="0.2">
      <c r="A69" s="60" t="s">
        <v>31</v>
      </c>
      <c r="B69" s="60" t="s">
        <v>2061</v>
      </c>
      <c r="C69" s="60" t="s">
        <v>5025</v>
      </c>
      <c r="D69" s="60" t="s">
        <v>83</v>
      </c>
      <c r="E69" s="60" t="s">
        <v>2087</v>
      </c>
      <c r="F69" s="19">
        <v>11</v>
      </c>
      <c r="H69" s="19">
        <v>2012</v>
      </c>
      <c r="I69" s="19" t="s">
        <v>2791</v>
      </c>
      <c r="J69" s="19" t="s">
        <v>2085</v>
      </c>
      <c r="K69" s="26" t="s">
        <v>2075</v>
      </c>
      <c r="M69" s="19" t="s">
        <v>77</v>
      </c>
      <c r="P69" s="14" t="s">
        <v>96</v>
      </c>
      <c r="Q69" s="14" t="s">
        <v>96</v>
      </c>
      <c r="R69" s="14"/>
    </row>
    <row r="70" spans="1:18" ht="15.75" customHeight="1" x14ac:dyDescent="0.2">
      <c r="A70" s="60" t="s">
        <v>31</v>
      </c>
      <c r="B70" s="60" t="s">
        <v>2061</v>
      </c>
      <c r="C70" s="60" t="s">
        <v>5025</v>
      </c>
      <c r="D70" s="60" t="s">
        <v>83</v>
      </c>
      <c r="E70" s="60" t="s">
        <v>2087</v>
      </c>
      <c r="F70" s="19">
        <v>12</v>
      </c>
      <c r="H70" s="19">
        <v>2014</v>
      </c>
      <c r="I70" s="19" t="s">
        <v>2792</v>
      </c>
      <c r="J70" s="19" t="s">
        <v>2086</v>
      </c>
      <c r="K70" s="26" t="s">
        <v>2075</v>
      </c>
      <c r="M70" s="19" t="s">
        <v>77</v>
      </c>
      <c r="P70" s="14" t="s">
        <v>96</v>
      </c>
      <c r="Q70" s="14" t="s">
        <v>96</v>
      </c>
      <c r="R70" s="14"/>
    </row>
    <row r="71" spans="1:18" ht="15.75" customHeight="1" x14ac:dyDescent="0.2">
      <c r="A71" s="58" t="s">
        <v>31</v>
      </c>
      <c r="B71" s="58" t="s">
        <v>2061</v>
      </c>
      <c r="C71" s="58" t="s">
        <v>5025</v>
      </c>
      <c r="D71" s="58" t="s">
        <v>161</v>
      </c>
      <c r="E71" s="58" t="s">
        <v>2225</v>
      </c>
      <c r="F71" s="19">
        <v>2</v>
      </c>
      <c r="H71" s="19">
        <v>1994</v>
      </c>
      <c r="I71" s="19" t="s">
        <v>2893</v>
      </c>
      <c r="J71" s="19" t="s">
        <v>2226</v>
      </c>
      <c r="K71" s="26" t="s">
        <v>2088</v>
      </c>
      <c r="M71" s="14" t="s">
        <v>2758</v>
      </c>
      <c r="P71" s="14" t="s">
        <v>78</v>
      </c>
      <c r="Q71" s="14" t="s">
        <v>78</v>
      </c>
      <c r="R71" s="14"/>
    </row>
    <row r="72" spans="1:18" ht="15.75" customHeight="1" x14ac:dyDescent="0.2">
      <c r="A72" s="58" t="s">
        <v>31</v>
      </c>
      <c r="B72" s="58" t="s">
        <v>2061</v>
      </c>
      <c r="C72" s="58" t="s">
        <v>5025</v>
      </c>
      <c r="D72" s="58" t="s">
        <v>161</v>
      </c>
      <c r="E72" s="58" t="s">
        <v>2225</v>
      </c>
      <c r="F72" s="19">
        <v>3</v>
      </c>
      <c r="H72" s="19">
        <v>1996</v>
      </c>
      <c r="I72" s="19" t="s">
        <v>2894</v>
      </c>
      <c r="J72" s="19" t="s">
        <v>2227</v>
      </c>
      <c r="K72" s="26" t="s">
        <v>2088</v>
      </c>
      <c r="M72" s="14" t="s">
        <v>2758</v>
      </c>
      <c r="P72" s="14" t="s">
        <v>78</v>
      </c>
      <c r="Q72" s="14" t="s">
        <v>78</v>
      </c>
      <c r="R72" s="14"/>
    </row>
    <row r="73" spans="1:18" ht="15.75" customHeight="1" x14ac:dyDescent="0.2">
      <c r="A73" s="58" t="s">
        <v>31</v>
      </c>
      <c r="B73" s="58" t="s">
        <v>2061</v>
      </c>
      <c r="C73" s="58" t="s">
        <v>5025</v>
      </c>
      <c r="D73" s="58" t="s">
        <v>161</v>
      </c>
      <c r="E73" s="58" t="s">
        <v>2225</v>
      </c>
      <c r="F73" s="19">
        <v>4</v>
      </c>
      <c r="H73" s="19">
        <v>1998</v>
      </c>
      <c r="I73" s="19" t="s">
        <v>2895</v>
      </c>
      <c r="J73" s="19" t="s">
        <v>2228</v>
      </c>
      <c r="K73" s="26" t="s">
        <v>2088</v>
      </c>
      <c r="M73" s="14" t="s">
        <v>2758</v>
      </c>
      <c r="P73" s="14" t="s">
        <v>78</v>
      </c>
      <c r="Q73" s="14" t="s">
        <v>78</v>
      </c>
      <c r="R73" s="14"/>
    </row>
    <row r="74" spans="1:18" ht="15.75" customHeight="1" x14ac:dyDescent="0.2">
      <c r="A74" s="58" t="s">
        <v>31</v>
      </c>
      <c r="B74" s="58" t="s">
        <v>2061</v>
      </c>
      <c r="C74" s="58" t="s">
        <v>5025</v>
      </c>
      <c r="D74" s="58" t="s">
        <v>161</v>
      </c>
      <c r="E74" s="58" t="s">
        <v>2225</v>
      </c>
      <c r="F74" s="19">
        <v>5</v>
      </c>
      <c r="H74" s="19">
        <v>2000</v>
      </c>
      <c r="I74" s="19" t="s">
        <v>2896</v>
      </c>
      <c r="J74" s="19" t="s">
        <v>2229</v>
      </c>
      <c r="K74" s="26" t="s">
        <v>2088</v>
      </c>
      <c r="M74" s="14" t="s">
        <v>2758</v>
      </c>
      <c r="P74" s="14" t="s">
        <v>78</v>
      </c>
      <c r="Q74" s="14" t="s">
        <v>78</v>
      </c>
      <c r="R74" s="14"/>
    </row>
    <row r="75" spans="1:18" ht="15.75" customHeight="1" x14ac:dyDescent="0.2">
      <c r="A75" s="58" t="s">
        <v>31</v>
      </c>
      <c r="B75" s="58" t="s">
        <v>2061</v>
      </c>
      <c r="C75" s="58" t="s">
        <v>5025</v>
      </c>
      <c r="D75" s="58" t="s">
        <v>161</v>
      </c>
      <c r="E75" s="58" t="s">
        <v>2225</v>
      </c>
      <c r="F75" s="19">
        <v>6</v>
      </c>
      <c r="H75" s="19">
        <v>2002</v>
      </c>
      <c r="I75" s="19" t="s">
        <v>2897</v>
      </c>
      <c r="J75" s="19" t="s">
        <v>2230</v>
      </c>
      <c r="K75" s="26" t="s">
        <v>2088</v>
      </c>
      <c r="M75" s="36" t="s">
        <v>2758</v>
      </c>
      <c r="P75" s="14" t="s">
        <v>78</v>
      </c>
      <c r="Q75" s="14" t="s">
        <v>78</v>
      </c>
      <c r="R75" s="14"/>
    </row>
    <row r="76" spans="1:18" ht="15.75" customHeight="1" x14ac:dyDescent="0.2">
      <c r="A76" s="58" t="s">
        <v>31</v>
      </c>
      <c r="B76" s="58" t="s">
        <v>2061</v>
      </c>
      <c r="C76" s="58" t="s">
        <v>5025</v>
      </c>
      <c r="D76" s="58" t="s">
        <v>161</v>
      </c>
      <c r="E76" s="58" t="s">
        <v>2225</v>
      </c>
      <c r="F76" s="19">
        <v>7</v>
      </c>
      <c r="H76" s="19">
        <v>2004</v>
      </c>
      <c r="I76" s="19" t="s">
        <v>2898</v>
      </c>
      <c r="J76" s="19" t="s">
        <v>2231</v>
      </c>
      <c r="K76" s="26" t="s">
        <v>2088</v>
      </c>
      <c r="M76" s="36" t="s">
        <v>2758</v>
      </c>
      <c r="P76" s="14" t="s">
        <v>78</v>
      </c>
      <c r="Q76" s="14" t="s">
        <v>78</v>
      </c>
      <c r="R76" s="14"/>
    </row>
    <row r="77" spans="1:18" ht="15.75" customHeight="1" x14ac:dyDescent="0.2">
      <c r="A77" s="58" t="s">
        <v>31</v>
      </c>
      <c r="B77" s="58" t="s">
        <v>2061</v>
      </c>
      <c r="C77" s="58" t="s">
        <v>5025</v>
      </c>
      <c r="D77" s="58" t="s">
        <v>161</v>
      </c>
      <c r="E77" s="58" t="s">
        <v>2225</v>
      </c>
      <c r="F77" s="19">
        <v>8</v>
      </c>
      <c r="H77" s="19">
        <v>2006</v>
      </c>
      <c r="I77" s="19" t="s">
        <v>2899</v>
      </c>
      <c r="J77" s="19" t="s">
        <v>2232</v>
      </c>
      <c r="K77" s="26" t="s">
        <v>2088</v>
      </c>
      <c r="M77" s="36" t="s">
        <v>2758</v>
      </c>
      <c r="P77" s="14" t="s">
        <v>78</v>
      </c>
      <c r="Q77" s="14" t="s">
        <v>78</v>
      </c>
      <c r="R77" s="14"/>
    </row>
    <row r="78" spans="1:18" ht="15.75" customHeight="1" x14ac:dyDescent="0.2">
      <c r="A78" s="58" t="s">
        <v>31</v>
      </c>
      <c r="B78" s="58" t="s">
        <v>2061</v>
      </c>
      <c r="C78" s="58" t="s">
        <v>5025</v>
      </c>
      <c r="D78" s="58" t="s">
        <v>161</v>
      </c>
      <c r="E78" s="58" t="s">
        <v>2225</v>
      </c>
      <c r="F78" s="19">
        <v>9</v>
      </c>
      <c r="H78" s="19">
        <v>2008</v>
      </c>
      <c r="I78" s="19" t="s">
        <v>2900</v>
      </c>
      <c r="J78" s="19" t="s">
        <v>2233</v>
      </c>
      <c r="K78" s="26" t="s">
        <v>2088</v>
      </c>
      <c r="M78" s="36" t="s">
        <v>2758</v>
      </c>
      <c r="P78" s="14" t="s">
        <v>78</v>
      </c>
      <c r="Q78" s="14" t="s">
        <v>78</v>
      </c>
      <c r="R78" s="14"/>
    </row>
    <row r="79" spans="1:18" ht="15.75" customHeight="1" x14ac:dyDescent="0.2">
      <c r="A79" s="58" t="s">
        <v>31</v>
      </c>
      <c r="B79" s="58" t="s">
        <v>2061</v>
      </c>
      <c r="C79" s="58" t="s">
        <v>5025</v>
      </c>
      <c r="D79" s="58" t="s">
        <v>161</v>
      </c>
      <c r="E79" s="58" t="s">
        <v>2225</v>
      </c>
      <c r="F79" s="19">
        <v>10</v>
      </c>
      <c r="H79" s="19">
        <v>2010</v>
      </c>
      <c r="I79" s="19" t="s">
        <v>2901</v>
      </c>
      <c r="J79" s="19" t="s">
        <v>2234</v>
      </c>
      <c r="K79" s="26" t="s">
        <v>2088</v>
      </c>
      <c r="M79" s="36" t="s">
        <v>2758</v>
      </c>
      <c r="P79" s="14" t="s">
        <v>78</v>
      </c>
      <c r="Q79" s="14" t="s">
        <v>78</v>
      </c>
      <c r="R79" s="14"/>
    </row>
    <row r="80" spans="1:18" ht="15.75" customHeight="1" x14ac:dyDescent="0.2">
      <c r="A80" s="58" t="s">
        <v>31</v>
      </c>
      <c r="B80" s="58" t="s">
        <v>2061</v>
      </c>
      <c r="C80" s="58" t="s">
        <v>5025</v>
      </c>
      <c r="D80" s="58" t="s">
        <v>161</v>
      </c>
      <c r="E80" s="58" t="s">
        <v>2225</v>
      </c>
      <c r="F80" s="19">
        <v>11</v>
      </c>
      <c r="H80" s="19">
        <v>2012</v>
      </c>
      <c r="I80" s="19" t="s">
        <v>2902</v>
      </c>
      <c r="J80" s="19" t="s">
        <v>2235</v>
      </c>
      <c r="K80" s="26" t="s">
        <v>2088</v>
      </c>
      <c r="M80" s="36" t="s">
        <v>2758</v>
      </c>
      <c r="P80" s="14" t="s">
        <v>78</v>
      </c>
      <c r="Q80" s="14" t="s">
        <v>78</v>
      </c>
      <c r="R80" s="14"/>
    </row>
    <row r="81" spans="1:18" ht="15.75" customHeight="1" x14ac:dyDescent="0.2">
      <c r="A81" s="58" t="s">
        <v>31</v>
      </c>
      <c r="B81" s="58" t="s">
        <v>2061</v>
      </c>
      <c r="C81" s="58" t="s">
        <v>5025</v>
      </c>
      <c r="D81" s="58" t="s">
        <v>161</v>
      </c>
      <c r="E81" s="58" t="s">
        <v>2225</v>
      </c>
      <c r="F81" s="19">
        <v>12</v>
      </c>
      <c r="H81" s="19">
        <v>2014</v>
      </c>
      <c r="I81" s="19" t="s">
        <v>2903</v>
      </c>
      <c r="J81" s="19" t="s">
        <v>2236</v>
      </c>
      <c r="K81" s="26" t="s">
        <v>2088</v>
      </c>
      <c r="M81" s="36" t="s">
        <v>2758</v>
      </c>
      <c r="P81" s="14" t="s">
        <v>78</v>
      </c>
      <c r="Q81" s="14" t="s">
        <v>78</v>
      </c>
      <c r="R81" s="14"/>
    </row>
    <row r="82" spans="1:18" ht="15.75" customHeight="1" x14ac:dyDescent="0.2">
      <c r="A82" s="58" t="s">
        <v>31</v>
      </c>
      <c r="B82" s="58" t="s">
        <v>2061</v>
      </c>
      <c r="C82" s="58" t="s">
        <v>5025</v>
      </c>
      <c r="D82" s="58" t="s">
        <v>161</v>
      </c>
      <c r="E82" s="58" t="s">
        <v>2237</v>
      </c>
      <c r="F82" s="19">
        <v>1</v>
      </c>
      <c r="H82" s="19">
        <v>1992</v>
      </c>
      <c r="I82" s="19" t="s">
        <v>2904</v>
      </c>
      <c r="J82" s="19" t="s">
        <v>2238</v>
      </c>
      <c r="K82" s="19" t="s">
        <v>2088</v>
      </c>
      <c r="M82" s="36" t="s">
        <v>2758</v>
      </c>
      <c r="P82" s="14" t="s">
        <v>78</v>
      </c>
      <c r="Q82" s="14" t="s">
        <v>78</v>
      </c>
      <c r="R82" s="14"/>
    </row>
    <row r="83" spans="1:18" ht="15.75" customHeight="1" x14ac:dyDescent="0.2">
      <c r="A83" s="58" t="s">
        <v>31</v>
      </c>
      <c r="B83" s="58" t="s">
        <v>2061</v>
      </c>
      <c r="C83" s="58" t="s">
        <v>5025</v>
      </c>
      <c r="D83" s="58" t="s">
        <v>161</v>
      </c>
      <c r="E83" s="58" t="s">
        <v>2237</v>
      </c>
      <c r="F83" s="19">
        <v>2</v>
      </c>
      <c r="H83" s="19">
        <v>1994</v>
      </c>
      <c r="I83" s="19" t="s">
        <v>2905</v>
      </c>
      <c r="J83" s="19" t="s">
        <v>2239</v>
      </c>
      <c r="K83" s="19" t="s">
        <v>2088</v>
      </c>
      <c r="M83" s="36" t="s">
        <v>2758</v>
      </c>
      <c r="P83" s="14" t="s">
        <v>78</v>
      </c>
      <c r="Q83" s="14" t="s">
        <v>78</v>
      </c>
      <c r="R83" s="14"/>
    </row>
    <row r="84" spans="1:18" ht="15.75" customHeight="1" x14ac:dyDescent="0.2">
      <c r="A84" s="58" t="s">
        <v>31</v>
      </c>
      <c r="B84" s="58" t="s">
        <v>2061</v>
      </c>
      <c r="C84" s="58" t="s">
        <v>5025</v>
      </c>
      <c r="D84" s="58" t="s">
        <v>161</v>
      </c>
      <c r="E84" s="58" t="s">
        <v>2237</v>
      </c>
      <c r="F84" s="19">
        <v>3</v>
      </c>
      <c r="H84" s="19">
        <v>1996</v>
      </c>
      <c r="I84" s="19" t="s">
        <v>2906</v>
      </c>
      <c r="J84" s="19" t="s">
        <v>2240</v>
      </c>
      <c r="K84" s="19" t="s">
        <v>2088</v>
      </c>
      <c r="M84" s="36" t="s">
        <v>2758</v>
      </c>
      <c r="P84" s="14" t="s">
        <v>78</v>
      </c>
      <c r="Q84" s="14" t="s">
        <v>78</v>
      </c>
      <c r="R84" s="14"/>
    </row>
    <row r="85" spans="1:18" ht="15.75" customHeight="1" x14ac:dyDescent="0.2">
      <c r="A85" s="58" t="s">
        <v>31</v>
      </c>
      <c r="B85" s="58" t="s">
        <v>2061</v>
      </c>
      <c r="C85" s="58" t="s">
        <v>5025</v>
      </c>
      <c r="D85" s="58" t="s">
        <v>161</v>
      </c>
      <c r="E85" s="58" t="s">
        <v>2237</v>
      </c>
      <c r="F85" s="19">
        <v>4</v>
      </c>
      <c r="H85" s="19">
        <v>1998</v>
      </c>
      <c r="I85" s="19" t="s">
        <v>2907</v>
      </c>
      <c r="J85" s="19" t="s">
        <v>2241</v>
      </c>
      <c r="K85" s="19" t="s">
        <v>2088</v>
      </c>
      <c r="M85" s="36" t="s">
        <v>2758</v>
      </c>
      <c r="P85" s="14" t="s">
        <v>78</v>
      </c>
      <c r="Q85" s="14" t="s">
        <v>78</v>
      </c>
      <c r="R85" s="14"/>
    </row>
    <row r="86" spans="1:18" ht="15.75" customHeight="1" x14ac:dyDescent="0.2">
      <c r="A86" s="58" t="s">
        <v>31</v>
      </c>
      <c r="B86" s="58" t="s">
        <v>2061</v>
      </c>
      <c r="C86" s="58" t="s">
        <v>5025</v>
      </c>
      <c r="D86" s="58" t="s">
        <v>161</v>
      </c>
      <c r="E86" s="58" t="s">
        <v>2237</v>
      </c>
      <c r="F86" s="19">
        <v>5</v>
      </c>
      <c r="H86" s="19">
        <v>2000</v>
      </c>
      <c r="I86" s="19" t="s">
        <v>2908</v>
      </c>
      <c r="J86" s="19" t="s">
        <v>2242</v>
      </c>
      <c r="K86" s="19" t="s">
        <v>2088</v>
      </c>
      <c r="M86" s="36" t="s">
        <v>2758</v>
      </c>
      <c r="P86" s="14" t="s">
        <v>78</v>
      </c>
      <c r="Q86" s="14" t="s">
        <v>78</v>
      </c>
      <c r="R86" s="14"/>
    </row>
    <row r="87" spans="1:18" ht="15.75" customHeight="1" x14ac:dyDescent="0.2">
      <c r="A87" s="58" t="s">
        <v>31</v>
      </c>
      <c r="B87" s="58" t="s">
        <v>2061</v>
      </c>
      <c r="C87" s="58" t="s">
        <v>5025</v>
      </c>
      <c r="D87" s="58" t="s">
        <v>161</v>
      </c>
      <c r="E87" s="58" t="s">
        <v>2237</v>
      </c>
      <c r="F87" s="19">
        <v>6</v>
      </c>
      <c r="H87" s="19">
        <v>2002</v>
      </c>
      <c r="I87" s="19" t="s">
        <v>2909</v>
      </c>
      <c r="J87" s="19" t="s">
        <v>2243</v>
      </c>
      <c r="K87" s="19" t="s">
        <v>2088</v>
      </c>
      <c r="M87" s="14" t="s">
        <v>2758</v>
      </c>
      <c r="P87" s="14" t="s">
        <v>78</v>
      </c>
      <c r="Q87" s="14" t="s">
        <v>78</v>
      </c>
      <c r="R87" s="14"/>
    </row>
    <row r="88" spans="1:18" ht="15.75" customHeight="1" x14ac:dyDescent="0.2">
      <c r="A88" s="58" t="s">
        <v>31</v>
      </c>
      <c r="B88" s="58" t="s">
        <v>2061</v>
      </c>
      <c r="C88" s="58" t="s">
        <v>5025</v>
      </c>
      <c r="D88" s="58" t="s">
        <v>161</v>
      </c>
      <c r="E88" s="58" t="s">
        <v>2237</v>
      </c>
      <c r="F88" s="19">
        <v>7</v>
      </c>
      <c r="H88" s="19">
        <v>2004</v>
      </c>
      <c r="I88" s="19" t="s">
        <v>2910</v>
      </c>
      <c r="J88" s="19" t="s">
        <v>2244</v>
      </c>
      <c r="K88" s="19" t="s">
        <v>2088</v>
      </c>
      <c r="M88" s="14" t="s">
        <v>2758</v>
      </c>
      <c r="P88" s="14" t="s">
        <v>78</v>
      </c>
      <c r="Q88" s="14" t="s">
        <v>78</v>
      </c>
      <c r="R88" s="14"/>
    </row>
    <row r="89" spans="1:18" ht="15.75" customHeight="1" x14ac:dyDescent="0.2">
      <c r="A89" s="58" t="s">
        <v>31</v>
      </c>
      <c r="B89" s="58" t="s">
        <v>2061</v>
      </c>
      <c r="C89" s="58" t="s">
        <v>5025</v>
      </c>
      <c r="D89" s="58" t="s">
        <v>161</v>
      </c>
      <c r="E89" s="58" t="s">
        <v>2237</v>
      </c>
      <c r="F89" s="19">
        <v>8</v>
      </c>
      <c r="H89" s="19">
        <v>2006</v>
      </c>
      <c r="I89" s="19" t="s">
        <v>2911</v>
      </c>
      <c r="J89" s="19" t="s">
        <v>2245</v>
      </c>
      <c r="K89" s="19" t="s">
        <v>2088</v>
      </c>
      <c r="M89" s="14" t="s">
        <v>2758</v>
      </c>
      <c r="P89" s="14" t="s">
        <v>78</v>
      </c>
      <c r="Q89" s="14" t="s">
        <v>78</v>
      </c>
      <c r="R89" s="14"/>
    </row>
    <row r="90" spans="1:18" ht="15.75" customHeight="1" x14ac:dyDescent="0.2">
      <c r="A90" s="58" t="s">
        <v>31</v>
      </c>
      <c r="B90" s="58" t="s">
        <v>2061</v>
      </c>
      <c r="C90" s="58" t="s">
        <v>5025</v>
      </c>
      <c r="D90" s="58" t="s">
        <v>161</v>
      </c>
      <c r="E90" s="58" t="s">
        <v>2237</v>
      </c>
      <c r="F90" s="19">
        <v>9</v>
      </c>
      <c r="H90" s="19">
        <v>2008</v>
      </c>
      <c r="I90" s="19" t="s">
        <v>2912</v>
      </c>
      <c r="J90" s="19" t="s">
        <v>2246</v>
      </c>
      <c r="K90" s="19" t="s">
        <v>2088</v>
      </c>
      <c r="M90" s="14" t="s">
        <v>2758</v>
      </c>
      <c r="P90" s="14" t="s">
        <v>78</v>
      </c>
      <c r="Q90" s="14" t="s">
        <v>78</v>
      </c>
      <c r="R90" s="14"/>
    </row>
    <row r="91" spans="1:18" ht="15.75" customHeight="1" x14ac:dyDescent="0.2">
      <c r="A91" s="58" t="s">
        <v>31</v>
      </c>
      <c r="B91" s="58" t="s">
        <v>2061</v>
      </c>
      <c r="C91" s="58" t="s">
        <v>5025</v>
      </c>
      <c r="D91" s="58" t="s">
        <v>161</v>
      </c>
      <c r="E91" s="58" t="s">
        <v>2237</v>
      </c>
      <c r="F91" s="19">
        <v>10</v>
      </c>
      <c r="H91" s="19">
        <v>2010</v>
      </c>
      <c r="I91" s="19" t="s">
        <v>2913</v>
      </c>
      <c r="J91" s="19" t="s">
        <v>2247</v>
      </c>
      <c r="K91" s="19" t="s">
        <v>2088</v>
      </c>
      <c r="M91" s="14" t="s">
        <v>2758</v>
      </c>
      <c r="P91" s="14" t="s">
        <v>78</v>
      </c>
      <c r="Q91" s="14" t="s">
        <v>78</v>
      </c>
      <c r="R91" s="14"/>
    </row>
    <row r="92" spans="1:18" ht="15.75" customHeight="1" x14ac:dyDescent="0.2">
      <c r="A92" s="58" t="s">
        <v>31</v>
      </c>
      <c r="B92" s="58" t="s">
        <v>2061</v>
      </c>
      <c r="C92" s="58" t="s">
        <v>5025</v>
      </c>
      <c r="D92" s="58" t="s">
        <v>161</v>
      </c>
      <c r="E92" s="58" t="s">
        <v>2237</v>
      </c>
      <c r="F92" s="19">
        <v>11</v>
      </c>
      <c r="H92" s="19">
        <v>2012</v>
      </c>
      <c r="I92" s="19" t="s">
        <v>2914</v>
      </c>
      <c r="J92" s="19" t="s">
        <v>2248</v>
      </c>
      <c r="K92" s="19" t="s">
        <v>2088</v>
      </c>
      <c r="M92" s="14" t="s">
        <v>2758</v>
      </c>
      <c r="P92" s="14" t="s">
        <v>78</v>
      </c>
      <c r="Q92" s="14" t="s">
        <v>78</v>
      </c>
      <c r="R92" s="14"/>
    </row>
    <row r="93" spans="1:18" ht="15.75" customHeight="1" x14ac:dyDescent="0.2">
      <c r="A93" s="58" t="s">
        <v>31</v>
      </c>
      <c r="B93" s="58" t="s">
        <v>2061</v>
      </c>
      <c r="C93" s="58" t="s">
        <v>5025</v>
      </c>
      <c r="D93" s="58" t="s">
        <v>161</v>
      </c>
      <c r="E93" s="58" t="s">
        <v>2237</v>
      </c>
      <c r="F93" s="19">
        <v>12</v>
      </c>
      <c r="H93" s="19">
        <v>2014</v>
      </c>
      <c r="I93" s="19" t="s">
        <v>2915</v>
      </c>
      <c r="J93" s="19" t="s">
        <v>2249</v>
      </c>
      <c r="K93" s="19" t="s">
        <v>2088</v>
      </c>
      <c r="M93" s="14" t="s">
        <v>2758</v>
      </c>
      <c r="P93" s="14" t="s">
        <v>78</v>
      </c>
      <c r="Q93" s="14" t="s">
        <v>78</v>
      </c>
      <c r="R93" s="14"/>
    </row>
    <row r="94" spans="1:18" ht="15.75" customHeight="1" x14ac:dyDescent="0.2">
      <c r="A94" s="58" t="s">
        <v>31</v>
      </c>
      <c r="B94" s="58" t="s">
        <v>2061</v>
      </c>
      <c r="C94" s="58" t="s">
        <v>5025</v>
      </c>
      <c r="D94" s="58" t="s">
        <v>161</v>
      </c>
      <c r="E94" s="58" t="s">
        <v>2250</v>
      </c>
      <c r="F94" s="19">
        <v>1</v>
      </c>
      <c r="H94" s="19">
        <v>1992</v>
      </c>
      <c r="I94" s="19" t="s">
        <v>2916</v>
      </c>
      <c r="J94" s="19" t="s">
        <v>2251</v>
      </c>
      <c r="K94" s="19" t="s">
        <v>2088</v>
      </c>
      <c r="M94" s="14" t="s">
        <v>2758</v>
      </c>
      <c r="P94" s="14" t="s">
        <v>78</v>
      </c>
      <c r="Q94" s="14" t="s">
        <v>78</v>
      </c>
      <c r="R94" s="14"/>
    </row>
    <row r="95" spans="1:18" ht="15.75" customHeight="1" x14ac:dyDescent="0.2">
      <c r="A95" s="58" t="s">
        <v>31</v>
      </c>
      <c r="B95" s="58" t="s">
        <v>2061</v>
      </c>
      <c r="C95" s="58" t="s">
        <v>5025</v>
      </c>
      <c r="D95" s="58" t="s">
        <v>161</v>
      </c>
      <c r="E95" s="58" t="s">
        <v>2250</v>
      </c>
      <c r="F95" s="19">
        <v>2</v>
      </c>
      <c r="H95" s="19">
        <v>1994</v>
      </c>
      <c r="I95" s="19" t="s">
        <v>2917</v>
      </c>
      <c r="J95" s="19" t="s">
        <v>2252</v>
      </c>
      <c r="K95" s="19" t="s">
        <v>2088</v>
      </c>
      <c r="M95" s="14" t="s">
        <v>2758</v>
      </c>
      <c r="P95" s="14" t="s">
        <v>78</v>
      </c>
      <c r="Q95" s="14" t="s">
        <v>78</v>
      </c>
      <c r="R95" s="14"/>
    </row>
    <row r="96" spans="1:18" ht="15.75" customHeight="1" x14ac:dyDescent="0.2">
      <c r="A96" s="58" t="s">
        <v>31</v>
      </c>
      <c r="B96" s="58" t="s">
        <v>2061</v>
      </c>
      <c r="C96" s="58" t="s">
        <v>5025</v>
      </c>
      <c r="D96" s="58" t="s">
        <v>161</v>
      </c>
      <c r="E96" s="58" t="s">
        <v>2250</v>
      </c>
      <c r="F96" s="19">
        <v>3</v>
      </c>
      <c r="H96" s="19">
        <v>1996</v>
      </c>
      <c r="I96" s="19" t="s">
        <v>2918</v>
      </c>
      <c r="J96" s="19" t="s">
        <v>2253</v>
      </c>
      <c r="K96" s="19" t="s">
        <v>2088</v>
      </c>
      <c r="M96" s="14" t="s">
        <v>2758</v>
      </c>
      <c r="P96" s="14" t="s">
        <v>78</v>
      </c>
      <c r="Q96" s="14" t="s">
        <v>78</v>
      </c>
      <c r="R96" s="14"/>
    </row>
    <row r="97" spans="1:18" ht="15.75" customHeight="1" x14ac:dyDescent="0.2">
      <c r="A97" s="58" t="s">
        <v>31</v>
      </c>
      <c r="B97" s="58" t="s">
        <v>2061</v>
      </c>
      <c r="C97" s="58" t="s">
        <v>5025</v>
      </c>
      <c r="D97" s="58" t="s">
        <v>161</v>
      </c>
      <c r="E97" s="58" t="s">
        <v>2250</v>
      </c>
      <c r="F97" s="19">
        <v>4</v>
      </c>
      <c r="H97" s="19">
        <v>1998</v>
      </c>
      <c r="I97" s="19" t="s">
        <v>2919</v>
      </c>
      <c r="J97" s="19" t="s">
        <v>2254</v>
      </c>
      <c r="K97" s="19" t="s">
        <v>2088</v>
      </c>
      <c r="M97" s="14" t="s">
        <v>2758</v>
      </c>
      <c r="P97" s="14" t="s">
        <v>78</v>
      </c>
      <c r="Q97" s="14" t="s">
        <v>78</v>
      </c>
      <c r="R97" s="14"/>
    </row>
    <row r="98" spans="1:18" ht="15.75" customHeight="1" x14ac:dyDescent="0.2">
      <c r="A98" s="58" t="s">
        <v>31</v>
      </c>
      <c r="B98" s="58" t="s">
        <v>2061</v>
      </c>
      <c r="C98" s="58" t="s">
        <v>5025</v>
      </c>
      <c r="D98" s="58" t="s">
        <v>161</v>
      </c>
      <c r="E98" s="58" t="s">
        <v>2250</v>
      </c>
      <c r="F98" s="19">
        <v>5</v>
      </c>
      <c r="H98" s="19">
        <v>2000</v>
      </c>
      <c r="I98" s="19" t="s">
        <v>2920</v>
      </c>
      <c r="J98" s="19" t="s">
        <v>2255</v>
      </c>
      <c r="K98" s="19" t="s">
        <v>2088</v>
      </c>
      <c r="M98" s="14" t="s">
        <v>2758</v>
      </c>
      <c r="P98" s="14" t="s">
        <v>78</v>
      </c>
      <c r="Q98" s="14" t="s">
        <v>78</v>
      </c>
      <c r="R98" s="14"/>
    </row>
    <row r="99" spans="1:18" ht="15.75" customHeight="1" x14ac:dyDescent="0.2">
      <c r="A99" s="58" t="s">
        <v>31</v>
      </c>
      <c r="B99" s="58" t="s">
        <v>2061</v>
      </c>
      <c r="C99" s="58" t="s">
        <v>5025</v>
      </c>
      <c r="D99" s="58" t="s">
        <v>161</v>
      </c>
      <c r="E99" s="58" t="s">
        <v>2250</v>
      </c>
      <c r="F99" s="19">
        <v>6</v>
      </c>
      <c r="H99" s="19">
        <v>2002</v>
      </c>
      <c r="I99" s="19" t="s">
        <v>2921</v>
      </c>
      <c r="J99" s="19" t="s">
        <v>2256</v>
      </c>
      <c r="K99" s="19" t="s">
        <v>2088</v>
      </c>
      <c r="M99" s="14" t="s">
        <v>2758</v>
      </c>
      <c r="P99" s="14" t="s">
        <v>78</v>
      </c>
      <c r="Q99" s="14" t="s">
        <v>78</v>
      </c>
      <c r="R99" s="14"/>
    </row>
    <row r="100" spans="1:18" ht="15.75" customHeight="1" x14ac:dyDescent="0.2">
      <c r="A100" s="58" t="s">
        <v>31</v>
      </c>
      <c r="B100" s="58" t="s">
        <v>2061</v>
      </c>
      <c r="C100" s="58" t="s">
        <v>5025</v>
      </c>
      <c r="D100" s="58" t="s">
        <v>161</v>
      </c>
      <c r="E100" s="58" t="s">
        <v>2250</v>
      </c>
      <c r="F100" s="19">
        <v>7</v>
      </c>
      <c r="H100" s="19">
        <v>2004</v>
      </c>
      <c r="I100" s="19" t="s">
        <v>2922</v>
      </c>
      <c r="J100" s="19" t="s">
        <v>2257</v>
      </c>
      <c r="K100" s="19" t="s">
        <v>2088</v>
      </c>
      <c r="M100" s="14" t="s">
        <v>2758</v>
      </c>
      <c r="P100" s="14" t="s">
        <v>78</v>
      </c>
      <c r="Q100" s="14" t="s">
        <v>78</v>
      </c>
      <c r="R100" s="14"/>
    </row>
    <row r="101" spans="1:18" ht="15.75" customHeight="1" x14ac:dyDescent="0.2">
      <c r="A101" s="58" t="s">
        <v>31</v>
      </c>
      <c r="B101" s="58" t="s">
        <v>2061</v>
      </c>
      <c r="C101" s="58" t="s">
        <v>5025</v>
      </c>
      <c r="D101" s="58" t="s">
        <v>161</v>
      </c>
      <c r="E101" s="58" t="s">
        <v>2250</v>
      </c>
      <c r="F101" s="19">
        <v>8</v>
      </c>
      <c r="H101" s="19">
        <v>2006</v>
      </c>
      <c r="I101" s="19" t="s">
        <v>2923</v>
      </c>
      <c r="J101" s="19" t="s">
        <v>2258</v>
      </c>
      <c r="K101" s="19" t="s">
        <v>2088</v>
      </c>
      <c r="M101" s="14" t="s">
        <v>2758</v>
      </c>
      <c r="P101" s="14" t="s">
        <v>78</v>
      </c>
      <c r="Q101" s="14" t="s">
        <v>78</v>
      </c>
      <c r="R101" s="14"/>
    </row>
    <row r="102" spans="1:18" ht="15.75" customHeight="1" x14ac:dyDescent="0.2">
      <c r="A102" s="58" t="s">
        <v>31</v>
      </c>
      <c r="B102" s="58" t="s">
        <v>2061</v>
      </c>
      <c r="C102" s="58" t="s">
        <v>5025</v>
      </c>
      <c r="D102" s="58" t="s">
        <v>161</v>
      </c>
      <c r="E102" s="58" t="s">
        <v>2250</v>
      </c>
      <c r="F102" s="19">
        <v>9</v>
      </c>
      <c r="H102" s="19">
        <v>2008</v>
      </c>
      <c r="I102" s="19" t="s">
        <v>2924</v>
      </c>
      <c r="J102" s="19" t="s">
        <v>2259</v>
      </c>
      <c r="K102" s="19" t="s">
        <v>2088</v>
      </c>
      <c r="M102" s="14" t="s">
        <v>2758</v>
      </c>
      <c r="P102" s="14" t="s">
        <v>78</v>
      </c>
      <c r="Q102" s="14" t="s">
        <v>78</v>
      </c>
      <c r="R102" s="14"/>
    </row>
    <row r="103" spans="1:18" ht="15.75" customHeight="1" x14ac:dyDescent="0.2">
      <c r="A103" s="58" t="s">
        <v>31</v>
      </c>
      <c r="B103" s="58" t="s">
        <v>2061</v>
      </c>
      <c r="C103" s="58" t="s">
        <v>5025</v>
      </c>
      <c r="D103" s="58" t="s">
        <v>161</v>
      </c>
      <c r="E103" s="58" t="s">
        <v>2250</v>
      </c>
      <c r="F103" s="19">
        <v>10</v>
      </c>
      <c r="H103" s="19">
        <v>2010</v>
      </c>
      <c r="I103" s="19" t="s">
        <v>2925</v>
      </c>
      <c r="J103" s="19" t="s">
        <v>2260</v>
      </c>
      <c r="K103" s="19" t="s">
        <v>2088</v>
      </c>
      <c r="M103" s="14" t="s">
        <v>2758</v>
      </c>
      <c r="P103" s="14" t="s">
        <v>78</v>
      </c>
      <c r="Q103" s="14" t="s">
        <v>78</v>
      </c>
      <c r="R103" s="14"/>
    </row>
    <row r="104" spans="1:18" ht="15.75" customHeight="1" x14ac:dyDescent="0.2">
      <c r="A104" s="58" t="s">
        <v>31</v>
      </c>
      <c r="B104" s="58" t="s">
        <v>2061</v>
      </c>
      <c r="C104" s="58" t="s">
        <v>5025</v>
      </c>
      <c r="D104" s="58" t="s">
        <v>161</v>
      </c>
      <c r="E104" s="58" t="s">
        <v>2250</v>
      </c>
      <c r="F104" s="19">
        <v>11</v>
      </c>
      <c r="H104" s="19">
        <v>2012</v>
      </c>
      <c r="I104" s="19" t="s">
        <v>2926</v>
      </c>
      <c r="J104" s="19" t="s">
        <v>2261</v>
      </c>
      <c r="K104" s="19" t="s">
        <v>2088</v>
      </c>
      <c r="M104" s="14" t="s">
        <v>2758</v>
      </c>
      <c r="P104" s="14" t="s">
        <v>78</v>
      </c>
      <c r="Q104" s="14" t="s">
        <v>78</v>
      </c>
      <c r="R104" s="14"/>
    </row>
    <row r="105" spans="1:18" ht="15.75" customHeight="1" x14ac:dyDescent="0.2">
      <c r="A105" s="58" t="s">
        <v>31</v>
      </c>
      <c r="B105" s="58" t="s">
        <v>2061</v>
      </c>
      <c r="C105" s="58" t="s">
        <v>5025</v>
      </c>
      <c r="D105" s="58" t="s">
        <v>161</v>
      </c>
      <c r="E105" s="58" t="s">
        <v>2250</v>
      </c>
      <c r="F105" s="19">
        <v>12</v>
      </c>
      <c r="H105" s="19">
        <v>2014</v>
      </c>
      <c r="I105" s="19" t="s">
        <v>2927</v>
      </c>
      <c r="J105" s="19" t="s">
        <v>2262</v>
      </c>
      <c r="K105" s="19" t="s">
        <v>2088</v>
      </c>
      <c r="M105" s="14" t="s">
        <v>2758</v>
      </c>
      <c r="P105" s="14" t="s">
        <v>78</v>
      </c>
      <c r="Q105" s="14" t="s">
        <v>78</v>
      </c>
      <c r="R105" s="14"/>
    </row>
    <row r="106" spans="1:18" ht="15.75" customHeight="1" x14ac:dyDescent="0.2">
      <c r="A106" s="61" t="s">
        <v>31</v>
      </c>
      <c r="B106" s="61" t="s">
        <v>2061</v>
      </c>
      <c r="C106" s="61" t="s">
        <v>5025</v>
      </c>
      <c r="D106" s="61" t="s">
        <v>162</v>
      </c>
      <c r="E106" s="61" t="s">
        <v>2263</v>
      </c>
      <c r="F106" s="19">
        <v>2</v>
      </c>
      <c r="H106" s="19">
        <v>1994</v>
      </c>
      <c r="I106" s="19" t="s">
        <v>2928</v>
      </c>
      <c r="J106" s="19" t="s">
        <v>2264</v>
      </c>
      <c r="K106" s="26" t="s">
        <v>2088</v>
      </c>
      <c r="M106" s="14" t="s">
        <v>2758</v>
      </c>
      <c r="P106" s="14" t="s">
        <v>78</v>
      </c>
      <c r="Q106" s="14" t="s">
        <v>78</v>
      </c>
      <c r="R106" s="14"/>
    </row>
    <row r="107" spans="1:18" ht="15.75" customHeight="1" x14ac:dyDescent="0.2">
      <c r="A107" s="61" t="s">
        <v>31</v>
      </c>
      <c r="B107" s="61" t="s">
        <v>2061</v>
      </c>
      <c r="C107" s="61" t="s">
        <v>5025</v>
      </c>
      <c r="D107" s="61" t="s">
        <v>162</v>
      </c>
      <c r="E107" s="61" t="s">
        <v>2263</v>
      </c>
      <c r="F107" s="19">
        <v>3</v>
      </c>
      <c r="H107" s="19">
        <v>1996</v>
      </c>
      <c r="I107" s="19" t="s">
        <v>2929</v>
      </c>
      <c r="J107" s="19" t="s">
        <v>2265</v>
      </c>
      <c r="K107" s="26" t="s">
        <v>2088</v>
      </c>
      <c r="M107" s="14" t="s">
        <v>2758</v>
      </c>
      <c r="P107" s="14" t="s">
        <v>78</v>
      </c>
      <c r="Q107" s="14" t="s">
        <v>78</v>
      </c>
      <c r="R107" s="14"/>
    </row>
    <row r="108" spans="1:18" ht="15.75" customHeight="1" x14ac:dyDescent="0.2">
      <c r="A108" s="61" t="s">
        <v>31</v>
      </c>
      <c r="B108" s="61" t="s">
        <v>2061</v>
      </c>
      <c r="C108" s="61" t="s">
        <v>5025</v>
      </c>
      <c r="D108" s="61" t="s">
        <v>162</v>
      </c>
      <c r="E108" s="61" t="s">
        <v>2263</v>
      </c>
      <c r="F108" s="19">
        <v>4</v>
      </c>
      <c r="H108" s="19">
        <v>1998</v>
      </c>
      <c r="I108" s="19" t="s">
        <v>2930</v>
      </c>
      <c r="J108" s="19" t="s">
        <v>2266</v>
      </c>
      <c r="K108" s="26" t="s">
        <v>2088</v>
      </c>
      <c r="M108" s="14" t="s">
        <v>2758</v>
      </c>
      <c r="P108" s="14" t="s">
        <v>78</v>
      </c>
      <c r="Q108" s="14" t="s">
        <v>78</v>
      </c>
      <c r="R108" s="14"/>
    </row>
    <row r="109" spans="1:18" ht="15.75" customHeight="1" x14ac:dyDescent="0.2">
      <c r="A109" s="61" t="s">
        <v>31</v>
      </c>
      <c r="B109" s="61" t="s">
        <v>2061</v>
      </c>
      <c r="C109" s="61" t="s">
        <v>5025</v>
      </c>
      <c r="D109" s="61" t="s">
        <v>162</v>
      </c>
      <c r="E109" s="61" t="s">
        <v>2263</v>
      </c>
      <c r="F109" s="19">
        <v>5</v>
      </c>
      <c r="H109" s="19">
        <v>2000</v>
      </c>
      <c r="I109" s="19" t="s">
        <v>2931</v>
      </c>
      <c r="J109" s="19" t="s">
        <v>2267</v>
      </c>
      <c r="K109" s="26" t="s">
        <v>2088</v>
      </c>
      <c r="M109" s="14" t="s">
        <v>2758</v>
      </c>
      <c r="P109" s="14" t="s">
        <v>78</v>
      </c>
      <c r="Q109" s="14" t="s">
        <v>78</v>
      </c>
      <c r="R109" s="14"/>
    </row>
    <row r="110" spans="1:18" ht="15.75" customHeight="1" x14ac:dyDescent="0.2">
      <c r="A110" s="61" t="s">
        <v>31</v>
      </c>
      <c r="B110" s="61" t="s">
        <v>2061</v>
      </c>
      <c r="C110" s="61" t="s">
        <v>5025</v>
      </c>
      <c r="D110" s="61" t="s">
        <v>162</v>
      </c>
      <c r="E110" s="61" t="s">
        <v>2263</v>
      </c>
      <c r="F110" s="19">
        <v>6</v>
      </c>
      <c r="H110" s="19">
        <v>2002</v>
      </c>
      <c r="I110" s="19" t="s">
        <v>2932</v>
      </c>
      <c r="J110" s="19" t="s">
        <v>2268</v>
      </c>
      <c r="K110" s="26" t="s">
        <v>2088</v>
      </c>
      <c r="M110" s="14" t="s">
        <v>2758</v>
      </c>
      <c r="P110" s="14" t="s">
        <v>78</v>
      </c>
      <c r="Q110" s="14" t="s">
        <v>78</v>
      </c>
      <c r="R110" s="14"/>
    </row>
    <row r="111" spans="1:18" ht="15.75" customHeight="1" x14ac:dyDescent="0.2">
      <c r="A111" s="61" t="s">
        <v>31</v>
      </c>
      <c r="B111" s="61" t="s">
        <v>2061</v>
      </c>
      <c r="C111" s="61" t="s">
        <v>5025</v>
      </c>
      <c r="D111" s="61" t="s">
        <v>162</v>
      </c>
      <c r="E111" s="61" t="s">
        <v>2263</v>
      </c>
      <c r="F111" s="19">
        <v>7</v>
      </c>
      <c r="H111" s="19">
        <v>2004</v>
      </c>
      <c r="I111" s="19" t="s">
        <v>2933</v>
      </c>
      <c r="J111" s="19" t="s">
        <v>2269</v>
      </c>
      <c r="K111" s="26" t="s">
        <v>2088</v>
      </c>
      <c r="M111" s="14" t="s">
        <v>2758</v>
      </c>
      <c r="P111" s="14" t="s">
        <v>78</v>
      </c>
      <c r="Q111" s="14" t="s">
        <v>78</v>
      </c>
      <c r="R111" s="14"/>
    </row>
    <row r="112" spans="1:18" ht="15.75" customHeight="1" x14ac:dyDescent="0.2">
      <c r="A112" s="61" t="s">
        <v>31</v>
      </c>
      <c r="B112" s="61" t="s">
        <v>2061</v>
      </c>
      <c r="C112" s="61" t="s">
        <v>5025</v>
      </c>
      <c r="D112" s="61" t="s">
        <v>162</v>
      </c>
      <c r="E112" s="61" t="s">
        <v>2263</v>
      </c>
      <c r="F112" s="19">
        <v>8</v>
      </c>
      <c r="H112" s="19">
        <v>2006</v>
      </c>
      <c r="I112" s="19" t="s">
        <v>2934</v>
      </c>
      <c r="J112" s="19" t="s">
        <v>2270</v>
      </c>
      <c r="K112" s="26" t="s">
        <v>2088</v>
      </c>
      <c r="M112" s="14" t="s">
        <v>2758</v>
      </c>
      <c r="P112" s="14" t="s">
        <v>78</v>
      </c>
      <c r="Q112" s="14" t="s">
        <v>78</v>
      </c>
      <c r="R112" s="14"/>
    </row>
    <row r="113" spans="1:18" ht="15.75" customHeight="1" x14ac:dyDescent="0.2">
      <c r="A113" s="61" t="s">
        <v>31</v>
      </c>
      <c r="B113" s="61" t="s">
        <v>2061</v>
      </c>
      <c r="C113" s="61" t="s">
        <v>5025</v>
      </c>
      <c r="D113" s="61" t="s">
        <v>162</v>
      </c>
      <c r="E113" s="61" t="s">
        <v>2263</v>
      </c>
      <c r="F113" s="19">
        <v>9</v>
      </c>
      <c r="H113" s="19">
        <v>2008</v>
      </c>
      <c r="I113" s="19" t="s">
        <v>2935</v>
      </c>
      <c r="J113" s="19" t="s">
        <v>2271</v>
      </c>
      <c r="K113" s="26" t="s">
        <v>2088</v>
      </c>
      <c r="M113" s="14" t="s">
        <v>2758</v>
      </c>
      <c r="P113" s="14" t="s">
        <v>78</v>
      </c>
      <c r="Q113" s="14" t="s">
        <v>78</v>
      </c>
      <c r="R113" s="14"/>
    </row>
    <row r="114" spans="1:18" ht="15.75" customHeight="1" x14ac:dyDescent="0.2">
      <c r="A114" s="61" t="s">
        <v>31</v>
      </c>
      <c r="B114" s="61" t="s">
        <v>2061</v>
      </c>
      <c r="C114" s="61" t="s">
        <v>5025</v>
      </c>
      <c r="D114" s="61" t="s">
        <v>162</v>
      </c>
      <c r="E114" s="61" t="s">
        <v>2263</v>
      </c>
      <c r="F114" s="19">
        <v>10</v>
      </c>
      <c r="H114" s="19">
        <v>2010</v>
      </c>
      <c r="I114" s="19" t="s">
        <v>2936</v>
      </c>
      <c r="J114" s="19" t="s">
        <v>2272</v>
      </c>
      <c r="K114" s="26" t="s">
        <v>2088</v>
      </c>
      <c r="M114" s="14" t="s">
        <v>2758</v>
      </c>
      <c r="P114" s="14" t="s">
        <v>78</v>
      </c>
      <c r="Q114" s="14" t="s">
        <v>78</v>
      </c>
      <c r="R114" s="14"/>
    </row>
    <row r="115" spans="1:18" ht="15.75" customHeight="1" x14ac:dyDescent="0.2">
      <c r="A115" s="61" t="s">
        <v>31</v>
      </c>
      <c r="B115" s="61" t="s">
        <v>2061</v>
      </c>
      <c r="C115" s="61" t="s">
        <v>5025</v>
      </c>
      <c r="D115" s="61" t="s">
        <v>162</v>
      </c>
      <c r="E115" s="61" t="s">
        <v>2263</v>
      </c>
      <c r="F115" s="19">
        <v>11</v>
      </c>
      <c r="H115" s="19">
        <v>2012</v>
      </c>
      <c r="I115" s="19" t="s">
        <v>2937</v>
      </c>
      <c r="J115" s="19" t="s">
        <v>2273</v>
      </c>
      <c r="K115" s="26" t="s">
        <v>2088</v>
      </c>
      <c r="M115" s="14" t="s">
        <v>2758</v>
      </c>
      <c r="P115" s="14" t="s">
        <v>78</v>
      </c>
      <c r="Q115" s="14" t="s">
        <v>78</v>
      </c>
      <c r="R115" s="14"/>
    </row>
    <row r="116" spans="1:18" ht="15.75" customHeight="1" x14ac:dyDescent="0.2">
      <c r="A116" s="61" t="s">
        <v>31</v>
      </c>
      <c r="B116" s="61" t="s">
        <v>2061</v>
      </c>
      <c r="C116" s="61" t="s">
        <v>5025</v>
      </c>
      <c r="D116" s="61" t="s">
        <v>162</v>
      </c>
      <c r="E116" s="61" t="s">
        <v>2263</v>
      </c>
      <c r="F116" s="19">
        <v>12</v>
      </c>
      <c r="H116" s="19">
        <v>2014</v>
      </c>
      <c r="I116" s="19" t="s">
        <v>2938</v>
      </c>
      <c r="J116" s="19" t="s">
        <v>2274</v>
      </c>
      <c r="K116" s="26" t="s">
        <v>2088</v>
      </c>
      <c r="M116" s="14" t="s">
        <v>2758</v>
      </c>
      <c r="P116" s="14" t="s">
        <v>78</v>
      </c>
      <c r="Q116" s="14" t="s">
        <v>78</v>
      </c>
      <c r="R116" s="14"/>
    </row>
    <row r="117" spans="1:18" ht="15.75" customHeight="1" x14ac:dyDescent="0.2">
      <c r="A117" s="61" t="s">
        <v>31</v>
      </c>
      <c r="B117" s="61" t="s">
        <v>2061</v>
      </c>
      <c r="C117" s="61" t="s">
        <v>5025</v>
      </c>
      <c r="D117" s="61" t="s">
        <v>162</v>
      </c>
      <c r="E117" s="61" t="s">
        <v>2275</v>
      </c>
      <c r="F117" s="19">
        <v>1</v>
      </c>
      <c r="H117" s="19">
        <v>1992</v>
      </c>
      <c r="I117" s="19" t="s">
        <v>2939</v>
      </c>
      <c r="J117" s="19" t="s">
        <v>2276</v>
      </c>
      <c r="K117" s="19" t="s">
        <v>2088</v>
      </c>
      <c r="M117" s="14" t="s">
        <v>2758</v>
      </c>
      <c r="P117" s="14" t="s">
        <v>78</v>
      </c>
      <c r="Q117" s="14" t="s">
        <v>78</v>
      </c>
      <c r="R117" s="14"/>
    </row>
    <row r="118" spans="1:18" ht="15.75" customHeight="1" x14ac:dyDescent="0.2">
      <c r="A118" s="61" t="s">
        <v>31</v>
      </c>
      <c r="B118" s="61" t="s">
        <v>2061</v>
      </c>
      <c r="C118" s="61" t="s">
        <v>5025</v>
      </c>
      <c r="D118" s="61" t="s">
        <v>162</v>
      </c>
      <c r="E118" s="61" t="s">
        <v>2275</v>
      </c>
      <c r="F118" s="19">
        <v>2</v>
      </c>
      <c r="H118" s="19">
        <v>1994</v>
      </c>
      <c r="I118" s="19" t="s">
        <v>2940</v>
      </c>
      <c r="J118" s="19" t="s">
        <v>2277</v>
      </c>
      <c r="K118" s="19" t="s">
        <v>2088</v>
      </c>
      <c r="M118" s="14" t="s">
        <v>2758</v>
      </c>
      <c r="P118" s="14" t="s">
        <v>78</v>
      </c>
      <c r="Q118" s="14" t="s">
        <v>78</v>
      </c>
      <c r="R118" s="14"/>
    </row>
    <row r="119" spans="1:18" ht="15.75" customHeight="1" x14ac:dyDescent="0.2">
      <c r="A119" s="61" t="s">
        <v>31</v>
      </c>
      <c r="B119" s="61" t="s">
        <v>2061</v>
      </c>
      <c r="C119" s="61" t="s">
        <v>5025</v>
      </c>
      <c r="D119" s="61" t="s">
        <v>162</v>
      </c>
      <c r="E119" s="61" t="s">
        <v>2275</v>
      </c>
      <c r="F119" s="19">
        <v>3</v>
      </c>
      <c r="H119" s="19">
        <v>1996</v>
      </c>
      <c r="I119" s="19" t="s">
        <v>2941</v>
      </c>
      <c r="J119" s="19" t="s">
        <v>2278</v>
      </c>
      <c r="K119" s="19" t="s">
        <v>2088</v>
      </c>
      <c r="M119" s="14" t="s">
        <v>2758</v>
      </c>
      <c r="P119" s="14" t="s">
        <v>78</v>
      </c>
      <c r="Q119" s="14" t="s">
        <v>78</v>
      </c>
      <c r="R119" s="14"/>
    </row>
    <row r="120" spans="1:18" ht="15.75" customHeight="1" x14ac:dyDescent="0.2">
      <c r="A120" s="61" t="s">
        <v>31</v>
      </c>
      <c r="B120" s="61" t="s">
        <v>2061</v>
      </c>
      <c r="C120" s="61" t="s">
        <v>5025</v>
      </c>
      <c r="D120" s="61" t="s">
        <v>162</v>
      </c>
      <c r="E120" s="61" t="s">
        <v>2275</v>
      </c>
      <c r="F120" s="19">
        <v>4</v>
      </c>
      <c r="H120" s="19">
        <v>1998</v>
      </c>
      <c r="I120" s="19" t="s">
        <v>2942</v>
      </c>
      <c r="J120" s="19" t="s">
        <v>2279</v>
      </c>
      <c r="K120" s="19" t="s">
        <v>2088</v>
      </c>
      <c r="M120" s="14" t="s">
        <v>2758</v>
      </c>
      <c r="P120" s="14" t="s">
        <v>78</v>
      </c>
      <c r="Q120" s="14" t="s">
        <v>78</v>
      </c>
      <c r="R120" s="14"/>
    </row>
    <row r="121" spans="1:18" ht="15.75" customHeight="1" x14ac:dyDescent="0.2">
      <c r="A121" s="61" t="s">
        <v>31</v>
      </c>
      <c r="B121" s="61" t="s">
        <v>2061</v>
      </c>
      <c r="C121" s="61" t="s">
        <v>5025</v>
      </c>
      <c r="D121" s="61" t="s">
        <v>162</v>
      </c>
      <c r="E121" s="61" t="s">
        <v>2275</v>
      </c>
      <c r="F121" s="19">
        <v>5</v>
      </c>
      <c r="H121" s="19">
        <v>2000</v>
      </c>
      <c r="I121" s="19" t="s">
        <v>2943</v>
      </c>
      <c r="J121" s="19" t="s">
        <v>2280</v>
      </c>
      <c r="K121" s="19" t="s">
        <v>2088</v>
      </c>
      <c r="M121" s="14" t="s">
        <v>2758</v>
      </c>
      <c r="P121" s="14" t="s">
        <v>78</v>
      </c>
      <c r="Q121" s="14" t="s">
        <v>78</v>
      </c>
      <c r="R121" s="14"/>
    </row>
    <row r="122" spans="1:18" ht="15.75" customHeight="1" x14ac:dyDescent="0.2">
      <c r="A122" s="61" t="s">
        <v>31</v>
      </c>
      <c r="B122" s="61" t="s">
        <v>2061</v>
      </c>
      <c r="C122" s="61" t="s">
        <v>5025</v>
      </c>
      <c r="D122" s="61" t="s">
        <v>162</v>
      </c>
      <c r="E122" s="61" t="s">
        <v>2275</v>
      </c>
      <c r="F122" s="19">
        <v>6</v>
      </c>
      <c r="H122" s="19">
        <v>2002</v>
      </c>
      <c r="I122" s="19" t="s">
        <v>2944</v>
      </c>
      <c r="J122" s="19" t="s">
        <v>2281</v>
      </c>
      <c r="K122" s="19" t="s">
        <v>2088</v>
      </c>
      <c r="M122" s="14" t="s">
        <v>2758</v>
      </c>
      <c r="P122" s="14" t="s">
        <v>78</v>
      </c>
      <c r="Q122" s="14" t="s">
        <v>78</v>
      </c>
      <c r="R122" s="14"/>
    </row>
    <row r="123" spans="1:18" ht="15.75" customHeight="1" x14ac:dyDescent="0.2">
      <c r="A123" s="61" t="s">
        <v>31</v>
      </c>
      <c r="B123" s="61" t="s">
        <v>2061</v>
      </c>
      <c r="C123" s="61" t="s">
        <v>5025</v>
      </c>
      <c r="D123" s="61" t="s">
        <v>162</v>
      </c>
      <c r="E123" s="61" t="s">
        <v>2275</v>
      </c>
      <c r="F123" s="19">
        <v>7</v>
      </c>
      <c r="H123" s="19">
        <v>2004</v>
      </c>
      <c r="I123" s="19" t="s">
        <v>2945</v>
      </c>
      <c r="J123" s="19" t="s">
        <v>2282</v>
      </c>
      <c r="K123" s="19" t="s">
        <v>2088</v>
      </c>
      <c r="M123" s="14" t="s">
        <v>2758</v>
      </c>
      <c r="P123" s="14" t="s">
        <v>78</v>
      </c>
      <c r="Q123" s="14" t="s">
        <v>78</v>
      </c>
      <c r="R123" s="14"/>
    </row>
    <row r="124" spans="1:18" ht="15.75" customHeight="1" x14ac:dyDescent="0.2">
      <c r="A124" s="61" t="s">
        <v>31</v>
      </c>
      <c r="B124" s="61" t="s">
        <v>2061</v>
      </c>
      <c r="C124" s="61" t="s">
        <v>5025</v>
      </c>
      <c r="D124" s="61" t="s">
        <v>162</v>
      </c>
      <c r="E124" s="61" t="s">
        <v>2275</v>
      </c>
      <c r="F124" s="19">
        <v>8</v>
      </c>
      <c r="H124" s="19">
        <v>2006</v>
      </c>
      <c r="I124" s="19" t="s">
        <v>2946</v>
      </c>
      <c r="J124" s="19" t="s">
        <v>2283</v>
      </c>
      <c r="K124" s="19" t="s">
        <v>2088</v>
      </c>
      <c r="M124" s="14" t="s">
        <v>2758</v>
      </c>
      <c r="P124" s="14" t="s">
        <v>78</v>
      </c>
      <c r="Q124" s="14" t="s">
        <v>78</v>
      </c>
      <c r="R124" s="14"/>
    </row>
    <row r="125" spans="1:18" ht="15.75" customHeight="1" x14ac:dyDescent="0.2">
      <c r="A125" s="61" t="s">
        <v>31</v>
      </c>
      <c r="B125" s="61" t="s">
        <v>2061</v>
      </c>
      <c r="C125" s="61" t="s">
        <v>5025</v>
      </c>
      <c r="D125" s="61" t="s">
        <v>162</v>
      </c>
      <c r="E125" s="61" t="s">
        <v>2275</v>
      </c>
      <c r="F125" s="19">
        <v>9</v>
      </c>
      <c r="H125" s="19">
        <v>2008</v>
      </c>
      <c r="I125" s="19" t="s">
        <v>2947</v>
      </c>
      <c r="J125" s="19" t="s">
        <v>2284</v>
      </c>
      <c r="K125" s="19" t="s">
        <v>2088</v>
      </c>
      <c r="M125" s="14" t="s">
        <v>2758</v>
      </c>
      <c r="P125" s="14" t="s">
        <v>78</v>
      </c>
      <c r="Q125" s="14" t="s">
        <v>78</v>
      </c>
      <c r="R125" s="14"/>
    </row>
    <row r="126" spans="1:18" ht="15.75" customHeight="1" x14ac:dyDescent="0.2">
      <c r="A126" s="61" t="s">
        <v>31</v>
      </c>
      <c r="B126" s="61" t="s">
        <v>2061</v>
      </c>
      <c r="C126" s="61" t="s">
        <v>5025</v>
      </c>
      <c r="D126" s="61" t="s">
        <v>162</v>
      </c>
      <c r="E126" s="61" t="s">
        <v>2275</v>
      </c>
      <c r="F126" s="19">
        <v>10</v>
      </c>
      <c r="H126" s="19">
        <v>2010</v>
      </c>
      <c r="I126" s="19" t="s">
        <v>2948</v>
      </c>
      <c r="J126" s="19" t="s">
        <v>2285</v>
      </c>
      <c r="K126" s="19" t="s">
        <v>2088</v>
      </c>
      <c r="M126" s="14" t="s">
        <v>2758</v>
      </c>
      <c r="P126" s="14" t="s">
        <v>78</v>
      </c>
      <c r="Q126" s="14" t="s">
        <v>78</v>
      </c>
      <c r="R126" s="14"/>
    </row>
    <row r="127" spans="1:18" ht="15.75" customHeight="1" x14ac:dyDescent="0.2">
      <c r="A127" s="61" t="s">
        <v>31</v>
      </c>
      <c r="B127" s="61" t="s">
        <v>2061</v>
      </c>
      <c r="C127" s="61" t="s">
        <v>5025</v>
      </c>
      <c r="D127" s="61" t="s">
        <v>162</v>
      </c>
      <c r="E127" s="61" t="s">
        <v>2275</v>
      </c>
      <c r="F127" s="19">
        <v>11</v>
      </c>
      <c r="H127" s="19">
        <v>2012</v>
      </c>
      <c r="I127" s="19" t="s">
        <v>2949</v>
      </c>
      <c r="J127" s="19" t="s">
        <v>2286</v>
      </c>
      <c r="K127" s="19" t="s">
        <v>2088</v>
      </c>
      <c r="M127" s="14" t="s">
        <v>2758</v>
      </c>
      <c r="P127" s="14" t="s">
        <v>78</v>
      </c>
      <c r="Q127" s="14" t="s">
        <v>78</v>
      </c>
      <c r="R127" s="14"/>
    </row>
    <row r="128" spans="1:18" ht="15.75" customHeight="1" x14ac:dyDescent="0.2">
      <c r="A128" s="61" t="s">
        <v>31</v>
      </c>
      <c r="B128" s="61" t="s">
        <v>2061</v>
      </c>
      <c r="C128" s="61" t="s">
        <v>5025</v>
      </c>
      <c r="D128" s="61" t="s">
        <v>162</v>
      </c>
      <c r="E128" s="61" t="s">
        <v>2275</v>
      </c>
      <c r="F128" s="19">
        <v>12</v>
      </c>
      <c r="H128" s="19">
        <v>2014</v>
      </c>
      <c r="I128" s="19" t="s">
        <v>2950</v>
      </c>
      <c r="J128" s="19" t="s">
        <v>2287</v>
      </c>
      <c r="K128" s="19" t="s">
        <v>2088</v>
      </c>
      <c r="M128" s="14" t="s">
        <v>2758</v>
      </c>
      <c r="P128" s="14" t="s">
        <v>78</v>
      </c>
      <c r="Q128" s="14" t="s">
        <v>78</v>
      </c>
      <c r="R128" s="14"/>
    </row>
    <row r="129" spans="1:18" ht="15.75" customHeight="1" x14ac:dyDescent="0.2">
      <c r="A129" s="61" t="s">
        <v>31</v>
      </c>
      <c r="B129" s="61" t="s">
        <v>2061</v>
      </c>
      <c r="C129" s="61" t="s">
        <v>5025</v>
      </c>
      <c r="D129" s="61" t="s">
        <v>162</v>
      </c>
      <c r="E129" s="61" t="s">
        <v>2288</v>
      </c>
      <c r="F129" s="19">
        <v>1</v>
      </c>
      <c r="H129" s="19">
        <v>1992</v>
      </c>
      <c r="I129" s="19" t="s">
        <v>2951</v>
      </c>
      <c r="J129" s="19" t="s">
        <v>2289</v>
      </c>
      <c r="K129" s="19" t="s">
        <v>2088</v>
      </c>
      <c r="M129" s="14" t="s">
        <v>2758</v>
      </c>
      <c r="P129" s="14" t="s">
        <v>78</v>
      </c>
      <c r="Q129" s="14" t="s">
        <v>78</v>
      </c>
      <c r="R129" s="14"/>
    </row>
    <row r="130" spans="1:18" ht="15.75" customHeight="1" x14ac:dyDescent="0.2">
      <c r="A130" s="61" t="s">
        <v>31</v>
      </c>
      <c r="B130" s="61" t="s">
        <v>2061</v>
      </c>
      <c r="C130" s="61" t="s">
        <v>5025</v>
      </c>
      <c r="D130" s="61" t="s">
        <v>162</v>
      </c>
      <c r="E130" s="61" t="s">
        <v>2288</v>
      </c>
      <c r="F130" s="19">
        <v>2</v>
      </c>
      <c r="H130" s="19">
        <v>1994</v>
      </c>
      <c r="I130" s="19" t="s">
        <v>2952</v>
      </c>
      <c r="J130" s="19" t="s">
        <v>2290</v>
      </c>
      <c r="K130" s="19" t="s">
        <v>2088</v>
      </c>
      <c r="M130" s="14" t="s">
        <v>2758</v>
      </c>
      <c r="P130" s="14" t="s">
        <v>78</v>
      </c>
      <c r="Q130" s="14" t="s">
        <v>78</v>
      </c>
      <c r="R130" s="14"/>
    </row>
    <row r="131" spans="1:18" ht="15.75" customHeight="1" x14ac:dyDescent="0.2">
      <c r="A131" s="61" t="s">
        <v>31</v>
      </c>
      <c r="B131" s="61" t="s">
        <v>2061</v>
      </c>
      <c r="C131" s="61" t="s">
        <v>5025</v>
      </c>
      <c r="D131" s="61" t="s">
        <v>162</v>
      </c>
      <c r="E131" s="61" t="s">
        <v>2288</v>
      </c>
      <c r="F131" s="19">
        <v>3</v>
      </c>
      <c r="H131" s="19">
        <v>1996</v>
      </c>
      <c r="I131" s="19" t="s">
        <v>2953</v>
      </c>
      <c r="J131" s="19" t="s">
        <v>2291</v>
      </c>
      <c r="K131" s="19" t="s">
        <v>2088</v>
      </c>
      <c r="M131" s="14" t="s">
        <v>2758</v>
      </c>
      <c r="P131" s="14" t="s">
        <v>78</v>
      </c>
      <c r="Q131" s="14" t="s">
        <v>78</v>
      </c>
      <c r="R131" s="14"/>
    </row>
    <row r="132" spans="1:18" ht="15.75" customHeight="1" x14ac:dyDescent="0.2">
      <c r="A132" s="61" t="s">
        <v>31</v>
      </c>
      <c r="B132" s="61" t="s">
        <v>2061</v>
      </c>
      <c r="C132" s="61" t="s">
        <v>5025</v>
      </c>
      <c r="D132" s="61" t="s">
        <v>162</v>
      </c>
      <c r="E132" s="61" t="s">
        <v>2288</v>
      </c>
      <c r="F132" s="19">
        <v>4</v>
      </c>
      <c r="H132" s="19">
        <v>1998</v>
      </c>
      <c r="I132" s="19" t="s">
        <v>2954</v>
      </c>
      <c r="J132" s="19" t="s">
        <v>2292</v>
      </c>
      <c r="K132" s="19" t="s">
        <v>2088</v>
      </c>
      <c r="M132" s="14" t="s">
        <v>2758</v>
      </c>
      <c r="P132" s="14" t="s">
        <v>78</v>
      </c>
      <c r="Q132" s="14" t="s">
        <v>78</v>
      </c>
      <c r="R132" s="14"/>
    </row>
    <row r="133" spans="1:18" ht="15.75" customHeight="1" x14ac:dyDescent="0.2">
      <c r="A133" s="61" t="s">
        <v>31</v>
      </c>
      <c r="B133" s="61" t="s">
        <v>2061</v>
      </c>
      <c r="C133" s="61" t="s">
        <v>5025</v>
      </c>
      <c r="D133" s="61" t="s">
        <v>162</v>
      </c>
      <c r="E133" s="61" t="s">
        <v>2288</v>
      </c>
      <c r="F133" s="19">
        <v>5</v>
      </c>
      <c r="H133" s="19">
        <v>2000</v>
      </c>
      <c r="I133" s="19" t="s">
        <v>2955</v>
      </c>
      <c r="J133" s="19" t="s">
        <v>2293</v>
      </c>
      <c r="K133" s="19" t="s">
        <v>2088</v>
      </c>
      <c r="M133" s="14" t="s">
        <v>2758</v>
      </c>
      <c r="P133" s="14" t="s">
        <v>78</v>
      </c>
      <c r="Q133" s="14" t="s">
        <v>78</v>
      </c>
      <c r="R133" s="14"/>
    </row>
    <row r="134" spans="1:18" ht="15.75" customHeight="1" x14ac:dyDescent="0.2">
      <c r="A134" s="61" t="s">
        <v>31</v>
      </c>
      <c r="B134" s="61" t="s">
        <v>2061</v>
      </c>
      <c r="C134" s="61" t="s">
        <v>5025</v>
      </c>
      <c r="D134" s="61" t="s">
        <v>162</v>
      </c>
      <c r="E134" s="61" t="s">
        <v>2288</v>
      </c>
      <c r="F134" s="19">
        <v>6</v>
      </c>
      <c r="H134" s="19">
        <v>2002</v>
      </c>
      <c r="I134" s="19" t="s">
        <v>2956</v>
      </c>
      <c r="J134" s="19" t="s">
        <v>2294</v>
      </c>
      <c r="K134" s="19" t="s">
        <v>2088</v>
      </c>
      <c r="M134" s="14" t="s">
        <v>2758</v>
      </c>
      <c r="P134" s="14" t="s">
        <v>78</v>
      </c>
      <c r="Q134" s="14" t="s">
        <v>78</v>
      </c>
      <c r="R134" s="14"/>
    </row>
    <row r="135" spans="1:18" ht="15.75" customHeight="1" x14ac:dyDescent="0.2">
      <c r="A135" s="61" t="s">
        <v>31</v>
      </c>
      <c r="B135" s="61" t="s">
        <v>2061</v>
      </c>
      <c r="C135" s="61" t="s">
        <v>5025</v>
      </c>
      <c r="D135" s="61" t="s">
        <v>162</v>
      </c>
      <c r="E135" s="61" t="s">
        <v>2288</v>
      </c>
      <c r="F135" s="19">
        <v>7</v>
      </c>
      <c r="H135" s="19">
        <v>2004</v>
      </c>
      <c r="I135" s="19" t="s">
        <v>2957</v>
      </c>
      <c r="J135" s="19" t="s">
        <v>2295</v>
      </c>
      <c r="K135" s="19" t="s">
        <v>2088</v>
      </c>
      <c r="M135" s="14" t="s">
        <v>2758</v>
      </c>
      <c r="P135" s="14" t="s">
        <v>78</v>
      </c>
      <c r="Q135" s="14" t="s">
        <v>78</v>
      </c>
      <c r="R135" s="14"/>
    </row>
    <row r="136" spans="1:18" ht="15.75" customHeight="1" x14ac:dyDescent="0.2">
      <c r="A136" s="61" t="s">
        <v>31</v>
      </c>
      <c r="B136" s="61" t="s">
        <v>2061</v>
      </c>
      <c r="C136" s="61" t="s">
        <v>5025</v>
      </c>
      <c r="D136" s="61" t="s">
        <v>162</v>
      </c>
      <c r="E136" s="61" t="s">
        <v>2288</v>
      </c>
      <c r="F136" s="19">
        <v>8</v>
      </c>
      <c r="H136" s="19">
        <v>2006</v>
      </c>
      <c r="I136" s="19" t="s">
        <v>2958</v>
      </c>
      <c r="J136" s="19" t="s">
        <v>2296</v>
      </c>
      <c r="K136" s="19" t="s">
        <v>2088</v>
      </c>
      <c r="M136" s="14" t="s">
        <v>2758</v>
      </c>
      <c r="P136" s="14" t="s">
        <v>78</v>
      </c>
      <c r="Q136" s="14" t="s">
        <v>78</v>
      </c>
      <c r="R136" s="14"/>
    </row>
    <row r="137" spans="1:18" ht="16" x14ac:dyDescent="0.2">
      <c r="A137" s="61" t="s">
        <v>31</v>
      </c>
      <c r="B137" s="61" t="s">
        <v>2061</v>
      </c>
      <c r="C137" s="61" t="s">
        <v>5025</v>
      </c>
      <c r="D137" s="61" t="s">
        <v>162</v>
      </c>
      <c r="E137" s="61" t="s">
        <v>2288</v>
      </c>
      <c r="F137" s="19">
        <v>9</v>
      </c>
      <c r="H137" s="19">
        <v>2008</v>
      </c>
      <c r="I137" s="19" t="s">
        <v>2959</v>
      </c>
      <c r="J137" s="19" t="s">
        <v>2297</v>
      </c>
      <c r="K137" s="19" t="s">
        <v>2088</v>
      </c>
      <c r="M137" s="14" t="s">
        <v>2758</v>
      </c>
      <c r="P137" s="14" t="s">
        <v>78</v>
      </c>
      <c r="Q137" s="14" t="s">
        <v>78</v>
      </c>
      <c r="R137" s="14"/>
    </row>
    <row r="138" spans="1:18" ht="16" x14ac:dyDescent="0.2">
      <c r="A138" s="61" t="s">
        <v>31</v>
      </c>
      <c r="B138" s="61" t="s">
        <v>2061</v>
      </c>
      <c r="C138" s="61" t="s">
        <v>5025</v>
      </c>
      <c r="D138" s="61" t="s">
        <v>162</v>
      </c>
      <c r="E138" s="61" t="s">
        <v>2288</v>
      </c>
      <c r="F138" s="19">
        <v>10</v>
      </c>
      <c r="H138" s="19">
        <v>2010</v>
      </c>
      <c r="I138" s="19" t="s">
        <v>2960</v>
      </c>
      <c r="J138" s="19" t="s">
        <v>2298</v>
      </c>
      <c r="K138" s="19" t="s">
        <v>2088</v>
      </c>
      <c r="M138" s="14" t="s">
        <v>2758</v>
      </c>
      <c r="P138" s="14" t="s">
        <v>78</v>
      </c>
      <c r="Q138" s="14" t="s">
        <v>78</v>
      </c>
      <c r="R138" s="14"/>
    </row>
    <row r="139" spans="1:18" ht="16" x14ac:dyDescent="0.2">
      <c r="A139" s="61" t="s">
        <v>31</v>
      </c>
      <c r="B139" s="61" t="s">
        <v>2061</v>
      </c>
      <c r="C139" s="61" t="s">
        <v>5025</v>
      </c>
      <c r="D139" s="61" t="s">
        <v>162</v>
      </c>
      <c r="E139" s="61" t="s">
        <v>2288</v>
      </c>
      <c r="F139" s="19">
        <v>11</v>
      </c>
      <c r="H139" s="19">
        <v>2012</v>
      </c>
      <c r="I139" s="19" t="s">
        <v>2961</v>
      </c>
      <c r="J139" s="19" t="s">
        <v>2299</v>
      </c>
      <c r="K139" s="19" t="s">
        <v>2088</v>
      </c>
      <c r="M139" s="14" t="s">
        <v>2758</v>
      </c>
      <c r="P139" s="14" t="s">
        <v>78</v>
      </c>
      <c r="Q139" s="14" t="s">
        <v>78</v>
      </c>
      <c r="R139" s="14"/>
    </row>
    <row r="140" spans="1:18" ht="16" x14ac:dyDescent="0.2">
      <c r="A140" s="61" t="s">
        <v>31</v>
      </c>
      <c r="B140" s="61" t="s">
        <v>2061</v>
      </c>
      <c r="C140" s="61" t="s">
        <v>5025</v>
      </c>
      <c r="D140" s="61" t="s">
        <v>162</v>
      </c>
      <c r="E140" s="61" t="s">
        <v>2288</v>
      </c>
      <c r="F140" s="19">
        <v>12</v>
      </c>
      <c r="H140" s="19">
        <v>2014</v>
      </c>
      <c r="I140" s="19" t="s">
        <v>2962</v>
      </c>
      <c r="J140" s="19" t="s">
        <v>2300</v>
      </c>
      <c r="K140" s="19" t="s">
        <v>2088</v>
      </c>
      <c r="M140" s="14" t="s">
        <v>2758</v>
      </c>
      <c r="P140" s="14" t="s">
        <v>78</v>
      </c>
      <c r="Q140" s="14" t="s">
        <v>78</v>
      </c>
      <c r="R140" s="14"/>
    </row>
    <row r="141" spans="1:18" ht="15.75" customHeight="1" x14ac:dyDescent="0.2">
      <c r="A141" s="57" t="s">
        <v>31</v>
      </c>
      <c r="B141" s="57" t="s">
        <v>2061</v>
      </c>
      <c r="C141" s="57" t="s">
        <v>5025</v>
      </c>
      <c r="D141" s="57" t="s">
        <v>87</v>
      </c>
      <c r="E141" s="57" t="s">
        <v>4072</v>
      </c>
      <c r="F141" s="19">
        <v>1</v>
      </c>
      <c r="H141" s="19">
        <f>IF(F141&lt;&gt;"",1991+F141,"")</f>
        <v>1992</v>
      </c>
      <c r="I141" s="19" t="s">
        <v>5065</v>
      </c>
      <c r="J141" s="19" t="s">
        <v>5066</v>
      </c>
      <c r="K141" s="33" t="s">
        <v>5067</v>
      </c>
      <c r="M141" s="19" t="s">
        <v>77</v>
      </c>
      <c r="P141" s="19" t="s">
        <v>78</v>
      </c>
      <c r="Q141" s="14" t="s">
        <v>78</v>
      </c>
      <c r="R141" s="19"/>
    </row>
    <row r="142" spans="1:18" ht="16" x14ac:dyDescent="0.2">
      <c r="A142" s="60" t="s">
        <v>31</v>
      </c>
      <c r="B142" s="60" t="s">
        <v>2061</v>
      </c>
      <c r="C142" s="60" t="s">
        <v>5025</v>
      </c>
      <c r="D142" s="60" t="s">
        <v>88</v>
      </c>
      <c r="E142" s="60" t="s">
        <v>2125</v>
      </c>
      <c r="F142" s="19">
        <v>7</v>
      </c>
      <c r="H142" s="19">
        <v>2004</v>
      </c>
      <c r="I142" s="19" t="s">
        <v>2818</v>
      </c>
      <c r="J142" s="19" t="s">
        <v>2126</v>
      </c>
      <c r="K142" s="33" t="s">
        <v>2127</v>
      </c>
      <c r="L142" s="14" t="s">
        <v>97</v>
      </c>
      <c r="M142" s="14" t="s">
        <v>2128</v>
      </c>
      <c r="N142" s="14">
        <v>1</v>
      </c>
      <c r="O142" s="14">
        <v>5</v>
      </c>
      <c r="P142" s="14" t="s">
        <v>96</v>
      </c>
      <c r="Q142" s="14" t="s">
        <v>96</v>
      </c>
      <c r="R142" s="14"/>
    </row>
    <row r="143" spans="1:18" ht="16" x14ac:dyDescent="0.2">
      <c r="A143" s="60" t="s">
        <v>31</v>
      </c>
      <c r="B143" s="60" t="s">
        <v>2061</v>
      </c>
      <c r="C143" s="60" t="s">
        <v>5025</v>
      </c>
      <c r="D143" s="60" t="s">
        <v>88</v>
      </c>
      <c r="E143" s="60" t="s">
        <v>2125</v>
      </c>
      <c r="F143" s="19">
        <v>8</v>
      </c>
      <c r="H143" s="19">
        <v>2006</v>
      </c>
      <c r="I143" s="19" t="s">
        <v>2819</v>
      </c>
      <c r="J143" s="19" t="s">
        <v>2129</v>
      </c>
      <c r="K143" s="33" t="s">
        <v>2127</v>
      </c>
      <c r="L143" s="14" t="s">
        <v>97</v>
      </c>
      <c r="M143" s="14" t="s">
        <v>2128</v>
      </c>
      <c r="N143" s="14">
        <v>1</v>
      </c>
      <c r="O143" s="14">
        <v>5</v>
      </c>
      <c r="P143" s="14" t="s">
        <v>96</v>
      </c>
      <c r="Q143" s="14" t="s">
        <v>96</v>
      </c>
      <c r="R143" s="14"/>
    </row>
    <row r="144" spans="1:18" ht="16" x14ac:dyDescent="0.2">
      <c r="A144" s="60" t="s">
        <v>31</v>
      </c>
      <c r="B144" s="60" t="s">
        <v>2061</v>
      </c>
      <c r="C144" s="60" t="s">
        <v>5025</v>
      </c>
      <c r="D144" s="60" t="s">
        <v>88</v>
      </c>
      <c r="E144" s="60" t="s">
        <v>2125</v>
      </c>
      <c r="F144" s="19">
        <v>9</v>
      </c>
      <c r="H144" s="19">
        <v>2008</v>
      </c>
      <c r="I144" s="19" t="s">
        <v>2820</v>
      </c>
      <c r="J144" s="19" t="s">
        <v>2130</v>
      </c>
      <c r="K144" s="19" t="s">
        <v>2127</v>
      </c>
      <c r="L144" s="14" t="s">
        <v>97</v>
      </c>
      <c r="M144" s="14" t="s">
        <v>2128</v>
      </c>
      <c r="N144" s="14">
        <v>1</v>
      </c>
      <c r="O144" s="14">
        <v>5</v>
      </c>
      <c r="P144" s="14" t="s">
        <v>96</v>
      </c>
      <c r="Q144" s="14" t="s">
        <v>96</v>
      </c>
      <c r="R144" s="14"/>
    </row>
    <row r="145" spans="1:18" ht="16" x14ac:dyDescent="0.2">
      <c r="A145" s="60" t="s">
        <v>31</v>
      </c>
      <c r="B145" s="60" t="s">
        <v>2061</v>
      </c>
      <c r="C145" s="60" t="s">
        <v>5025</v>
      </c>
      <c r="D145" s="60" t="s">
        <v>88</v>
      </c>
      <c r="E145" s="60" t="s">
        <v>2125</v>
      </c>
      <c r="F145" s="19">
        <v>10</v>
      </c>
      <c r="H145" s="19">
        <v>2010</v>
      </c>
      <c r="I145" s="19" t="s">
        <v>2821</v>
      </c>
      <c r="J145" s="19" t="s">
        <v>2131</v>
      </c>
      <c r="K145" s="19" t="s">
        <v>2127</v>
      </c>
      <c r="L145" s="14" t="s">
        <v>97</v>
      </c>
      <c r="M145" s="14" t="s">
        <v>2128</v>
      </c>
      <c r="N145" s="14">
        <v>1</v>
      </c>
      <c r="O145" s="14">
        <v>5</v>
      </c>
      <c r="P145" s="14" t="s">
        <v>96</v>
      </c>
      <c r="Q145" s="14" t="s">
        <v>96</v>
      </c>
      <c r="R145" s="14"/>
    </row>
    <row r="146" spans="1:18" ht="16" x14ac:dyDescent="0.2">
      <c r="A146" s="60" t="s">
        <v>31</v>
      </c>
      <c r="B146" s="60" t="s">
        <v>2061</v>
      </c>
      <c r="C146" s="60" t="s">
        <v>5025</v>
      </c>
      <c r="D146" s="60" t="s">
        <v>88</v>
      </c>
      <c r="E146" s="60" t="s">
        <v>2125</v>
      </c>
      <c r="F146" s="19">
        <v>11</v>
      </c>
      <c r="H146" s="19">
        <v>2012</v>
      </c>
      <c r="I146" s="19" t="s">
        <v>2822</v>
      </c>
      <c r="J146" s="19" t="s">
        <v>2132</v>
      </c>
      <c r="K146" s="19" t="s">
        <v>2127</v>
      </c>
      <c r="L146" s="14" t="s">
        <v>97</v>
      </c>
      <c r="M146" s="14" t="s">
        <v>2128</v>
      </c>
      <c r="N146" s="14">
        <v>1</v>
      </c>
      <c r="O146" s="14">
        <v>5</v>
      </c>
      <c r="P146" s="14" t="s">
        <v>96</v>
      </c>
      <c r="Q146" s="14" t="s">
        <v>96</v>
      </c>
      <c r="R146" s="14"/>
    </row>
    <row r="147" spans="1:18" ht="16" x14ac:dyDescent="0.2">
      <c r="A147" s="60" t="s">
        <v>31</v>
      </c>
      <c r="B147" s="60" t="s">
        <v>2061</v>
      </c>
      <c r="C147" s="60" t="s">
        <v>5025</v>
      </c>
      <c r="D147" s="60" t="s">
        <v>88</v>
      </c>
      <c r="E147" s="60" t="s">
        <v>2125</v>
      </c>
      <c r="F147" s="19">
        <v>12</v>
      </c>
      <c r="H147" s="19">
        <v>2014</v>
      </c>
      <c r="I147" s="19" t="s">
        <v>2823</v>
      </c>
      <c r="J147" s="19" t="s">
        <v>2133</v>
      </c>
      <c r="K147" s="19" t="s">
        <v>2127</v>
      </c>
      <c r="L147" s="14" t="s">
        <v>97</v>
      </c>
      <c r="M147" s="14" t="s">
        <v>2128</v>
      </c>
      <c r="N147" s="14">
        <v>1</v>
      </c>
      <c r="O147" s="14">
        <v>5</v>
      </c>
      <c r="P147" s="14" t="s">
        <v>96</v>
      </c>
      <c r="Q147" s="14" t="s">
        <v>96</v>
      </c>
      <c r="R147" s="14"/>
    </row>
    <row r="148" spans="1:18" ht="16" x14ac:dyDescent="0.2">
      <c r="A148" s="60" t="s">
        <v>31</v>
      </c>
      <c r="B148" s="60" t="s">
        <v>2061</v>
      </c>
      <c r="C148" s="60" t="s">
        <v>5025</v>
      </c>
      <c r="D148" s="60" t="s">
        <v>88</v>
      </c>
      <c r="E148" s="60" t="s">
        <v>2134</v>
      </c>
      <c r="F148" s="19">
        <v>7</v>
      </c>
      <c r="H148" s="19">
        <v>2004</v>
      </c>
      <c r="I148" s="19" t="s">
        <v>2824</v>
      </c>
      <c r="J148" s="19" t="s">
        <v>2135</v>
      </c>
      <c r="K148" s="33" t="s">
        <v>2127</v>
      </c>
      <c r="L148" s="14" t="s">
        <v>97</v>
      </c>
      <c r="M148" s="14" t="s">
        <v>2128</v>
      </c>
      <c r="N148" s="14">
        <v>1</v>
      </c>
      <c r="O148" s="14">
        <v>5</v>
      </c>
      <c r="P148" s="14" t="s">
        <v>96</v>
      </c>
      <c r="Q148" s="14" t="s">
        <v>96</v>
      </c>
      <c r="R148" s="14"/>
    </row>
    <row r="149" spans="1:18" ht="16" x14ac:dyDescent="0.2">
      <c r="A149" s="60" t="s">
        <v>31</v>
      </c>
      <c r="B149" s="60" t="s">
        <v>2061</v>
      </c>
      <c r="C149" s="60" t="s">
        <v>5025</v>
      </c>
      <c r="D149" s="60" t="s">
        <v>88</v>
      </c>
      <c r="E149" s="60" t="s">
        <v>2134</v>
      </c>
      <c r="F149" s="19">
        <v>8</v>
      </c>
      <c r="H149" s="19">
        <v>2006</v>
      </c>
      <c r="I149" s="19" t="s">
        <v>2825</v>
      </c>
      <c r="J149" s="19" t="s">
        <v>2136</v>
      </c>
      <c r="K149" s="33" t="s">
        <v>2127</v>
      </c>
      <c r="L149" s="14" t="s">
        <v>97</v>
      </c>
      <c r="M149" s="14" t="s">
        <v>2128</v>
      </c>
      <c r="N149" s="14">
        <v>1</v>
      </c>
      <c r="O149" s="14">
        <v>5</v>
      </c>
      <c r="P149" s="14" t="s">
        <v>96</v>
      </c>
      <c r="Q149" s="14" t="s">
        <v>96</v>
      </c>
      <c r="R149" s="14"/>
    </row>
    <row r="150" spans="1:18" ht="16" x14ac:dyDescent="0.2">
      <c r="A150" s="60" t="s">
        <v>31</v>
      </c>
      <c r="B150" s="60" t="s">
        <v>2061</v>
      </c>
      <c r="C150" s="60" t="s">
        <v>5025</v>
      </c>
      <c r="D150" s="60" t="s">
        <v>88</v>
      </c>
      <c r="E150" s="60" t="s">
        <v>2134</v>
      </c>
      <c r="F150" s="19">
        <v>9</v>
      </c>
      <c r="H150" s="19">
        <v>2008</v>
      </c>
      <c r="I150" s="19" t="s">
        <v>2826</v>
      </c>
      <c r="J150" s="19" t="s">
        <v>2137</v>
      </c>
      <c r="K150" s="33" t="s">
        <v>2127</v>
      </c>
      <c r="L150" s="14" t="s">
        <v>97</v>
      </c>
      <c r="M150" s="14" t="s">
        <v>2128</v>
      </c>
      <c r="N150" s="14">
        <v>1</v>
      </c>
      <c r="O150" s="14">
        <v>5</v>
      </c>
      <c r="P150" s="14" t="s">
        <v>96</v>
      </c>
      <c r="Q150" s="14" t="s">
        <v>96</v>
      </c>
      <c r="R150" s="14"/>
    </row>
    <row r="151" spans="1:18" ht="16" x14ac:dyDescent="0.2">
      <c r="A151" s="60" t="s">
        <v>31</v>
      </c>
      <c r="B151" s="60" t="s">
        <v>2061</v>
      </c>
      <c r="C151" s="60" t="s">
        <v>5025</v>
      </c>
      <c r="D151" s="60" t="s">
        <v>88</v>
      </c>
      <c r="E151" s="60" t="s">
        <v>2134</v>
      </c>
      <c r="F151" s="19">
        <v>10</v>
      </c>
      <c r="H151" s="19">
        <v>2010</v>
      </c>
      <c r="I151" s="19" t="s">
        <v>2827</v>
      </c>
      <c r="J151" s="19" t="s">
        <v>2138</v>
      </c>
      <c r="K151" s="33" t="s">
        <v>2127</v>
      </c>
      <c r="L151" s="14" t="s">
        <v>97</v>
      </c>
      <c r="M151" s="14" t="s">
        <v>2128</v>
      </c>
      <c r="N151" s="14">
        <v>1</v>
      </c>
      <c r="O151" s="14">
        <v>5</v>
      </c>
      <c r="P151" s="14" t="s">
        <v>96</v>
      </c>
      <c r="Q151" s="14" t="s">
        <v>96</v>
      </c>
      <c r="R151" s="14"/>
    </row>
    <row r="152" spans="1:18" ht="15.75" customHeight="1" x14ac:dyDescent="0.2">
      <c r="A152" s="60" t="s">
        <v>31</v>
      </c>
      <c r="B152" s="60" t="s">
        <v>2061</v>
      </c>
      <c r="C152" s="60" t="s">
        <v>5025</v>
      </c>
      <c r="D152" s="60" t="s">
        <v>88</v>
      </c>
      <c r="E152" s="60" t="s">
        <v>2134</v>
      </c>
      <c r="F152" s="19">
        <v>11</v>
      </c>
      <c r="H152" s="19">
        <v>2012</v>
      </c>
      <c r="I152" s="19" t="s">
        <v>2828</v>
      </c>
      <c r="J152" s="19" t="s">
        <v>2139</v>
      </c>
      <c r="K152" s="19" t="s">
        <v>2127</v>
      </c>
      <c r="L152" s="14" t="s">
        <v>97</v>
      </c>
      <c r="M152" s="14" t="s">
        <v>2128</v>
      </c>
      <c r="N152" s="14">
        <v>1</v>
      </c>
      <c r="O152" s="14">
        <v>5</v>
      </c>
      <c r="P152" s="14" t="s">
        <v>96</v>
      </c>
      <c r="Q152" s="14" t="s">
        <v>96</v>
      </c>
      <c r="R152" s="14"/>
    </row>
    <row r="153" spans="1:18" ht="15.75" customHeight="1" x14ac:dyDescent="0.2">
      <c r="A153" s="60" t="s">
        <v>31</v>
      </c>
      <c r="B153" s="60" t="s">
        <v>2061</v>
      </c>
      <c r="C153" s="60" t="s">
        <v>5025</v>
      </c>
      <c r="D153" s="60" t="s">
        <v>88</v>
      </c>
      <c r="E153" s="60" t="s">
        <v>2134</v>
      </c>
      <c r="F153" s="19">
        <v>12</v>
      </c>
      <c r="H153" s="19">
        <v>2014</v>
      </c>
      <c r="I153" s="19" t="s">
        <v>2829</v>
      </c>
      <c r="J153" s="19" t="s">
        <v>2140</v>
      </c>
      <c r="K153" s="19" t="s">
        <v>2127</v>
      </c>
      <c r="L153" s="14" t="s">
        <v>97</v>
      </c>
      <c r="M153" s="14" t="s">
        <v>2128</v>
      </c>
      <c r="N153" s="14">
        <v>1</v>
      </c>
      <c r="O153" s="14">
        <v>5</v>
      </c>
      <c r="P153" s="14" t="s">
        <v>96</v>
      </c>
      <c r="Q153" s="14" t="s">
        <v>96</v>
      </c>
      <c r="R153" s="14"/>
    </row>
    <row r="154" spans="1:18" ht="15.75" customHeight="1" x14ac:dyDescent="0.2">
      <c r="A154" s="60" t="s">
        <v>31</v>
      </c>
      <c r="B154" s="60" t="s">
        <v>2061</v>
      </c>
      <c r="C154" s="60" t="s">
        <v>5025</v>
      </c>
      <c r="D154" s="60" t="s">
        <v>88</v>
      </c>
      <c r="E154" s="60" t="s">
        <v>2141</v>
      </c>
      <c r="F154" s="19">
        <v>7</v>
      </c>
      <c r="H154" s="19">
        <v>2004</v>
      </c>
      <c r="I154" s="19" t="s">
        <v>2830</v>
      </c>
      <c r="J154" s="19" t="s">
        <v>2142</v>
      </c>
      <c r="K154" s="19" t="s">
        <v>2127</v>
      </c>
      <c r="L154" s="14" t="s">
        <v>97</v>
      </c>
      <c r="M154" s="14" t="s">
        <v>2128</v>
      </c>
      <c r="N154" s="14">
        <v>1</v>
      </c>
      <c r="O154" s="14">
        <v>5</v>
      </c>
      <c r="P154" s="14" t="s">
        <v>96</v>
      </c>
      <c r="Q154" s="14" t="s">
        <v>96</v>
      </c>
      <c r="R154" s="14"/>
    </row>
    <row r="155" spans="1:18" ht="15.75" customHeight="1" x14ac:dyDescent="0.2">
      <c r="A155" s="60" t="s">
        <v>31</v>
      </c>
      <c r="B155" s="60" t="s">
        <v>2061</v>
      </c>
      <c r="C155" s="60" t="s">
        <v>5025</v>
      </c>
      <c r="D155" s="60" t="s">
        <v>88</v>
      </c>
      <c r="E155" s="60" t="s">
        <v>2141</v>
      </c>
      <c r="F155" s="19">
        <v>8</v>
      </c>
      <c r="H155" s="19">
        <v>2006</v>
      </c>
      <c r="I155" s="19" t="s">
        <v>2831</v>
      </c>
      <c r="J155" s="19" t="s">
        <v>2143</v>
      </c>
      <c r="K155" s="19" t="s">
        <v>2127</v>
      </c>
      <c r="L155" s="14" t="s">
        <v>97</v>
      </c>
      <c r="M155" s="14" t="s">
        <v>2128</v>
      </c>
      <c r="N155" s="14">
        <v>1</v>
      </c>
      <c r="O155" s="14">
        <v>5</v>
      </c>
      <c r="P155" s="14" t="s">
        <v>96</v>
      </c>
      <c r="Q155" s="14" t="s">
        <v>96</v>
      </c>
      <c r="R155" s="14"/>
    </row>
    <row r="156" spans="1:18" ht="15.75" customHeight="1" x14ac:dyDescent="0.2">
      <c r="A156" s="60" t="s">
        <v>31</v>
      </c>
      <c r="B156" s="60" t="s">
        <v>2061</v>
      </c>
      <c r="C156" s="60" t="s">
        <v>5025</v>
      </c>
      <c r="D156" s="60" t="s">
        <v>88</v>
      </c>
      <c r="E156" s="60" t="s">
        <v>2141</v>
      </c>
      <c r="F156" s="19">
        <v>9</v>
      </c>
      <c r="H156" s="19">
        <v>2008</v>
      </c>
      <c r="I156" s="19" t="s">
        <v>2832</v>
      </c>
      <c r="J156" s="19" t="s">
        <v>2144</v>
      </c>
      <c r="K156" s="19" t="s">
        <v>2127</v>
      </c>
      <c r="L156" s="14" t="s">
        <v>97</v>
      </c>
      <c r="M156" s="14" t="s">
        <v>2128</v>
      </c>
      <c r="N156" s="14">
        <v>1</v>
      </c>
      <c r="O156" s="14">
        <v>5</v>
      </c>
      <c r="P156" s="14" t="s">
        <v>96</v>
      </c>
      <c r="Q156" s="14" t="s">
        <v>96</v>
      </c>
      <c r="R156" s="14"/>
    </row>
    <row r="157" spans="1:18" ht="15.75" customHeight="1" x14ac:dyDescent="0.2">
      <c r="A157" s="60" t="s">
        <v>31</v>
      </c>
      <c r="B157" s="60" t="s">
        <v>2061</v>
      </c>
      <c r="C157" s="60" t="s">
        <v>5025</v>
      </c>
      <c r="D157" s="60" t="s">
        <v>88</v>
      </c>
      <c r="E157" s="60" t="s">
        <v>2141</v>
      </c>
      <c r="F157" s="19">
        <v>10</v>
      </c>
      <c r="H157" s="19">
        <v>2010</v>
      </c>
      <c r="I157" s="19" t="s">
        <v>2833</v>
      </c>
      <c r="J157" s="19" t="s">
        <v>2145</v>
      </c>
      <c r="K157" s="19" t="s">
        <v>2127</v>
      </c>
      <c r="L157" s="14" t="s">
        <v>97</v>
      </c>
      <c r="M157" s="14" t="s">
        <v>2128</v>
      </c>
      <c r="N157" s="14">
        <v>1</v>
      </c>
      <c r="O157" s="14">
        <v>5</v>
      </c>
      <c r="P157" s="14" t="s">
        <v>96</v>
      </c>
      <c r="Q157" s="14" t="s">
        <v>96</v>
      </c>
      <c r="R157" s="14"/>
    </row>
    <row r="158" spans="1:18" ht="15.75" customHeight="1" x14ac:dyDescent="0.2">
      <c r="A158" s="60" t="s">
        <v>31</v>
      </c>
      <c r="B158" s="60" t="s">
        <v>2061</v>
      </c>
      <c r="C158" s="60" t="s">
        <v>5025</v>
      </c>
      <c r="D158" s="60" t="s">
        <v>88</v>
      </c>
      <c r="E158" s="60" t="s">
        <v>2141</v>
      </c>
      <c r="F158" s="19">
        <v>11</v>
      </c>
      <c r="H158" s="19">
        <v>2012</v>
      </c>
      <c r="I158" s="19" t="s">
        <v>2834</v>
      </c>
      <c r="J158" s="19" t="s">
        <v>2146</v>
      </c>
      <c r="K158" s="19" t="s">
        <v>2127</v>
      </c>
      <c r="L158" s="14" t="s">
        <v>97</v>
      </c>
      <c r="M158" s="14" t="s">
        <v>2128</v>
      </c>
      <c r="N158" s="14">
        <v>1</v>
      </c>
      <c r="O158" s="14">
        <v>5</v>
      </c>
      <c r="P158" s="14" t="s">
        <v>96</v>
      </c>
      <c r="Q158" s="14" t="s">
        <v>96</v>
      </c>
      <c r="R158" s="14"/>
    </row>
    <row r="159" spans="1:18" ht="15.75" customHeight="1" x14ac:dyDescent="0.2">
      <c r="A159" s="60" t="s">
        <v>31</v>
      </c>
      <c r="B159" s="60" t="s">
        <v>2061</v>
      </c>
      <c r="C159" s="60" t="s">
        <v>5025</v>
      </c>
      <c r="D159" s="60" t="s">
        <v>88</v>
      </c>
      <c r="E159" s="60" t="s">
        <v>2141</v>
      </c>
      <c r="F159" s="19">
        <v>12</v>
      </c>
      <c r="H159" s="19">
        <v>2014</v>
      </c>
      <c r="I159" s="19" t="s">
        <v>2835</v>
      </c>
      <c r="J159" s="19" t="s">
        <v>2147</v>
      </c>
      <c r="K159" s="19" t="s">
        <v>2127</v>
      </c>
      <c r="L159" s="14" t="s">
        <v>97</v>
      </c>
      <c r="M159" s="14" t="s">
        <v>2128</v>
      </c>
      <c r="N159" s="14">
        <v>1</v>
      </c>
      <c r="O159" s="14">
        <v>5</v>
      </c>
      <c r="P159" s="14" t="s">
        <v>96</v>
      </c>
      <c r="Q159" s="14" t="s">
        <v>96</v>
      </c>
      <c r="R159" s="14"/>
    </row>
    <row r="160" spans="1:18" ht="15.75" customHeight="1" x14ac:dyDescent="0.2">
      <c r="A160" s="60" t="s">
        <v>31</v>
      </c>
      <c r="B160" s="60" t="s">
        <v>2061</v>
      </c>
      <c r="C160" s="60" t="s">
        <v>5025</v>
      </c>
      <c r="D160" s="60" t="s">
        <v>88</v>
      </c>
      <c r="E160" s="60" t="s">
        <v>2148</v>
      </c>
      <c r="F160" s="19">
        <v>1</v>
      </c>
      <c r="H160" s="19">
        <v>1992</v>
      </c>
      <c r="I160" s="19" t="s">
        <v>2836</v>
      </c>
      <c r="J160" s="19" t="s">
        <v>2149</v>
      </c>
      <c r="K160" s="26" t="s">
        <v>2088</v>
      </c>
      <c r="M160" s="14" t="s">
        <v>77</v>
      </c>
      <c r="P160" s="14" t="s">
        <v>96</v>
      </c>
      <c r="Q160" s="14" t="s">
        <v>96</v>
      </c>
      <c r="R160" s="14"/>
    </row>
    <row r="161" spans="1:18" ht="15.75" customHeight="1" x14ac:dyDescent="0.2">
      <c r="A161" s="60" t="s">
        <v>31</v>
      </c>
      <c r="B161" s="60" t="s">
        <v>2061</v>
      </c>
      <c r="C161" s="60" t="s">
        <v>5025</v>
      </c>
      <c r="D161" s="60" t="s">
        <v>88</v>
      </c>
      <c r="E161" s="60" t="s">
        <v>2148</v>
      </c>
      <c r="F161" s="19">
        <v>2</v>
      </c>
      <c r="H161" s="19">
        <v>1994</v>
      </c>
      <c r="I161" s="19" t="s">
        <v>2837</v>
      </c>
      <c r="J161" s="19" t="s">
        <v>2150</v>
      </c>
      <c r="K161" s="26" t="s">
        <v>2088</v>
      </c>
      <c r="M161" s="14" t="s">
        <v>77</v>
      </c>
      <c r="P161" s="14" t="s">
        <v>96</v>
      </c>
      <c r="Q161" s="14" t="s">
        <v>96</v>
      </c>
      <c r="R161" s="14"/>
    </row>
    <row r="162" spans="1:18" ht="15.75" customHeight="1" x14ac:dyDescent="0.2">
      <c r="A162" s="60" t="s">
        <v>31</v>
      </c>
      <c r="B162" s="60" t="s">
        <v>2061</v>
      </c>
      <c r="C162" s="60" t="s">
        <v>5025</v>
      </c>
      <c r="D162" s="60" t="s">
        <v>88</v>
      </c>
      <c r="E162" s="60" t="s">
        <v>2148</v>
      </c>
      <c r="F162" s="19">
        <v>3</v>
      </c>
      <c r="H162" s="19">
        <v>1996</v>
      </c>
      <c r="I162" s="19" t="s">
        <v>2838</v>
      </c>
      <c r="J162" s="19" t="s">
        <v>2151</v>
      </c>
      <c r="K162" s="26" t="s">
        <v>2088</v>
      </c>
      <c r="M162" s="14" t="s">
        <v>77</v>
      </c>
      <c r="P162" s="14" t="s">
        <v>96</v>
      </c>
      <c r="Q162" s="14" t="s">
        <v>96</v>
      </c>
      <c r="R162" s="14"/>
    </row>
    <row r="163" spans="1:18" ht="15.75" customHeight="1" x14ac:dyDescent="0.2">
      <c r="A163" s="60" t="s">
        <v>31</v>
      </c>
      <c r="B163" s="60" t="s">
        <v>2061</v>
      </c>
      <c r="C163" s="60" t="s">
        <v>5025</v>
      </c>
      <c r="D163" s="60" t="s">
        <v>88</v>
      </c>
      <c r="E163" s="60" t="s">
        <v>2148</v>
      </c>
      <c r="F163" s="19">
        <v>4</v>
      </c>
      <c r="H163" s="19">
        <v>1998</v>
      </c>
      <c r="I163" s="19" t="s">
        <v>2839</v>
      </c>
      <c r="J163" s="19" t="s">
        <v>2152</v>
      </c>
      <c r="K163" s="26" t="s">
        <v>2088</v>
      </c>
      <c r="M163" s="14" t="s">
        <v>77</v>
      </c>
      <c r="P163" s="14" t="s">
        <v>96</v>
      </c>
      <c r="Q163" s="14" t="s">
        <v>96</v>
      </c>
      <c r="R163" s="14"/>
    </row>
    <row r="164" spans="1:18" ht="15.75" customHeight="1" x14ac:dyDescent="0.2">
      <c r="A164" s="60" t="s">
        <v>31</v>
      </c>
      <c r="B164" s="60" t="s">
        <v>2061</v>
      </c>
      <c r="C164" s="60" t="s">
        <v>5025</v>
      </c>
      <c r="D164" s="60" t="s">
        <v>88</v>
      </c>
      <c r="E164" s="60" t="s">
        <v>2148</v>
      </c>
      <c r="F164" s="19">
        <v>5</v>
      </c>
      <c r="H164" s="19">
        <v>2000</v>
      </c>
      <c r="I164" s="19" t="s">
        <v>2840</v>
      </c>
      <c r="J164" s="19" t="s">
        <v>2153</v>
      </c>
      <c r="K164" s="26" t="s">
        <v>2088</v>
      </c>
      <c r="M164" s="14" t="s">
        <v>77</v>
      </c>
      <c r="P164" s="14" t="s">
        <v>96</v>
      </c>
      <c r="Q164" s="14" t="s">
        <v>96</v>
      </c>
      <c r="R164" s="14"/>
    </row>
    <row r="165" spans="1:18" ht="15.75" customHeight="1" x14ac:dyDescent="0.2">
      <c r="A165" s="60" t="s">
        <v>31</v>
      </c>
      <c r="B165" s="60" t="s">
        <v>2061</v>
      </c>
      <c r="C165" s="60" t="s">
        <v>5025</v>
      </c>
      <c r="D165" s="60" t="s">
        <v>88</v>
      </c>
      <c r="E165" s="60" t="s">
        <v>2148</v>
      </c>
      <c r="F165" s="19">
        <v>6</v>
      </c>
      <c r="H165" s="19">
        <v>2002</v>
      </c>
      <c r="I165" s="19" t="s">
        <v>2841</v>
      </c>
      <c r="J165" s="19" t="s">
        <v>2154</v>
      </c>
      <c r="K165" s="26" t="s">
        <v>2088</v>
      </c>
      <c r="M165" s="14" t="s">
        <v>77</v>
      </c>
      <c r="P165" s="14" t="s">
        <v>96</v>
      </c>
      <c r="Q165" s="14" t="s">
        <v>96</v>
      </c>
      <c r="R165" s="14"/>
    </row>
    <row r="166" spans="1:18" ht="15.75" customHeight="1" x14ac:dyDescent="0.2">
      <c r="A166" s="60" t="s">
        <v>31</v>
      </c>
      <c r="B166" s="60" t="s">
        <v>2061</v>
      </c>
      <c r="C166" s="60" t="s">
        <v>5025</v>
      </c>
      <c r="D166" s="60" t="s">
        <v>88</v>
      </c>
      <c r="E166" s="60" t="s">
        <v>2155</v>
      </c>
      <c r="F166" s="19">
        <v>7</v>
      </c>
      <c r="H166" s="19">
        <v>2004</v>
      </c>
      <c r="I166" s="19" t="s">
        <v>2842</v>
      </c>
      <c r="J166" s="19" t="s">
        <v>2156</v>
      </c>
      <c r="K166" s="19" t="s">
        <v>2127</v>
      </c>
      <c r="L166" s="14" t="s">
        <v>97</v>
      </c>
      <c r="M166" s="14" t="s">
        <v>2128</v>
      </c>
      <c r="N166" s="14">
        <v>1</v>
      </c>
      <c r="O166" s="14">
        <v>5</v>
      </c>
      <c r="P166" s="14" t="s">
        <v>96</v>
      </c>
      <c r="Q166" s="14" t="s">
        <v>96</v>
      </c>
      <c r="R166" s="14"/>
    </row>
    <row r="167" spans="1:18" ht="15.75" customHeight="1" x14ac:dyDescent="0.2">
      <c r="A167" s="57" t="s">
        <v>31</v>
      </c>
      <c r="B167" s="57" t="s">
        <v>2061</v>
      </c>
      <c r="C167" s="57" t="s">
        <v>5025</v>
      </c>
      <c r="D167" s="57" t="s">
        <v>49</v>
      </c>
      <c r="E167" s="57" t="s">
        <v>2091</v>
      </c>
      <c r="F167" s="19">
        <v>1</v>
      </c>
      <c r="H167" s="19">
        <f>IF(F167&lt;&gt;"",1991+F167,"")</f>
        <v>1992</v>
      </c>
      <c r="I167" s="19" t="s">
        <v>2793</v>
      </c>
      <c r="J167" s="19" t="s">
        <v>2092</v>
      </c>
      <c r="K167" s="30" t="s">
        <v>2093</v>
      </c>
      <c r="M167" s="19" t="s">
        <v>436</v>
      </c>
      <c r="P167" s="14" t="s">
        <v>92</v>
      </c>
      <c r="Q167" s="14" t="s">
        <v>92</v>
      </c>
      <c r="R167" s="14"/>
    </row>
    <row r="168" spans="1:18" ht="15.75" customHeight="1" x14ac:dyDescent="0.2">
      <c r="A168" s="61" t="s">
        <v>31</v>
      </c>
      <c r="B168" s="61" t="s">
        <v>2061</v>
      </c>
      <c r="C168" s="61" t="s">
        <v>5025</v>
      </c>
      <c r="D168" s="61" t="s">
        <v>163</v>
      </c>
      <c r="E168" s="61" t="s">
        <v>2301</v>
      </c>
      <c r="F168" s="19">
        <v>2</v>
      </c>
      <c r="H168" s="19">
        <v>1994</v>
      </c>
      <c r="I168" s="19" t="s">
        <v>2963</v>
      </c>
      <c r="J168" s="19" t="s">
        <v>2302</v>
      </c>
      <c r="K168" s="26" t="s">
        <v>2088</v>
      </c>
      <c r="M168" s="14" t="s">
        <v>2758</v>
      </c>
      <c r="P168" s="14" t="s">
        <v>78</v>
      </c>
      <c r="Q168" s="14" t="s">
        <v>78</v>
      </c>
      <c r="R168" s="14"/>
    </row>
    <row r="169" spans="1:18" ht="15.75" customHeight="1" x14ac:dyDescent="0.2">
      <c r="A169" s="61" t="s">
        <v>31</v>
      </c>
      <c r="B169" s="61" t="s">
        <v>2061</v>
      </c>
      <c r="C169" s="61" t="s">
        <v>5025</v>
      </c>
      <c r="D169" s="61" t="s">
        <v>163</v>
      </c>
      <c r="E169" s="61" t="s">
        <v>2301</v>
      </c>
      <c r="F169" s="19">
        <v>3</v>
      </c>
      <c r="H169" s="19">
        <v>1996</v>
      </c>
      <c r="I169" s="19" t="s">
        <v>2964</v>
      </c>
      <c r="J169" s="19" t="s">
        <v>2303</v>
      </c>
      <c r="K169" s="26" t="s">
        <v>2088</v>
      </c>
      <c r="M169" s="14" t="s">
        <v>2758</v>
      </c>
      <c r="P169" s="14" t="s">
        <v>78</v>
      </c>
      <c r="Q169" s="14" t="s">
        <v>78</v>
      </c>
      <c r="R169" s="14"/>
    </row>
    <row r="170" spans="1:18" ht="15.75" customHeight="1" x14ac:dyDescent="0.2">
      <c r="A170" s="61" t="s">
        <v>31</v>
      </c>
      <c r="B170" s="61" t="s">
        <v>2061</v>
      </c>
      <c r="C170" s="61" t="s">
        <v>5025</v>
      </c>
      <c r="D170" s="61" t="s">
        <v>163</v>
      </c>
      <c r="E170" s="61" t="s">
        <v>2301</v>
      </c>
      <c r="F170" s="19">
        <v>4</v>
      </c>
      <c r="H170" s="19">
        <v>1998</v>
      </c>
      <c r="I170" s="19" t="s">
        <v>2965</v>
      </c>
      <c r="J170" s="19" t="s">
        <v>2304</v>
      </c>
      <c r="K170" s="26" t="s">
        <v>2088</v>
      </c>
      <c r="M170" s="14" t="s">
        <v>2758</v>
      </c>
      <c r="P170" s="14" t="s">
        <v>78</v>
      </c>
      <c r="Q170" s="14" t="s">
        <v>78</v>
      </c>
      <c r="R170" s="14"/>
    </row>
    <row r="171" spans="1:18" ht="15.75" customHeight="1" x14ac:dyDescent="0.2">
      <c r="A171" s="61" t="s">
        <v>31</v>
      </c>
      <c r="B171" s="61" t="s">
        <v>2061</v>
      </c>
      <c r="C171" s="61" t="s">
        <v>5025</v>
      </c>
      <c r="D171" s="61" t="s">
        <v>163</v>
      </c>
      <c r="E171" s="61" t="s">
        <v>2301</v>
      </c>
      <c r="F171" s="19">
        <v>5</v>
      </c>
      <c r="H171" s="19">
        <v>2000</v>
      </c>
      <c r="I171" s="19" t="s">
        <v>2966</v>
      </c>
      <c r="J171" s="19" t="s">
        <v>2305</v>
      </c>
      <c r="K171" s="26" t="s">
        <v>2088</v>
      </c>
      <c r="M171" s="14" t="s">
        <v>2758</v>
      </c>
      <c r="P171" s="14" t="s">
        <v>78</v>
      </c>
      <c r="Q171" s="14" t="s">
        <v>78</v>
      </c>
      <c r="R171" s="14"/>
    </row>
    <row r="172" spans="1:18" ht="15.75" customHeight="1" x14ac:dyDescent="0.2">
      <c r="A172" s="61" t="s">
        <v>31</v>
      </c>
      <c r="B172" s="61" t="s">
        <v>2061</v>
      </c>
      <c r="C172" s="61" t="s">
        <v>5025</v>
      </c>
      <c r="D172" s="61" t="s">
        <v>163</v>
      </c>
      <c r="E172" s="61" t="s">
        <v>2301</v>
      </c>
      <c r="F172" s="19">
        <v>6</v>
      </c>
      <c r="H172" s="19">
        <v>2002</v>
      </c>
      <c r="I172" s="19" t="s">
        <v>2967</v>
      </c>
      <c r="J172" s="19" t="s">
        <v>2306</v>
      </c>
      <c r="K172" s="26" t="s">
        <v>2088</v>
      </c>
      <c r="M172" s="14" t="s">
        <v>2758</v>
      </c>
      <c r="P172" s="14" t="s">
        <v>78</v>
      </c>
      <c r="Q172" s="14" t="s">
        <v>78</v>
      </c>
      <c r="R172" s="14"/>
    </row>
    <row r="173" spans="1:18" ht="15.75" customHeight="1" x14ac:dyDescent="0.2">
      <c r="A173" s="61" t="s">
        <v>31</v>
      </c>
      <c r="B173" s="61" t="s">
        <v>2061</v>
      </c>
      <c r="C173" s="61" t="s">
        <v>5025</v>
      </c>
      <c r="D173" s="61" t="s">
        <v>163</v>
      </c>
      <c r="E173" s="61" t="s">
        <v>2301</v>
      </c>
      <c r="F173" s="19">
        <v>7</v>
      </c>
      <c r="H173" s="19">
        <v>2004</v>
      </c>
      <c r="I173" s="19" t="s">
        <v>2968</v>
      </c>
      <c r="J173" s="19" t="s">
        <v>2307</v>
      </c>
      <c r="K173" s="26" t="s">
        <v>2088</v>
      </c>
      <c r="M173" s="14" t="s">
        <v>2758</v>
      </c>
      <c r="P173" s="14" t="s">
        <v>78</v>
      </c>
      <c r="Q173" s="14" t="s">
        <v>78</v>
      </c>
      <c r="R173" s="14"/>
    </row>
    <row r="174" spans="1:18" ht="15.75" customHeight="1" x14ac:dyDescent="0.2">
      <c r="A174" s="61" t="s">
        <v>31</v>
      </c>
      <c r="B174" s="61" t="s">
        <v>2061</v>
      </c>
      <c r="C174" s="61" t="s">
        <v>5025</v>
      </c>
      <c r="D174" s="61" t="s">
        <v>163</v>
      </c>
      <c r="E174" s="61" t="s">
        <v>2301</v>
      </c>
      <c r="F174" s="19">
        <v>8</v>
      </c>
      <c r="H174" s="19">
        <v>2006</v>
      </c>
      <c r="I174" s="19" t="s">
        <v>2969</v>
      </c>
      <c r="J174" s="19" t="s">
        <v>2308</v>
      </c>
      <c r="K174" s="26" t="s">
        <v>2088</v>
      </c>
      <c r="M174" s="14" t="s">
        <v>2758</v>
      </c>
      <c r="P174" s="14" t="s">
        <v>78</v>
      </c>
      <c r="Q174" s="14" t="s">
        <v>78</v>
      </c>
      <c r="R174" s="14"/>
    </row>
    <row r="175" spans="1:18" ht="15.75" customHeight="1" x14ac:dyDescent="0.2">
      <c r="A175" s="61" t="s">
        <v>31</v>
      </c>
      <c r="B175" s="61" t="s">
        <v>2061</v>
      </c>
      <c r="C175" s="61" t="s">
        <v>5025</v>
      </c>
      <c r="D175" s="61" t="s">
        <v>163</v>
      </c>
      <c r="E175" s="61" t="s">
        <v>2301</v>
      </c>
      <c r="F175" s="19">
        <v>9</v>
      </c>
      <c r="H175" s="19">
        <v>2008</v>
      </c>
      <c r="I175" s="19" t="s">
        <v>2970</v>
      </c>
      <c r="J175" s="19" t="s">
        <v>2309</v>
      </c>
      <c r="K175" s="26" t="s">
        <v>2088</v>
      </c>
      <c r="M175" s="14" t="s">
        <v>2758</v>
      </c>
      <c r="P175" s="14" t="s">
        <v>78</v>
      </c>
      <c r="Q175" s="14" t="s">
        <v>78</v>
      </c>
      <c r="R175" s="14"/>
    </row>
    <row r="176" spans="1:18" ht="15.75" customHeight="1" x14ac:dyDescent="0.2">
      <c r="A176" s="61" t="s">
        <v>31</v>
      </c>
      <c r="B176" s="61" t="s">
        <v>2061</v>
      </c>
      <c r="C176" s="61" t="s">
        <v>5025</v>
      </c>
      <c r="D176" s="61" t="s">
        <v>163</v>
      </c>
      <c r="E176" s="61" t="s">
        <v>2301</v>
      </c>
      <c r="F176" s="19">
        <v>10</v>
      </c>
      <c r="H176" s="19">
        <v>2010</v>
      </c>
      <c r="I176" s="19" t="s">
        <v>2971</v>
      </c>
      <c r="J176" s="19" t="s">
        <v>2310</v>
      </c>
      <c r="K176" s="26" t="s">
        <v>2088</v>
      </c>
      <c r="M176" s="14" t="s">
        <v>2758</v>
      </c>
      <c r="P176" s="14" t="s">
        <v>78</v>
      </c>
      <c r="Q176" s="14" t="s">
        <v>78</v>
      </c>
      <c r="R176" s="14"/>
    </row>
    <row r="177" spans="1:18" ht="15.75" customHeight="1" x14ac:dyDescent="0.2">
      <c r="A177" s="61" t="s">
        <v>31</v>
      </c>
      <c r="B177" s="61" t="s">
        <v>2061</v>
      </c>
      <c r="C177" s="61" t="s">
        <v>5025</v>
      </c>
      <c r="D177" s="61" t="s">
        <v>163</v>
      </c>
      <c r="E177" s="61" t="s">
        <v>2301</v>
      </c>
      <c r="F177" s="19">
        <v>11</v>
      </c>
      <c r="H177" s="19">
        <v>2012</v>
      </c>
      <c r="I177" s="19" t="s">
        <v>2972</v>
      </c>
      <c r="J177" s="19" t="s">
        <v>2311</v>
      </c>
      <c r="K177" s="26" t="s">
        <v>2088</v>
      </c>
      <c r="M177" s="14" t="s">
        <v>2758</v>
      </c>
      <c r="P177" s="14" t="s">
        <v>78</v>
      </c>
      <c r="Q177" s="14" t="s">
        <v>78</v>
      </c>
      <c r="R177" s="14"/>
    </row>
    <row r="178" spans="1:18" ht="15.75" customHeight="1" x14ac:dyDescent="0.2">
      <c r="A178" s="61" t="s">
        <v>31</v>
      </c>
      <c r="B178" s="61" t="s">
        <v>2061</v>
      </c>
      <c r="C178" s="61" t="s">
        <v>5025</v>
      </c>
      <c r="D178" s="61" t="s">
        <v>163</v>
      </c>
      <c r="E178" s="61" t="s">
        <v>2301</v>
      </c>
      <c r="F178" s="19">
        <v>12</v>
      </c>
      <c r="H178" s="19">
        <v>2014</v>
      </c>
      <c r="I178" s="19" t="s">
        <v>2973</v>
      </c>
      <c r="J178" s="19" t="s">
        <v>2312</v>
      </c>
      <c r="K178" s="26" t="s">
        <v>2088</v>
      </c>
      <c r="M178" s="14" t="s">
        <v>2758</v>
      </c>
      <c r="P178" s="14" t="s">
        <v>78</v>
      </c>
      <c r="Q178" s="14" t="s">
        <v>78</v>
      </c>
      <c r="R178" s="14"/>
    </row>
    <row r="179" spans="1:18" ht="15.75" customHeight="1" x14ac:dyDescent="0.2">
      <c r="A179" s="61" t="s">
        <v>31</v>
      </c>
      <c r="B179" s="61" t="s">
        <v>2061</v>
      </c>
      <c r="C179" s="61" t="s">
        <v>5025</v>
      </c>
      <c r="D179" s="61" t="s">
        <v>163</v>
      </c>
      <c r="E179" s="61" t="s">
        <v>2313</v>
      </c>
      <c r="F179" s="19">
        <v>1</v>
      </c>
      <c r="H179" s="19">
        <v>1992</v>
      </c>
      <c r="I179" s="19" t="s">
        <v>2974</v>
      </c>
      <c r="J179" s="19" t="s">
        <v>2314</v>
      </c>
      <c r="K179" s="19" t="s">
        <v>2088</v>
      </c>
      <c r="M179" s="14" t="s">
        <v>2758</v>
      </c>
      <c r="P179" s="14" t="s">
        <v>78</v>
      </c>
      <c r="Q179" s="14" t="s">
        <v>78</v>
      </c>
      <c r="R179" s="14"/>
    </row>
    <row r="180" spans="1:18" ht="15.75" customHeight="1" x14ac:dyDescent="0.2">
      <c r="A180" s="61" t="s">
        <v>31</v>
      </c>
      <c r="B180" s="61" t="s">
        <v>2061</v>
      </c>
      <c r="C180" s="61" t="s">
        <v>5025</v>
      </c>
      <c r="D180" s="61" t="s">
        <v>163</v>
      </c>
      <c r="E180" s="61" t="s">
        <v>2313</v>
      </c>
      <c r="F180" s="19">
        <v>2</v>
      </c>
      <c r="H180" s="19">
        <v>1994</v>
      </c>
      <c r="I180" s="19" t="s">
        <v>2975</v>
      </c>
      <c r="J180" s="19" t="s">
        <v>2315</v>
      </c>
      <c r="K180" s="19" t="s">
        <v>2088</v>
      </c>
      <c r="M180" s="14" t="s">
        <v>2758</v>
      </c>
      <c r="P180" s="14" t="s">
        <v>78</v>
      </c>
      <c r="Q180" s="14" t="s">
        <v>78</v>
      </c>
      <c r="R180" s="14"/>
    </row>
    <row r="181" spans="1:18" ht="15.75" customHeight="1" x14ac:dyDescent="0.2">
      <c r="A181" s="61" t="s">
        <v>31</v>
      </c>
      <c r="B181" s="61" t="s">
        <v>2061</v>
      </c>
      <c r="C181" s="61" t="s">
        <v>5025</v>
      </c>
      <c r="D181" s="61" t="s">
        <v>163</v>
      </c>
      <c r="E181" s="61" t="s">
        <v>2313</v>
      </c>
      <c r="F181" s="19">
        <v>3</v>
      </c>
      <c r="H181" s="19">
        <v>1996</v>
      </c>
      <c r="I181" s="19" t="s">
        <v>2976</v>
      </c>
      <c r="J181" s="19" t="s">
        <v>2316</v>
      </c>
      <c r="K181" s="19" t="s">
        <v>2088</v>
      </c>
      <c r="M181" s="14" t="s">
        <v>2758</v>
      </c>
      <c r="P181" s="14" t="s">
        <v>78</v>
      </c>
      <c r="Q181" s="14" t="s">
        <v>78</v>
      </c>
      <c r="R181" s="14"/>
    </row>
    <row r="182" spans="1:18" ht="15.75" customHeight="1" x14ac:dyDescent="0.2">
      <c r="A182" s="61" t="s">
        <v>31</v>
      </c>
      <c r="B182" s="61" t="s">
        <v>2061</v>
      </c>
      <c r="C182" s="61" t="s">
        <v>5025</v>
      </c>
      <c r="D182" s="61" t="s">
        <v>163</v>
      </c>
      <c r="E182" s="61" t="s">
        <v>2313</v>
      </c>
      <c r="F182" s="19">
        <v>4</v>
      </c>
      <c r="H182" s="19">
        <v>1998</v>
      </c>
      <c r="I182" s="19" t="s">
        <v>2977</v>
      </c>
      <c r="J182" s="19" t="s">
        <v>2317</v>
      </c>
      <c r="K182" s="19" t="s">
        <v>2088</v>
      </c>
      <c r="M182" s="14" t="s">
        <v>2758</v>
      </c>
      <c r="P182" s="14" t="s">
        <v>78</v>
      </c>
      <c r="Q182" s="14" t="s">
        <v>78</v>
      </c>
      <c r="R182" s="14"/>
    </row>
    <row r="183" spans="1:18" ht="15.75" customHeight="1" x14ac:dyDescent="0.2">
      <c r="A183" s="61" t="s">
        <v>31</v>
      </c>
      <c r="B183" s="61" t="s">
        <v>2061</v>
      </c>
      <c r="C183" s="61" t="s">
        <v>5025</v>
      </c>
      <c r="D183" s="61" t="s">
        <v>163</v>
      </c>
      <c r="E183" s="61" t="s">
        <v>2313</v>
      </c>
      <c r="F183" s="19">
        <v>5</v>
      </c>
      <c r="H183" s="19">
        <v>2000</v>
      </c>
      <c r="I183" s="19" t="s">
        <v>2978</v>
      </c>
      <c r="J183" s="19" t="s">
        <v>2318</v>
      </c>
      <c r="K183" s="19" t="s">
        <v>2088</v>
      </c>
      <c r="M183" s="14" t="s">
        <v>2758</v>
      </c>
      <c r="P183" s="14" t="s">
        <v>78</v>
      </c>
      <c r="Q183" s="14" t="s">
        <v>78</v>
      </c>
      <c r="R183" s="14"/>
    </row>
    <row r="184" spans="1:18" ht="15.75" customHeight="1" x14ac:dyDescent="0.2">
      <c r="A184" s="61" t="s">
        <v>31</v>
      </c>
      <c r="B184" s="61" t="s">
        <v>2061</v>
      </c>
      <c r="C184" s="61" t="s">
        <v>5025</v>
      </c>
      <c r="D184" s="61" t="s">
        <v>163</v>
      </c>
      <c r="E184" s="61" t="s">
        <v>2313</v>
      </c>
      <c r="F184" s="19">
        <v>6</v>
      </c>
      <c r="H184" s="19">
        <v>2002</v>
      </c>
      <c r="I184" s="19" t="s">
        <v>2979</v>
      </c>
      <c r="J184" s="19" t="s">
        <v>2319</v>
      </c>
      <c r="K184" s="19" t="s">
        <v>2088</v>
      </c>
      <c r="M184" s="14" t="s">
        <v>2758</v>
      </c>
      <c r="P184" s="14" t="s">
        <v>78</v>
      </c>
      <c r="Q184" s="14" t="s">
        <v>78</v>
      </c>
      <c r="R184" s="14"/>
    </row>
    <row r="185" spans="1:18" ht="15.75" customHeight="1" x14ac:dyDescent="0.2">
      <c r="A185" s="61" t="s">
        <v>31</v>
      </c>
      <c r="B185" s="61" t="s">
        <v>2061</v>
      </c>
      <c r="C185" s="61" t="s">
        <v>5025</v>
      </c>
      <c r="D185" s="61" t="s">
        <v>163</v>
      </c>
      <c r="E185" s="61" t="s">
        <v>2313</v>
      </c>
      <c r="F185" s="19">
        <v>7</v>
      </c>
      <c r="H185" s="19">
        <v>2004</v>
      </c>
      <c r="I185" s="19" t="s">
        <v>2980</v>
      </c>
      <c r="J185" s="19" t="s">
        <v>2320</v>
      </c>
      <c r="K185" s="19" t="s">
        <v>2088</v>
      </c>
      <c r="M185" s="14" t="s">
        <v>2758</v>
      </c>
      <c r="P185" s="14" t="s">
        <v>78</v>
      </c>
      <c r="Q185" s="14" t="s">
        <v>78</v>
      </c>
      <c r="R185" s="14"/>
    </row>
    <row r="186" spans="1:18" ht="15.75" customHeight="1" x14ac:dyDescent="0.2">
      <c r="A186" s="61" t="s">
        <v>31</v>
      </c>
      <c r="B186" s="61" t="s">
        <v>2061</v>
      </c>
      <c r="C186" s="61" t="s">
        <v>5025</v>
      </c>
      <c r="D186" s="61" t="s">
        <v>163</v>
      </c>
      <c r="E186" s="61" t="s">
        <v>2313</v>
      </c>
      <c r="F186" s="19">
        <v>8</v>
      </c>
      <c r="H186" s="19">
        <v>2006</v>
      </c>
      <c r="I186" s="19" t="s">
        <v>2981</v>
      </c>
      <c r="J186" s="19" t="s">
        <v>2321</v>
      </c>
      <c r="K186" s="19" t="s">
        <v>2088</v>
      </c>
      <c r="M186" s="14" t="s">
        <v>2758</v>
      </c>
      <c r="P186" s="14" t="s">
        <v>78</v>
      </c>
      <c r="Q186" s="14" t="s">
        <v>78</v>
      </c>
      <c r="R186" s="14"/>
    </row>
    <row r="187" spans="1:18" ht="15.75" customHeight="1" x14ac:dyDescent="0.2">
      <c r="A187" s="61" t="s">
        <v>31</v>
      </c>
      <c r="B187" s="61" t="s">
        <v>2061</v>
      </c>
      <c r="C187" s="61" t="s">
        <v>5025</v>
      </c>
      <c r="D187" s="61" t="s">
        <v>163</v>
      </c>
      <c r="E187" s="61" t="s">
        <v>2313</v>
      </c>
      <c r="F187" s="19">
        <v>9</v>
      </c>
      <c r="H187" s="19">
        <v>2008</v>
      </c>
      <c r="I187" s="19" t="s">
        <v>2982</v>
      </c>
      <c r="J187" s="19" t="s">
        <v>2322</v>
      </c>
      <c r="K187" s="19" t="s">
        <v>2088</v>
      </c>
      <c r="M187" s="14" t="s">
        <v>2758</v>
      </c>
      <c r="P187" s="14" t="s">
        <v>78</v>
      </c>
      <c r="Q187" s="14" t="s">
        <v>78</v>
      </c>
      <c r="R187" s="14"/>
    </row>
    <row r="188" spans="1:18" ht="15.75" customHeight="1" x14ac:dyDescent="0.2">
      <c r="A188" s="61" t="s">
        <v>31</v>
      </c>
      <c r="B188" s="61" t="s">
        <v>2061</v>
      </c>
      <c r="C188" s="61" t="s">
        <v>5025</v>
      </c>
      <c r="D188" s="61" t="s">
        <v>163</v>
      </c>
      <c r="E188" s="61" t="s">
        <v>2313</v>
      </c>
      <c r="F188" s="19">
        <v>10</v>
      </c>
      <c r="H188" s="19">
        <v>2010</v>
      </c>
      <c r="I188" s="19" t="s">
        <v>2983</v>
      </c>
      <c r="J188" s="19" t="s">
        <v>2323</v>
      </c>
      <c r="K188" s="19" t="s">
        <v>2088</v>
      </c>
      <c r="M188" s="14" t="s">
        <v>2758</v>
      </c>
      <c r="P188" s="14" t="s">
        <v>78</v>
      </c>
      <c r="Q188" s="14" t="s">
        <v>78</v>
      </c>
      <c r="R188" s="14"/>
    </row>
    <row r="189" spans="1:18" ht="15.75" customHeight="1" x14ac:dyDescent="0.2">
      <c r="A189" s="61" t="s">
        <v>31</v>
      </c>
      <c r="B189" s="61" t="s">
        <v>2061</v>
      </c>
      <c r="C189" s="61" t="s">
        <v>5025</v>
      </c>
      <c r="D189" s="61" t="s">
        <v>163</v>
      </c>
      <c r="E189" s="61" t="s">
        <v>2313</v>
      </c>
      <c r="F189" s="19">
        <v>11</v>
      </c>
      <c r="H189" s="19">
        <v>2012</v>
      </c>
      <c r="I189" s="19" t="s">
        <v>2984</v>
      </c>
      <c r="J189" s="19" t="s">
        <v>2324</v>
      </c>
      <c r="K189" s="19" t="s">
        <v>2088</v>
      </c>
      <c r="M189" s="14" t="s">
        <v>2758</v>
      </c>
      <c r="P189" s="14" t="s">
        <v>78</v>
      </c>
      <c r="Q189" s="14" t="s">
        <v>78</v>
      </c>
      <c r="R189" s="14"/>
    </row>
    <row r="190" spans="1:18" ht="15.75" customHeight="1" x14ac:dyDescent="0.2">
      <c r="A190" s="61" t="s">
        <v>31</v>
      </c>
      <c r="B190" s="61" t="s">
        <v>2061</v>
      </c>
      <c r="C190" s="61" t="s">
        <v>5025</v>
      </c>
      <c r="D190" s="61" t="s">
        <v>163</v>
      </c>
      <c r="E190" s="61" t="s">
        <v>2313</v>
      </c>
      <c r="F190" s="19">
        <v>12</v>
      </c>
      <c r="H190" s="19">
        <v>2014</v>
      </c>
      <c r="I190" s="19" t="s">
        <v>2985</v>
      </c>
      <c r="J190" s="19" t="s">
        <v>2325</v>
      </c>
      <c r="K190" s="19" t="s">
        <v>2088</v>
      </c>
      <c r="M190" s="14" t="s">
        <v>2758</v>
      </c>
      <c r="P190" s="14" t="s">
        <v>78</v>
      </c>
      <c r="Q190" s="14" t="s">
        <v>78</v>
      </c>
      <c r="R190" s="14"/>
    </row>
    <row r="191" spans="1:18" ht="15.75" customHeight="1" x14ac:dyDescent="0.2">
      <c r="A191" s="61" t="s">
        <v>31</v>
      </c>
      <c r="B191" s="61" t="s">
        <v>2061</v>
      </c>
      <c r="C191" s="61" t="s">
        <v>5025</v>
      </c>
      <c r="D191" s="61" t="s">
        <v>163</v>
      </c>
      <c r="E191" s="61" t="s">
        <v>2326</v>
      </c>
      <c r="F191" s="19">
        <v>1</v>
      </c>
      <c r="H191" s="19">
        <v>1992</v>
      </c>
      <c r="I191" s="19" t="s">
        <v>2986</v>
      </c>
      <c r="J191" s="19" t="s">
        <v>2327</v>
      </c>
      <c r="K191" s="19" t="s">
        <v>2088</v>
      </c>
      <c r="M191" s="14" t="s">
        <v>2758</v>
      </c>
      <c r="P191" s="14" t="s">
        <v>78</v>
      </c>
      <c r="Q191" s="14" t="s">
        <v>78</v>
      </c>
      <c r="R191" s="14"/>
    </row>
    <row r="192" spans="1:18" ht="15.75" customHeight="1" x14ac:dyDescent="0.2">
      <c r="A192" s="61" t="s">
        <v>31</v>
      </c>
      <c r="B192" s="61" t="s">
        <v>2061</v>
      </c>
      <c r="C192" s="61" t="s">
        <v>5025</v>
      </c>
      <c r="D192" s="61" t="s">
        <v>163</v>
      </c>
      <c r="E192" s="61" t="s">
        <v>2326</v>
      </c>
      <c r="F192" s="19">
        <v>2</v>
      </c>
      <c r="H192" s="19">
        <v>1994</v>
      </c>
      <c r="I192" s="19" t="s">
        <v>2987</v>
      </c>
      <c r="J192" s="19" t="s">
        <v>2328</v>
      </c>
      <c r="K192" s="19" t="s">
        <v>2088</v>
      </c>
      <c r="M192" s="14" t="s">
        <v>2758</v>
      </c>
      <c r="P192" s="14" t="s">
        <v>78</v>
      </c>
      <c r="Q192" s="14" t="s">
        <v>78</v>
      </c>
      <c r="R192" s="14"/>
    </row>
    <row r="193" spans="1:18" ht="15.75" customHeight="1" x14ac:dyDescent="0.2">
      <c r="A193" s="61" t="s">
        <v>31</v>
      </c>
      <c r="B193" s="61" t="s">
        <v>2061</v>
      </c>
      <c r="C193" s="61" t="s">
        <v>5025</v>
      </c>
      <c r="D193" s="61" t="s">
        <v>163</v>
      </c>
      <c r="E193" s="61" t="s">
        <v>2326</v>
      </c>
      <c r="F193" s="19">
        <v>3</v>
      </c>
      <c r="H193" s="19">
        <v>1996</v>
      </c>
      <c r="I193" s="19" t="s">
        <v>2988</v>
      </c>
      <c r="J193" s="19" t="s">
        <v>2329</v>
      </c>
      <c r="K193" s="19" t="s">
        <v>2088</v>
      </c>
      <c r="M193" s="14" t="s">
        <v>2758</v>
      </c>
      <c r="P193" s="14" t="s">
        <v>78</v>
      </c>
      <c r="Q193" s="14" t="s">
        <v>78</v>
      </c>
      <c r="R193" s="14"/>
    </row>
    <row r="194" spans="1:18" ht="15.75" customHeight="1" x14ac:dyDescent="0.2">
      <c r="A194" s="61" t="s">
        <v>31</v>
      </c>
      <c r="B194" s="61" t="s">
        <v>2061</v>
      </c>
      <c r="C194" s="61" t="s">
        <v>5025</v>
      </c>
      <c r="D194" s="61" t="s">
        <v>163</v>
      </c>
      <c r="E194" s="61" t="s">
        <v>2326</v>
      </c>
      <c r="F194" s="19">
        <v>4</v>
      </c>
      <c r="H194" s="19">
        <v>1998</v>
      </c>
      <c r="I194" s="19" t="s">
        <v>2989</v>
      </c>
      <c r="J194" s="19" t="s">
        <v>2330</v>
      </c>
      <c r="K194" s="19" t="s">
        <v>2088</v>
      </c>
      <c r="M194" s="14" t="s">
        <v>2758</v>
      </c>
      <c r="P194" s="14" t="s">
        <v>78</v>
      </c>
      <c r="Q194" s="14" t="s">
        <v>78</v>
      </c>
      <c r="R194" s="14"/>
    </row>
    <row r="195" spans="1:18" ht="15.75" customHeight="1" x14ac:dyDescent="0.2">
      <c r="A195" s="61" t="s">
        <v>31</v>
      </c>
      <c r="B195" s="61" t="s">
        <v>2061</v>
      </c>
      <c r="C195" s="61" t="s">
        <v>5025</v>
      </c>
      <c r="D195" s="61" t="s">
        <v>163</v>
      </c>
      <c r="E195" s="61" t="s">
        <v>2326</v>
      </c>
      <c r="F195" s="19">
        <v>5</v>
      </c>
      <c r="H195" s="19">
        <v>2000</v>
      </c>
      <c r="I195" s="19" t="s">
        <v>2990</v>
      </c>
      <c r="J195" s="19" t="s">
        <v>2331</v>
      </c>
      <c r="K195" s="19" t="s">
        <v>2088</v>
      </c>
      <c r="M195" s="14" t="s">
        <v>2758</v>
      </c>
      <c r="P195" s="14" t="s">
        <v>78</v>
      </c>
      <c r="Q195" s="14" t="s">
        <v>78</v>
      </c>
      <c r="R195" s="14"/>
    </row>
    <row r="196" spans="1:18" ht="15.75" customHeight="1" x14ac:dyDescent="0.2">
      <c r="A196" s="61" t="s">
        <v>31</v>
      </c>
      <c r="B196" s="61" t="s">
        <v>2061</v>
      </c>
      <c r="C196" s="61" t="s">
        <v>5025</v>
      </c>
      <c r="D196" s="61" t="s">
        <v>163</v>
      </c>
      <c r="E196" s="61" t="s">
        <v>2326</v>
      </c>
      <c r="F196" s="19">
        <v>6</v>
      </c>
      <c r="H196" s="19">
        <v>2002</v>
      </c>
      <c r="I196" s="19" t="s">
        <v>2991</v>
      </c>
      <c r="J196" s="19" t="s">
        <v>2332</v>
      </c>
      <c r="K196" s="19" t="s">
        <v>2088</v>
      </c>
      <c r="M196" s="14" t="s">
        <v>2758</v>
      </c>
      <c r="P196" s="14" t="s">
        <v>78</v>
      </c>
      <c r="Q196" s="14" t="s">
        <v>78</v>
      </c>
      <c r="R196" s="14"/>
    </row>
    <row r="197" spans="1:18" ht="15.75" customHeight="1" x14ac:dyDescent="0.2">
      <c r="A197" s="61" t="s">
        <v>31</v>
      </c>
      <c r="B197" s="61" t="s">
        <v>2061</v>
      </c>
      <c r="C197" s="61" t="s">
        <v>5025</v>
      </c>
      <c r="D197" s="61" t="s">
        <v>163</v>
      </c>
      <c r="E197" s="61" t="s">
        <v>2326</v>
      </c>
      <c r="F197" s="19">
        <v>7</v>
      </c>
      <c r="H197" s="19">
        <v>2004</v>
      </c>
      <c r="I197" s="19" t="s">
        <v>2992</v>
      </c>
      <c r="J197" s="19" t="s">
        <v>2333</v>
      </c>
      <c r="K197" s="19" t="s">
        <v>2088</v>
      </c>
      <c r="M197" s="14" t="s">
        <v>2758</v>
      </c>
      <c r="P197" s="14" t="s">
        <v>78</v>
      </c>
      <c r="Q197" s="14" t="s">
        <v>78</v>
      </c>
      <c r="R197" s="14"/>
    </row>
    <row r="198" spans="1:18" ht="15.75" customHeight="1" x14ac:dyDescent="0.2">
      <c r="A198" s="61" t="s">
        <v>31</v>
      </c>
      <c r="B198" s="61" t="s">
        <v>2061</v>
      </c>
      <c r="C198" s="61" t="s">
        <v>5025</v>
      </c>
      <c r="D198" s="61" t="s">
        <v>163</v>
      </c>
      <c r="E198" s="61" t="s">
        <v>2326</v>
      </c>
      <c r="F198" s="19">
        <v>8</v>
      </c>
      <c r="H198" s="19">
        <v>2006</v>
      </c>
      <c r="I198" s="19" t="s">
        <v>2993</v>
      </c>
      <c r="J198" s="19" t="s">
        <v>2334</v>
      </c>
      <c r="K198" s="19" t="s">
        <v>2088</v>
      </c>
      <c r="M198" s="14" t="s">
        <v>2758</v>
      </c>
      <c r="P198" s="14" t="s">
        <v>78</v>
      </c>
      <c r="Q198" s="14" t="s">
        <v>78</v>
      </c>
      <c r="R198" s="14"/>
    </row>
    <row r="199" spans="1:18" ht="15.75" customHeight="1" x14ac:dyDescent="0.2">
      <c r="A199" s="61" t="s">
        <v>31</v>
      </c>
      <c r="B199" s="61" t="s">
        <v>2061</v>
      </c>
      <c r="C199" s="61" t="s">
        <v>5025</v>
      </c>
      <c r="D199" s="61" t="s">
        <v>163</v>
      </c>
      <c r="E199" s="61" t="s">
        <v>2326</v>
      </c>
      <c r="F199" s="19">
        <v>9</v>
      </c>
      <c r="H199" s="19">
        <v>2008</v>
      </c>
      <c r="I199" s="19" t="s">
        <v>2994</v>
      </c>
      <c r="J199" s="19" t="s">
        <v>2335</v>
      </c>
      <c r="K199" s="19" t="s">
        <v>2088</v>
      </c>
      <c r="M199" s="14" t="s">
        <v>2758</v>
      </c>
      <c r="P199" s="14" t="s">
        <v>78</v>
      </c>
      <c r="Q199" s="14" t="s">
        <v>78</v>
      </c>
      <c r="R199" s="14"/>
    </row>
    <row r="200" spans="1:18" ht="15.75" customHeight="1" x14ac:dyDescent="0.2">
      <c r="A200" s="61" t="s">
        <v>31</v>
      </c>
      <c r="B200" s="61" t="s">
        <v>2061</v>
      </c>
      <c r="C200" s="61" t="s">
        <v>5025</v>
      </c>
      <c r="D200" s="61" t="s">
        <v>163</v>
      </c>
      <c r="E200" s="61" t="s">
        <v>2326</v>
      </c>
      <c r="F200" s="19">
        <v>10</v>
      </c>
      <c r="H200" s="19">
        <v>2010</v>
      </c>
      <c r="I200" s="19" t="s">
        <v>2995</v>
      </c>
      <c r="J200" s="19" t="s">
        <v>2336</v>
      </c>
      <c r="K200" s="19" t="s">
        <v>2088</v>
      </c>
      <c r="M200" s="14" t="s">
        <v>2758</v>
      </c>
      <c r="P200" s="14" t="s">
        <v>78</v>
      </c>
      <c r="Q200" s="14" t="s">
        <v>78</v>
      </c>
      <c r="R200" s="14"/>
    </row>
    <row r="201" spans="1:18" ht="15.75" customHeight="1" x14ac:dyDescent="0.2">
      <c r="A201" s="61" t="s">
        <v>31</v>
      </c>
      <c r="B201" s="61" t="s">
        <v>2061</v>
      </c>
      <c r="C201" s="61" t="s">
        <v>5025</v>
      </c>
      <c r="D201" s="61" t="s">
        <v>163</v>
      </c>
      <c r="E201" s="61" t="s">
        <v>2326</v>
      </c>
      <c r="F201" s="19">
        <v>11</v>
      </c>
      <c r="H201" s="19">
        <v>2012</v>
      </c>
      <c r="I201" s="19" t="s">
        <v>2996</v>
      </c>
      <c r="J201" s="19" t="s">
        <v>2337</v>
      </c>
      <c r="K201" s="19" t="s">
        <v>2088</v>
      </c>
      <c r="M201" s="14" t="s">
        <v>2758</v>
      </c>
      <c r="P201" s="14" t="s">
        <v>78</v>
      </c>
      <c r="Q201" s="14" t="s">
        <v>78</v>
      </c>
      <c r="R201" s="14"/>
    </row>
    <row r="202" spans="1:18" ht="15.75" customHeight="1" x14ac:dyDescent="0.2">
      <c r="A202" s="61" t="s">
        <v>31</v>
      </c>
      <c r="B202" s="61" t="s">
        <v>2061</v>
      </c>
      <c r="C202" s="61" t="s">
        <v>5025</v>
      </c>
      <c r="D202" s="61" t="s">
        <v>163</v>
      </c>
      <c r="E202" s="61" t="s">
        <v>2326</v>
      </c>
      <c r="F202" s="19">
        <v>12</v>
      </c>
      <c r="H202" s="19">
        <v>2014</v>
      </c>
      <c r="I202" s="19" t="s">
        <v>2997</v>
      </c>
      <c r="J202" s="19" t="s">
        <v>2338</v>
      </c>
      <c r="K202" s="19" t="s">
        <v>2088</v>
      </c>
      <c r="M202" s="14" t="s">
        <v>2758</v>
      </c>
      <c r="P202" s="14" t="s">
        <v>78</v>
      </c>
      <c r="Q202" s="14" t="s">
        <v>78</v>
      </c>
      <c r="R202" s="14"/>
    </row>
    <row r="203" spans="1:18" ht="15.75" customHeight="1" x14ac:dyDescent="0.2">
      <c r="A203" s="57" t="s">
        <v>31</v>
      </c>
      <c r="B203" s="57" t="s">
        <v>2061</v>
      </c>
      <c r="C203" s="57" t="s">
        <v>5025</v>
      </c>
      <c r="D203" s="57" t="s">
        <v>85</v>
      </c>
      <c r="E203" s="57" t="s">
        <v>2094</v>
      </c>
      <c r="F203" s="19">
        <v>1</v>
      </c>
      <c r="H203" s="19">
        <v>1992</v>
      </c>
      <c r="I203" s="19" t="s">
        <v>2794</v>
      </c>
      <c r="J203" s="19" t="s">
        <v>2095</v>
      </c>
      <c r="K203" s="26" t="s">
        <v>2075</v>
      </c>
      <c r="M203" s="19" t="s">
        <v>2096</v>
      </c>
      <c r="P203" s="14" t="s">
        <v>96</v>
      </c>
      <c r="Q203" s="14" t="s">
        <v>96</v>
      </c>
      <c r="R203" s="14"/>
    </row>
    <row r="204" spans="1:18" ht="15.75" customHeight="1" x14ac:dyDescent="0.2">
      <c r="A204" s="57" t="s">
        <v>31</v>
      </c>
      <c r="B204" s="57" t="s">
        <v>2061</v>
      </c>
      <c r="C204" s="57" t="s">
        <v>5025</v>
      </c>
      <c r="D204" s="57" t="s">
        <v>85</v>
      </c>
      <c r="E204" s="57" t="s">
        <v>2094</v>
      </c>
      <c r="F204" s="19">
        <v>2</v>
      </c>
      <c r="H204" s="19">
        <v>1994</v>
      </c>
      <c r="I204" s="19" t="s">
        <v>2795</v>
      </c>
      <c r="J204" s="19" t="s">
        <v>2097</v>
      </c>
      <c r="K204" s="26" t="s">
        <v>2075</v>
      </c>
      <c r="M204" s="19" t="s">
        <v>2096</v>
      </c>
      <c r="P204" s="14" t="s">
        <v>96</v>
      </c>
      <c r="Q204" s="14" t="s">
        <v>96</v>
      </c>
      <c r="R204" s="14"/>
    </row>
    <row r="205" spans="1:18" ht="15.75" customHeight="1" x14ac:dyDescent="0.2">
      <c r="A205" s="57" t="s">
        <v>31</v>
      </c>
      <c r="B205" s="57" t="s">
        <v>2061</v>
      </c>
      <c r="C205" s="57" t="s">
        <v>5025</v>
      </c>
      <c r="D205" s="57" t="s">
        <v>85</v>
      </c>
      <c r="E205" s="57" t="s">
        <v>2094</v>
      </c>
      <c r="F205" s="19">
        <v>3</v>
      </c>
      <c r="H205" s="19">
        <v>1996</v>
      </c>
      <c r="I205" s="19" t="s">
        <v>2796</v>
      </c>
      <c r="J205" s="19" t="s">
        <v>2098</v>
      </c>
      <c r="K205" s="26" t="s">
        <v>2075</v>
      </c>
      <c r="M205" s="19" t="s">
        <v>2096</v>
      </c>
      <c r="P205" s="14" t="s">
        <v>96</v>
      </c>
      <c r="Q205" s="14" t="s">
        <v>96</v>
      </c>
      <c r="R205" s="14"/>
    </row>
    <row r="206" spans="1:18" ht="15.75" customHeight="1" x14ac:dyDescent="0.2">
      <c r="A206" s="57" t="s">
        <v>31</v>
      </c>
      <c r="B206" s="57" t="s">
        <v>2061</v>
      </c>
      <c r="C206" s="57" t="s">
        <v>5025</v>
      </c>
      <c r="D206" s="57" t="s">
        <v>85</v>
      </c>
      <c r="E206" s="57" t="s">
        <v>2094</v>
      </c>
      <c r="F206" s="19">
        <v>4</v>
      </c>
      <c r="H206" s="19">
        <v>1998</v>
      </c>
      <c r="I206" s="19" t="s">
        <v>2797</v>
      </c>
      <c r="J206" s="19" t="s">
        <v>2099</v>
      </c>
      <c r="K206" s="26" t="s">
        <v>2075</v>
      </c>
      <c r="M206" s="19" t="s">
        <v>2096</v>
      </c>
      <c r="P206" s="14" t="s">
        <v>96</v>
      </c>
      <c r="Q206" s="14" t="s">
        <v>96</v>
      </c>
      <c r="R206" s="14"/>
    </row>
    <row r="207" spans="1:18" ht="15.75" customHeight="1" x14ac:dyDescent="0.2">
      <c r="A207" s="57" t="s">
        <v>31</v>
      </c>
      <c r="B207" s="57" t="s">
        <v>2061</v>
      </c>
      <c r="C207" s="57" t="s">
        <v>5025</v>
      </c>
      <c r="D207" s="57" t="s">
        <v>85</v>
      </c>
      <c r="E207" s="57" t="s">
        <v>2094</v>
      </c>
      <c r="F207" s="19">
        <v>5</v>
      </c>
      <c r="H207" s="19">
        <v>2000</v>
      </c>
      <c r="I207" s="19" t="s">
        <v>2798</v>
      </c>
      <c r="J207" s="19" t="s">
        <v>2100</v>
      </c>
      <c r="K207" s="26" t="s">
        <v>2075</v>
      </c>
      <c r="M207" s="19" t="s">
        <v>2096</v>
      </c>
      <c r="P207" s="14" t="s">
        <v>96</v>
      </c>
      <c r="Q207" s="14" t="s">
        <v>96</v>
      </c>
      <c r="R207" s="14"/>
    </row>
    <row r="208" spans="1:18" ht="15.75" customHeight="1" x14ac:dyDescent="0.2">
      <c r="A208" s="57" t="s">
        <v>31</v>
      </c>
      <c r="B208" s="57" t="s">
        <v>2061</v>
      </c>
      <c r="C208" s="57" t="s">
        <v>5025</v>
      </c>
      <c r="D208" s="57" t="s">
        <v>85</v>
      </c>
      <c r="E208" s="57" t="s">
        <v>2094</v>
      </c>
      <c r="F208" s="19">
        <v>6</v>
      </c>
      <c r="H208" s="19">
        <v>2002</v>
      </c>
      <c r="I208" s="19" t="s">
        <v>2799</v>
      </c>
      <c r="J208" s="19" t="s">
        <v>2101</v>
      </c>
      <c r="K208" s="26" t="s">
        <v>2075</v>
      </c>
      <c r="M208" s="19" t="s">
        <v>2096</v>
      </c>
      <c r="P208" s="14" t="s">
        <v>96</v>
      </c>
      <c r="Q208" s="14" t="s">
        <v>96</v>
      </c>
      <c r="R208" s="14"/>
    </row>
    <row r="209" spans="1:18" ht="15.75" customHeight="1" x14ac:dyDescent="0.2">
      <c r="A209" s="57" t="s">
        <v>31</v>
      </c>
      <c r="B209" s="57" t="s">
        <v>2061</v>
      </c>
      <c r="C209" s="57" t="s">
        <v>5025</v>
      </c>
      <c r="D209" s="57" t="s">
        <v>85</v>
      </c>
      <c r="E209" s="57" t="s">
        <v>2094</v>
      </c>
      <c r="F209" s="19">
        <v>7</v>
      </c>
      <c r="H209" s="19">
        <v>2004</v>
      </c>
      <c r="I209" s="19" t="s">
        <v>2800</v>
      </c>
      <c r="J209" s="19" t="s">
        <v>2102</v>
      </c>
      <c r="K209" s="26" t="s">
        <v>2075</v>
      </c>
      <c r="M209" s="19" t="s">
        <v>2096</v>
      </c>
      <c r="P209" s="14" t="s">
        <v>96</v>
      </c>
      <c r="Q209" s="14" t="s">
        <v>96</v>
      </c>
      <c r="R209" s="14"/>
    </row>
    <row r="210" spans="1:18" ht="15.75" customHeight="1" x14ac:dyDescent="0.2">
      <c r="A210" s="57" t="s">
        <v>31</v>
      </c>
      <c r="B210" s="57" t="s">
        <v>2061</v>
      </c>
      <c r="C210" s="57" t="s">
        <v>5025</v>
      </c>
      <c r="D210" s="57" t="s">
        <v>85</v>
      </c>
      <c r="E210" s="57" t="s">
        <v>2094</v>
      </c>
      <c r="F210" s="19">
        <v>8</v>
      </c>
      <c r="H210" s="19">
        <v>2006</v>
      </c>
      <c r="I210" s="19" t="s">
        <v>2801</v>
      </c>
      <c r="J210" s="19" t="s">
        <v>2103</v>
      </c>
      <c r="K210" s="26" t="s">
        <v>2075</v>
      </c>
      <c r="M210" s="19" t="s">
        <v>2096</v>
      </c>
      <c r="P210" s="14" t="s">
        <v>96</v>
      </c>
      <c r="Q210" s="14" t="s">
        <v>96</v>
      </c>
      <c r="R210" s="14"/>
    </row>
    <row r="211" spans="1:18" ht="15.75" customHeight="1" x14ac:dyDescent="0.2">
      <c r="A211" s="57" t="s">
        <v>31</v>
      </c>
      <c r="B211" s="57" t="s">
        <v>2061</v>
      </c>
      <c r="C211" s="57" t="s">
        <v>5025</v>
      </c>
      <c r="D211" s="57" t="s">
        <v>85</v>
      </c>
      <c r="E211" s="57" t="s">
        <v>2094</v>
      </c>
      <c r="F211" s="19">
        <v>9</v>
      </c>
      <c r="H211" s="19">
        <v>2008</v>
      </c>
      <c r="I211" s="19" t="s">
        <v>2802</v>
      </c>
      <c r="J211" s="19" t="s">
        <v>2104</v>
      </c>
      <c r="K211" s="26" t="s">
        <v>2075</v>
      </c>
      <c r="M211" s="19" t="s">
        <v>2096</v>
      </c>
      <c r="P211" s="14" t="s">
        <v>96</v>
      </c>
      <c r="Q211" s="14" t="s">
        <v>96</v>
      </c>
      <c r="R211" s="14"/>
    </row>
    <row r="212" spans="1:18" ht="15.75" customHeight="1" x14ac:dyDescent="0.2">
      <c r="A212" s="57" t="s">
        <v>31</v>
      </c>
      <c r="B212" s="57" t="s">
        <v>2061</v>
      </c>
      <c r="C212" s="57" t="s">
        <v>5025</v>
      </c>
      <c r="D212" s="57" t="s">
        <v>85</v>
      </c>
      <c r="E212" s="57" t="s">
        <v>2094</v>
      </c>
      <c r="F212" s="19">
        <v>10</v>
      </c>
      <c r="H212" s="19">
        <v>2010</v>
      </c>
      <c r="I212" s="19" t="s">
        <v>2803</v>
      </c>
      <c r="J212" s="19" t="s">
        <v>2105</v>
      </c>
      <c r="K212" s="26" t="s">
        <v>2075</v>
      </c>
      <c r="M212" s="19" t="s">
        <v>2096</v>
      </c>
      <c r="P212" s="14" t="s">
        <v>96</v>
      </c>
      <c r="Q212" s="14" t="s">
        <v>96</v>
      </c>
      <c r="R212" s="14"/>
    </row>
    <row r="213" spans="1:18" ht="15.75" customHeight="1" x14ac:dyDescent="0.2">
      <c r="A213" s="57" t="s">
        <v>31</v>
      </c>
      <c r="B213" s="57" t="s">
        <v>2061</v>
      </c>
      <c r="C213" s="57" t="s">
        <v>5025</v>
      </c>
      <c r="D213" s="57" t="s">
        <v>85</v>
      </c>
      <c r="E213" s="57" t="s">
        <v>2094</v>
      </c>
      <c r="F213" s="19">
        <v>11</v>
      </c>
      <c r="H213" s="19">
        <v>2012</v>
      </c>
      <c r="I213" s="19" t="s">
        <v>2804</v>
      </c>
      <c r="J213" s="19" t="s">
        <v>2106</v>
      </c>
      <c r="K213" s="26" t="s">
        <v>2075</v>
      </c>
      <c r="M213" s="19" t="s">
        <v>2096</v>
      </c>
      <c r="P213" s="14" t="s">
        <v>96</v>
      </c>
      <c r="Q213" s="14" t="s">
        <v>96</v>
      </c>
      <c r="R213" s="14"/>
    </row>
    <row r="214" spans="1:18" ht="15.75" customHeight="1" x14ac:dyDescent="0.2">
      <c r="A214" s="57" t="s">
        <v>31</v>
      </c>
      <c r="B214" s="57" t="s">
        <v>2061</v>
      </c>
      <c r="C214" s="57" t="s">
        <v>5025</v>
      </c>
      <c r="D214" s="57" t="s">
        <v>85</v>
      </c>
      <c r="E214" s="57" t="s">
        <v>2094</v>
      </c>
      <c r="F214" s="19">
        <v>12</v>
      </c>
      <c r="H214" s="19">
        <v>2014</v>
      </c>
      <c r="I214" s="19" t="s">
        <v>2805</v>
      </c>
      <c r="J214" s="19" t="s">
        <v>2107</v>
      </c>
      <c r="K214" s="26" t="s">
        <v>2075</v>
      </c>
      <c r="M214" s="19" t="s">
        <v>2096</v>
      </c>
      <c r="P214" s="14" t="s">
        <v>96</v>
      </c>
      <c r="Q214" s="14" t="s">
        <v>96</v>
      </c>
      <c r="R214" s="14"/>
    </row>
    <row r="215" spans="1:18" ht="15.75" customHeight="1" x14ac:dyDescent="0.2">
      <c r="A215" s="60" t="s">
        <v>31</v>
      </c>
      <c r="B215" s="60" t="s">
        <v>2061</v>
      </c>
      <c r="C215" s="60" t="s">
        <v>5025</v>
      </c>
      <c r="D215" s="60" t="s">
        <v>53</v>
      </c>
      <c r="E215" s="60" t="s">
        <v>2108</v>
      </c>
      <c r="F215" s="19">
        <v>1</v>
      </c>
      <c r="H215" s="19">
        <f t="shared" ref="H215:H226" si="2">IF(F215&lt;&gt;"",1991+F215,"")</f>
        <v>1992</v>
      </c>
      <c r="I215" s="19" t="s">
        <v>2806</v>
      </c>
      <c r="J215" s="19" t="s">
        <v>2109</v>
      </c>
      <c r="K215" s="19" t="s">
        <v>2110</v>
      </c>
      <c r="M215" s="19" t="s">
        <v>2111</v>
      </c>
      <c r="P215" s="19" t="s">
        <v>102</v>
      </c>
      <c r="Q215" s="14" t="s">
        <v>78</v>
      </c>
      <c r="R215" s="19"/>
    </row>
    <row r="216" spans="1:18" ht="15.75" customHeight="1" x14ac:dyDescent="0.2">
      <c r="A216" s="60" t="s">
        <v>31</v>
      </c>
      <c r="B216" s="60" t="s">
        <v>2061</v>
      </c>
      <c r="C216" s="60" t="s">
        <v>5025</v>
      </c>
      <c r="D216" s="60" t="s">
        <v>53</v>
      </c>
      <c r="E216" s="60" t="s">
        <v>2108</v>
      </c>
      <c r="F216" s="19">
        <v>2</v>
      </c>
      <c r="H216" s="19">
        <f t="shared" si="2"/>
        <v>1993</v>
      </c>
      <c r="I216" s="19" t="s">
        <v>2807</v>
      </c>
      <c r="J216" s="19" t="s">
        <v>2112</v>
      </c>
      <c r="K216" s="19" t="s">
        <v>2110</v>
      </c>
      <c r="M216" s="19" t="s">
        <v>2111</v>
      </c>
      <c r="P216" s="19" t="s">
        <v>102</v>
      </c>
      <c r="Q216" s="14" t="s">
        <v>78</v>
      </c>
      <c r="R216" s="19"/>
    </row>
    <row r="217" spans="1:18" ht="15.75" customHeight="1" x14ac:dyDescent="0.2">
      <c r="A217" s="60" t="s">
        <v>31</v>
      </c>
      <c r="B217" s="60" t="s">
        <v>2061</v>
      </c>
      <c r="C217" s="60" t="s">
        <v>5025</v>
      </c>
      <c r="D217" s="60" t="s">
        <v>53</v>
      </c>
      <c r="E217" s="60" t="s">
        <v>2108</v>
      </c>
      <c r="F217" s="19">
        <v>3</v>
      </c>
      <c r="H217" s="19">
        <f t="shared" si="2"/>
        <v>1994</v>
      </c>
      <c r="I217" s="19" t="s">
        <v>2808</v>
      </c>
      <c r="J217" s="19" t="s">
        <v>2113</v>
      </c>
      <c r="K217" s="19" t="s">
        <v>2110</v>
      </c>
      <c r="M217" s="19" t="s">
        <v>2111</v>
      </c>
      <c r="P217" s="19" t="s">
        <v>102</v>
      </c>
      <c r="Q217" s="14" t="s">
        <v>78</v>
      </c>
      <c r="R217" s="19"/>
    </row>
    <row r="218" spans="1:18" ht="15.75" customHeight="1" x14ac:dyDescent="0.2">
      <c r="A218" s="60" t="s">
        <v>31</v>
      </c>
      <c r="B218" s="60" t="s">
        <v>2061</v>
      </c>
      <c r="C218" s="60" t="s">
        <v>5025</v>
      </c>
      <c r="D218" s="60" t="s">
        <v>53</v>
      </c>
      <c r="E218" s="60" t="s">
        <v>2108</v>
      </c>
      <c r="F218" s="19">
        <v>4</v>
      </c>
      <c r="H218" s="19">
        <f t="shared" si="2"/>
        <v>1995</v>
      </c>
      <c r="I218" s="19" t="s">
        <v>2809</v>
      </c>
      <c r="J218" s="19" t="s">
        <v>2114</v>
      </c>
      <c r="K218" s="19" t="s">
        <v>2110</v>
      </c>
      <c r="M218" s="19" t="s">
        <v>2111</v>
      </c>
      <c r="P218" s="19" t="s">
        <v>102</v>
      </c>
      <c r="Q218" s="14" t="s">
        <v>78</v>
      </c>
      <c r="R218" s="19"/>
    </row>
    <row r="219" spans="1:18" ht="15.75" customHeight="1" x14ac:dyDescent="0.2">
      <c r="A219" s="60" t="s">
        <v>31</v>
      </c>
      <c r="B219" s="60" t="s">
        <v>2061</v>
      </c>
      <c r="C219" s="60" t="s">
        <v>5025</v>
      </c>
      <c r="D219" s="60" t="s">
        <v>53</v>
      </c>
      <c r="E219" s="60" t="s">
        <v>2108</v>
      </c>
      <c r="F219" s="19">
        <v>5</v>
      </c>
      <c r="H219" s="19">
        <f t="shared" si="2"/>
        <v>1996</v>
      </c>
      <c r="I219" s="19" t="s">
        <v>2810</v>
      </c>
      <c r="J219" s="19" t="s">
        <v>2115</v>
      </c>
      <c r="K219" s="19" t="s">
        <v>2110</v>
      </c>
      <c r="M219" s="19" t="s">
        <v>2111</v>
      </c>
      <c r="P219" s="19" t="s">
        <v>102</v>
      </c>
      <c r="Q219" s="14" t="s">
        <v>78</v>
      </c>
      <c r="R219" s="19"/>
    </row>
    <row r="220" spans="1:18" ht="15.75" customHeight="1" x14ac:dyDescent="0.2">
      <c r="A220" s="60" t="s">
        <v>31</v>
      </c>
      <c r="B220" s="60" t="s">
        <v>2061</v>
      </c>
      <c r="C220" s="60" t="s">
        <v>5025</v>
      </c>
      <c r="D220" s="60" t="s">
        <v>53</v>
      </c>
      <c r="E220" s="60" t="s">
        <v>2108</v>
      </c>
      <c r="F220" s="19">
        <v>6</v>
      </c>
      <c r="H220" s="19">
        <f t="shared" si="2"/>
        <v>1997</v>
      </c>
      <c r="I220" s="19" t="s">
        <v>2811</v>
      </c>
      <c r="J220" s="19" t="s">
        <v>2116</v>
      </c>
      <c r="K220" s="19" t="s">
        <v>2110</v>
      </c>
      <c r="M220" s="19" t="s">
        <v>2111</v>
      </c>
      <c r="P220" s="19" t="s">
        <v>102</v>
      </c>
      <c r="Q220" s="14" t="s">
        <v>78</v>
      </c>
      <c r="R220" s="19"/>
    </row>
    <row r="221" spans="1:18" ht="15.75" customHeight="1" x14ac:dyDescent="0.2">
      <c r="A221" s="60" t="s">
        <v>31</v>
      </c>
      <c r="B221" s="60" t="s">
        <v>2061</v>
      </c>
      <c r="C221" s="60" t="s">
        <v>5025</v>
      </c>
      <c r="D221" s="60" t="s">
        <v>53</v>
      </c>
      <c r="E221" s="60" t="s">
        <v>2108</v>
      </c>
      <c r="F221" s="19">
        <v>7</v>
      </c>
      <c r="H221" s="19">
        <f t="shared" si="2"/>
        <v>1998</v>
      </c>
      <c r="I221" s="19" t="s">
        <v>2812</v>
      </c>
      <c r="J221" s="19" t="s">
        <v>2117</v>
      </c>
      <c r="K221" s="19" t="s">
        <v>2110</v>
      </c>
      <c r="M221" s="19" t="s">
        <v>2111</v>
      </c>
      <c r="P221" s="19" t="s">
        <v>102</v>
      </c>
      <c r="Q221" s="14" t="s">
        <v>78</v>
      </c>
      <c r="R221" s="19"/>
    </row>
    <row r="222" spans="1:18" ht="15.75" customHeight="1" x14ac:dyDescent="0.2">
      <c r="A222" s="60" t="s">
        <v>31</v>
      </c>
      <c r="B222" s="60" t="s">
        <v>2061</v>
      </c>
      <c r="C222" s="60" t="s">
        <v>5025</v>
      </c>
      <c r="D222" s="60" t="s">
        <v>53</v>
      </c>
      <c r="E222" s="60" t="s">
        <v>2108</v>
      </c>
      <c r="F222" s="19">
        <v>8</v>
      </c>
      <c r="H222" s="19">
        <f t="shared" si="2"/>
        <v>1999</v>
      </c>
      <c r="I222" s="19" t="s">
        <v>2813</v>
      </c>
      <c r="J222" s="19" t="s">
        <v>2118</v>
      </c>
      <c r="K222" s="19" t="s">
        <v>2110</v>
      </c>
      <c r="M222" s="19" t="s">
        <v>2111</v>
      </c>
      <c r="P222" s="19" t="s">
        <v>102</v>
      </c>
      <c r="Q222" s="14" t="s">
        <v>78</v>
      </c>
      <c r="R222" s="19"/>
    </row>
    <row r="223" spans="1:18" ht="15.75" customHeight="1" x14ac:dyDescent="0.2">
      <c r="A223" s="60" t="s">
        <v>31</v>
      </c>
      <c r="B223" s="60" t="s">
        <v>2061</v>
      </c>
      <c r="C223" s="60" t="s">
        <v>5025</v>
      </c>
      <c r="D223" s="60" t="s">
        <v>53</v>
      </c>
      <c r="E223" s="60" t="s">
        <v>2108</v>
      </c>
      <c r="F223" s="19">
        <v>9</v>
      </c>
      <c r="H223" s="19">
        <f t="shared" si="2"/>
        <v>2000</v>
      </c>
      <c r="I223" s="19" t="s">
        <v>2814</v>
      </c>
      <c r="J223" s="19" t="s">
        <v>2119</v>
      </c>
      <c r="K223" s="19" t="s">
        <v>2110</v>
      </c>
      <c r="M223" s="19" t="s">
        <v>2111</v>
      </c>
      <c r="P223" s="19" t="s">
        <v>102</v>
      </c>
      <c r="Q223" s="14" t="s">
        <v>78</v>
      </c>
      <c r="R223" s="19"/>
    </row>
    <row r="224" spans="1:18" ht="15.75" customHeight="1" x14ac:dyDescent="0.2">
      <c r="A224" s="60" t="s">
        <v>31</v>
      </c>
      <c r="B224" s="60" t="s">
        <v>2061</v>
      </c>
      <c r="C224" s="60" t="s">
        <v>5025</v>
      </c>
      <c r="D224" s="60" t="s">
        <v>53</v>
      </c>
      <c r="E224" s="60" t="s">
        <v>2108</v>
      </c>
      <c r="F224" s="19">
        <v>10</v>
      </c>
      <c r="H224" s="19">
        <f t="shared" si="2"/>
        <v>2001</v>
      </c>
      <c r="I224" s="19" t="s">
        <v>2815</v>
      </c>
      <c r="J224" s="19" t="s">
        <v>2120</v>
      </c>
      <c r="K224" s="19" t="s">
        <v>2110</v>
      </c>
      <c r="M224" s="19" t="s">
        <v>2111</v>
      </c>
      <c r="P224" s="19" t="s">
        <v>102</v>
      </c>
      <c r="Q224" s="14" t="s">
        <v>78</v>
      </c>
      <c r="R224" s="19"/>
    </row>
    <row r="225" spans="1:18" ht="15.75" customHeight="1" x14ac:dyDescent="0.2">
      <c r="A225" s="60" t="s">
        <v>31</v>
      </c>
      <c r="B225" s="60" t="s">
        <v>2061</v>
      </c>
      <c r="C225" s="60" t="s">
        <v>5025</v>
      </c>
      <c r="D225" s="60" t="s">
        <v>53</v>
      </c>
      <c r="E225" s="60" t="s">
        <v>2108</v>
      </c>
      <c r="F225" s="19">
        <v>11</v>
      </c>
      <c r="H225" s="19">
        <f t="shared" si="2"/>
        <v>2002</v>
      </c>
      <c r="I225" s="19" t="s">
        <v>2816</v>
      </c>
      <c r="J225" s="19" t="s">
        <v>2121</v>
      </c>
      <c r="K225" s="19" t="s">
        <v>2110</v>
      </c>
      <c r="M225" s="19" t="s">
        <v>2111</v>
      </c>
      <c r="P225" s="19" t="s">
        <v>102</v>
      </c>
      <c r="Q225" s="14" t="s">
        <v>78</v>
      </c>
      <c r="R225" s="19"/>
    </row>
    <row r="226" spans="1:18" ht="15.75" customHeight="1" x14ac:dyDescent="0.2">
      <c r="A226" s="60" t="s">
        <v>31</v>
      </c>
      <c r="B226" s="60" t="s">
        <v>2061</v>
      </c>
      <c r="C226" s="60" t="s">
        <v>5025</v>
      </c>
      <c r="D226" s="60" t="s">
        <v>53</v>
      </c>
      <c r="E226" s="60" t="s">
        <v>2108</v>
      </c>
      <c r="F226" s="19">
        <v>12</v>
      </c>
      <c r="H226" s="19">
        <f t="shared" si="2"/>
        <v>2003</v>
      </c>
      <c r="I226" s="19" t="s">
        <v>2817</v>
      </c>
      <c r="J226" s="19" t="s">
        <v>2122</v>
      </c>
      <c r="K226" s="19" t="s">
        <v>2110</v>
      </c>
      <c r="M226" s="19" t="s">
        <v>2111</v>
      </c>
      <c r="P226" s="19" t="s">
        <v>102</v>
      </c>
      <c r="Q226" s="14" t="s">
        <v>78</v>
      </c>
      <c r="R226" s="19"/>
    </row>
    <row r="227" spans="1:18" ht="15.75" customHeight="1" x14ac:dyDescent="0.2">
      <c r="A227" s="60" t="s">
        <v>31</v>
      </c>
      <c r="B227" s="60"/>
      <c r="C227" s="60" t="s">
        <v>5025</v>
      </c>
      <c r="D227" s="60" t="s">
        <v>53</v>
      </c>
      <c r="E227" s="60" t="s">
        <v>234</v>
      </c>
      <c r="F227" s="14">
        <v>1</v>
      </c>
      <c r="G227" s="19" t="str">
        <f t="shared" ref="G227:G241" si="3">MID("abcdefghijklmnopqrstuvwxyz",F227,1)</f>
        <v>a</v>
      </c>
      <c r="H227" s="19">
        <v>1992</v>
      </c>
      <c r="I227" s="14" t="s">
        <v>3165</v>
      </c>
      <c r="J227" s="14" t="s">
        <v>2742</v>
      </c>
      <c r="K227" s="30" t="s">
        <v>2743</v>
      </c>
      <c r="M227" s="14" t="s">
        <v>3180</v>
      </c>
      <c r="P227" s="14" t="s">
        <v>78</v>
      </c>
      <c r="Q227" s="14" t="s">
        <v>78</v>
      </c>
      <c r="R227" s="14"/>
    </row>
    <row r="228" spans="1:18" ht="15.75" customHeight="1" x14ac:dyDescent="0.2">
      <c r="A228" s="60" t="s">
        <v>31</v>
      </c>
      <c r="B228" s="60"/>
      <c r="C228" s="60" t="s">
        <v>5025</v>
      </c>
      <c r="D228" s="60" t="s">
        <v>53</v>
      </c>
      <c r="E228" s="60" t="s">
        <v>234</v>
      </c>
      <c r="F228" s="14">
        <v>2</v>
      </c>
      <c r="G228" s="19" t="str">
        <f t="shared" si="3"/>
        <v>b</v>
      </c>
      <c r="H228" s="19">
        <v>1993</v>
      </c>
      <c r="I228" s="14" t="s">
        <v>3160</v>
      </c>
      <c r="J228" s="14" t="s">
        <v>2742</v>
      </c>
      <c r="K228" s="30" t="s">
        <v>2743</v>
      </c>
      <c r="M228" s="14" t="s">
        <v>3180</v>
      </c>
      <c r="P228" s="14" t="s">
        <v>78</v>
      </c>
      <c r="Q228" s="14" t="s">
        <v>78</v>
      </c>
      <c r="R228" s="14"/>
    </row>
    <row r="229" spans="1:18" ht="15.75" customHeight="1" x14ac:dyDescent="0.2">
      <c r="A229" s="60" t="s">
        <v>31</v>
      </c>
      <c r="B229" s="60"/>
      <c r="C229" s="60" t="s">
        <v>5025</v>
      </c>
      <c r="D229" s="60" t="s">
        <v>53</v>
      </c>
      <c r="E229" s="60" t="s">
        <v>234</v>
      </c>
      <c r="F229" s="14">
        <v>3</v>
      </c>
      <c r="G229" s="19" t="str">
        <f t="shared" si="3"/>
        <v>c</v>
      </c>
      <c r="H229" s="19">
        <v>1994</v>
      </c>
      <c r="I229" s="14" t="s">
        <v>3161</v>
      </c>
      <c r="J229" s="14" t="s">
        <v>2742</v>
      </c>
      <c r="K229" s="30" t="s">
        <v>2743</v>
      </c>
      <c r="M229" s="14" t="s">
        <v>3180</v>
      </c>
      <c r="P229" s="14" t="s">
        <v>78</v>
      </c>
      <c r="Q229" s="14" t="s">
        <v>78</v>
      </c>
      <c r="R229" s="14"/>
    </row>
    <row r="230" spans="1:18" ht="15.75" customHeight="1" x14ac:dyDescent="0.2">
      <c r="A230" s="60" t="s">
        <v>31</v>
      </c>
      <c r="B230" s="60"/>
      <c r="C230" s="60" t="s">
        <v>5025</v>
      </c>
      <c r="D230" s="60" t="s">
        <v>53</v>
      </c>
      <c r="E230" s="60" t="s">
        <v>234</v>
      </c>
      <c r="F230" s="14">
        <v>4</v>
      </c>
      <c r="G230" s="19" t="str">
        <f t="shared" si="3"/>
        <v>d</v>
      </c>
      <c r="H230" s="19">
        <v>1995</v>
      </c>
      <c r="I230" s="14" t="s">
        <v>3162</v>
      </c>
      <c r="J230" s="14" t="s">
        <v>2742</v>
      </c>
      <c r="K230" s="30" t="s">
        <v>2743</v>
      </c>
      <c r="M230" s="14" t="s">
        <v>3180</v>
      </c>
      <c r="P230" s="14" t="s">
        <v>78</v>
      </c>
      <c r="Q230" s="14" t="s">
        <v>78</v>
      </c>
      <c r="R230" s="14"/>
    </row>
    <row r="231" spans="1:18" ht="15.75" customHeight="1" x14ac:dyDescent="0.2">
      <c r="A231" s="60" t="s">
        <v>31</v>
      </c>
      <c r="B231" s="60"/>
      <c r="C231" s="60" t="s">
        <v>5025</v>
      </c>
      <c r="D231" s="60" t="s">
        <v>53</v>
      </c>
      <c r="E231" s="60" t="s">
        <v>234</v>
      </c>
      <c r="F231" s="14">
        <v>5</v>
      </c>
      <c r="G231" s="19" t="str">
        <f t="shared" si="3"/>
        <v>e</v>
      </c>
      <c r="H231" s="19">
        <v>1996</v>
      </c>
      <c r="I231" s="14" t="s">
        <v>3163</v>
      </c>
      <c r="J231" s="14" t="s">
        <v>2742</v>
      </c>
      <c r="K231" s="30" t="s">
        <v>2743</v>
      </c>
      <c r="M231" s="14" t="s">
        <v>3180</v>
      </c>
      <c r="P231" s="14" t="s">
        <v>78</v>
      </c>
      <c r="Q231" s="14" t="s">
        <v>78</v>
      </c>
      <c r="R231" s="14"/>
    </row>
    <row r="232" spans="1:18" ht="15.75" customHeight="1" x14ac:dyDescent="0.2">
      <c r="A232" s="60" t="s">
        <v>31</v>
      </c>
      <c r="B232" s="60"/>
      <c r="C232" s="60" t="s">
        <v>5025</v>
      </c>
      <c r="D232" s="60" t="s">
        <v>53</v>
      </c>
      <c r="E232" s="60" t="s">
        <v>234</v>
      </c>
      <c r="F232" s="14">
        <v>6</v>
      </c>
      <c r="G232" s="19" t="str">
        <f t="shared" si="3"/>
        <v>f</v>
      </c>
      <c r="H232" s="19">
        <v>1998</v>
      </c>
      <c r="I232" s="14" t="s">
        <v>3164</v>
      </c>
      <c r="J232" s="14" t="s">
        <v>2742</v>
      </c>
      <c r="K232" s="30" t="s">
        <v>2743</v>
      </c>
      <c r="M232" s="14" t="s">
        <v>3180</v>
      </c>
      <c r="P232" s="14" t="s">
        <v>78</v>
      </c>
      <c r="Q232" s="14" t="s">
        <v>78</v>
      </c>
      <c r="R232" s="14"/>
    </row>
    <row r="233" spans="1:18" ht="15.75" customHeight="1" x14ac:dyDescent="0.2">
      <c r="A233" s="60" t="s">
        <v>31</v>
      </c>
      <c r="B233" s="60"/>
      <c r="C233" s="60" t="s">
        <v>5025</v>
      </c>
      <c r="D233" s="60" t="s">
        <v>53</v>
      </c>
      <c r="E233" s="60" t="s">
        <v>234</v>
      </c>
      <c r="F233" s="14">
        <v>7</v>
      </c>
      <c r="G233" s="19" t="str">
        <f t="shared" si="3"/>
        <v>g</v>
      </c>
      <c r="H233" s="19">
        <v>2000</v>
      </c>
      <c r="I233" s="14" t="str">
        <f t="shared" ref="I233:I241" si="4">G233&amp;"B066_1"</f>
        <v>gB066_1</v>
      </c>
      <c r="J233" s="14" t="s">
        <v>2742</v>
      </c>
      <c r="K233" s="30" t="s">
        <v>2743</v>
      </c>
      <c r="M233" s="14" t="s">
        <v>3180</v>
      </c>
      <c r="P233" s="14" t="s">
        <v>78</v>
      </c>
      <c r="Q233" s="14" t="s">
        <v>78</v>
      </c>
      <c r="R233" s="14"/>
    </row>
    <row r="234" spans="1:18" ht="15.75" customHeight="1" x14ac:dyDescent="0.2">
      <c r="A234" s="60" t="s">
        <v>31</v>
      </c>
      <c r="B234" s="60"/>
      <c r="C234" s="60" t="s">
        <v>5025</v>
      </c>
      <c r="D234" s="60" t="s">
        <v>53</v>
      </c>
      <c r="E234" s="60" t="s">
        <v>234</v>
      </c>
      <c r="F234" s="14">
        <v>8</v>
      </c>
      <c r="G234" s="19" t="str">
        <f t="shared" si="3"/>
        <v>h</v>
      </c>
      <c r="H234" s="19">
        <v>2002</v>
      </c>
      <c r="I234" s="14" t="str">
        <f t="shared" si="4"/>
        <v>hB066_1</v>
      </c>
      <c r="J234" s="14" t="s">
        <v>2742</v>
      </c>
      <c r="K234" s="30" t="s">
        <v>2743</v>
      </c>
      <c r="M234" s="14" t="s">
        <v>3180</v>
      </c>
      <c r="P234" s="14" t="s">
        <v>78</v>
      </c>
      <c r="Q234" s="14" t="s">
        <v>78</v>
      </c>
      <c r="R234" s="14"/>
    </row>
    <row r="235" spans="1:18" ht="15.75" customHeight="1" x14ac:dyDescent="0.2">
      <c r="A235" s="60" t="s">
        <v>31</v>
      </c>
      <c r="B235" s="60"/>
      <c r="C235" s="60" t="s">
        <v>5025</v>
      </c>
      <c r="D235" s="60" t="s">
        <v>53</v>
      </c>
      <c r="E235" s="60" t="s">
        <v>234</v>
      </c>
      <c r="F235" s="14">
        <v>9</v>
      </c>
      <c r="G235" s="19" t="str">
        <f t="shared" si="3"/>
        <v>i</v>
      </c>
      <c r="H235" s="19">
        <v>2004</v>
      </c>
      <c r="I235" s="14" t="str">
        <f t="shared" si="4"/>
        <v>iB066_1</v>
      </c>
      <c r="J235" s="14" t="s">
        <v>2742</v>
      </c>
      <c r="K235" s="30" t="s">
        <v>2743</v>
      </c>
      <c r="M235" s="14" t="s">
        <v>3180</v>
      </c>
      <c r="P235" s="14" t="s">
        <v>78</v>
      </c>
      <c r="Q235" s="14" t="s">
        <v>78</v>
      </c>
      <c r="R235" s="14"/>
    </row>
    <row r="236" spans="1:18" ht="15.75" customHeight="1" x14ac:dyDescent="0.2">
      <c r="A236" s="60" t="s">
        <v>31</v>
      </c>
      <c r="B236" s="60"/>
      <c r="C236" s="60" t="s">
        <v>5025</v>
      </c>
      <c r="D236" s="60" t="s">
        <v>53</v>
      </c>
      <c r="E236" s="60" t="s">
        <v>234</v>
      </c>
      <c r="F236" s="14">
        <v>10</v>
      </c>
      <c r="G236" s="19" t="str">
        <f t="shared" si="3"/>
        <v>j</v>
      </c>
      <c r="H236" s="19">
        <v>2006</v>
      </c>
      <c r="I236" s="14" t="str">
        <f t="shared" si="4"/>
        <v>jB066_1</v>
      </c>
      <c r="J236" s="14" t="s">
        <v>2742</v>
      </c>
      <c r="K236" s="30" t="s">
        <v>2743</v>
      </c>
      <c r="M236" s="14" t="s">
        <v>3180</v>
      </c>
      <c r="P236" s="14" t="s">
        <v>78</v>
      </c>
      <c r="Q236" s="14" t="s">
        <v>78</v>
      </c>
      <c r="R236" s="14"/>
    </row>
    <row r="237" spans="1:18" ht="15.75" customHeight="1" x14ac:dyDescent="0.2">
      <c r="A237" s="60" t="s">
        <v>31</v>
      </c>
      <c r="B237" s="60"/>
      <c r="C237" s="60" t="s">
        <v>5025</v>
      </c>
      <c r="D237" s="60" t="s">
        <v>53</v>
      </c>
      <c r="E237" s="60" t="s">
        <v>234</v>
      </c>
      <c r="F237" s="14">
        <v>11</v>
      </c>
      <c r="G237" s="19" t="str">
        <f t="shared" si="3"/>
        <v>k</v>
      </c>
      <c r="H237" s="19">
        <v>2008</v>
      </c>
      <c r="I237" s="14" t="str">
        <f t="shared" si="4"/>
        <v>kB066_1</v>
      </c>
      <c r="J237" s="14" t="s">
        <v>2742</v>
      </c>
      <c r="K237" s="30" t="s">
        <v>2743</v>
      </c>
      <c r="M237" s="14" t="s">
        <v>3180</v>
      </c>
      <c r="P237" s="14" t="s">
        <v>78</v>
      </c>
      <c r="Q237" s="14" t="s">
        <v>78</v>
      </c>
      <c r="R237" s="14"/>
    </row>
    <row r="238" spans="1:18" ht="15.75" customHeight="1" x14ac:dyDescent="0.2">
      <c r="A238" s="60" t="s">
        <v>31</v>
      </c>
      <c r="B238" s="60"/>
      <c r="C238" s="60" t="s">
        <v>5025</v>
      </c>
      <c r="D238" s="60" t="s">
        <v>53</v>
      </c>
      <c r="E238" s="60" t="s">
        <v>234</v>
      </c>
      <c r="F238" s="14">
        <v>12</v>
      </c>
      <c r="G238" s="19" t="str">
        <f t="shared" si="3"/>
        <v>l</v>
      </c>
      <c r="H238" s="19">
        <v>2010</v>
      </c>
      <c r="I238" s="14" t="str">
        <f t="shared" si="4"/>
        <v>lB066_1</v>
      </c>
      <c r="J238" s="14" t="s">
        <v>2742</v>
      </c>
      <c r="K238" s="30" t="s">
        <v>2743</v>
      </c>
      <c r="M238" s="14" t="s">
        <v>3180</v>
      </c>
      <c r="P238" s="14" t="s">
        <v>78</v>
      </c>
      <c r="Q238" s="14" t="s">
        <v>78</v>
      </c>
      <c r="R238" s="14"/>
    </row>
    <row r="239" spans="1:18" ht="15.75" customHeight="1" x14ac:dyDescent="0.2">
      <c r="A239" s="60" t="s">
        <v>31</v>
      </c>
      <c r="B239" s="60"/>
      <c r="C239" s="60" t="s">
        <v>5025</v>
      </c>
      <c r="D239" s="60" t="s">
        <v>53</v>
      </c>
      <c r="E239" s="60" t="s">
        <v>234</v>
      </c>
      <c r="F239" s="14">
        <v>13</v>
      </c>
      <c r="G239" s="19" t="str">
        <f t="shared" si="3"/>
        <v>m</v>
      </c>
      <c r="H239" s="19">
        <v>2012</v>
      </c>
      <c r="I239" s="14" t="str">
        <f t="shared" si="4"/>
        <v>mB066_1</v>
      </c>
      <c r="J239" s="14" t="s">
        <v>2742</v>
      </c>
      <c r="K239" s="30" t="s">
        <v>2743</v>
      </c>
      <c r="M239" s="14" t="s">
        <v>3180</v>
      </c>
      <c r="P239" s="14" t="s">
        <v>78</v>
      </c>
      <c r="Q239" s="14" t="s">
        <v>78</v>
      </c>
      <c r="R239" s="14"/>
    </row>
    <row r="240" spans="1:18" ht="15.75" customHeight="1" x14ac:dyDescent="0.2">
      <c r="A240" s="60" t="s">
        <v>31</v>
      </c>
      <c r="B240" s="60"/>
      <c r="C240" s="60" t="s">
        <v>5025</v>
      </c>
      <c r="D240" s="60" t="s">
        <v>53</v>
      </c>
      <c r="E240" s="60" t="s">
        <v>234</v>
      </c>
      <c r="F240" s="14">
        <v>14</v>
      </c>
      <c r="G240" s="19" t="str">
        <f t="shared" si="3"/>
        <v>n</v>
      </c>
      <c r="H240" s="19">
        <v>2014</v>
      </c>
      <c r="I240" s="14" t="str">
        <f t="shared" si="4"/>
        <v>nB066_1</v>
      </c>
      <c r="J240" s="14" t="s">
        <v>2742</v>
      </c>
      <c r="K240" s="30" t="s">
        <v>2743</v>
      </c>
      <c r="M240" s="14" t="s">
        <v>3180</v>
      </c>
      <c r="P240" s="14" t="s">
        <v>78</v>
      </c>
      <c r="Q240" s="14" t="s">
        <v>78</v>
      </c>
      <c r="R240" s="14"/>
    </row>
    <row r="241" spans="1:18" ht="15.75" customHeight="1" x14ac:dyDescent="0.2">
      <c r="A241" s="60" t="s">
        <v>31</v>
      </c>
      <c r="B241" s="60"/>
      <c r="C241" s="60" t="s">
        <v>5025</v>
      </c>
      <c r="D241" s="60" t="s">
        <v>53</v>
      </c>
      <c r="E241" s="60" t="s">
        <v>234</v>
      </c>
      <c r="F241" s="14">
        <v>15</v>
      </c>
      <c r="G241" s="19" t="str">
        <f t="shared" si="3"/>
        <v>o</v>
      </c>
      <c r="H241" s="19">
        <v>2016</v>
      </c>
      <c r="I241" s="14" t="str">
        <f t="shared" si="4"/>
        <v>oB066_1</v>
      </c>
      <c r="J241" s="14" t="s">
        <v>2742</v>
      </c>
      <c r="K241" s="30" t="s">
        <v>2743</v>
      </c>
      <c r="M241" s="14" t="s">
        <v>3180</v>
      </c>
      <c r="P241" s="14" t="s">
        <v>78</v>
      </c>
      <c r="Q241" s="14" t="s">
        <v>78</v>
      </c>
      <c r="R241" s="14"/>
    </row>
    <row r="242" spans="1:18" ht="15.75" customHeight="1" x14ac:dyDescent="0.2">
      <c r="A242" s="57" t="s">
        <v>31</v>
      </c>
      <c r="B242" s="57" t="s">
        <v>2061</v>
      </c>
      <c r="C242" s="57" t="s">
        <v>5025</v>
      </c>
      <c r="D242" s="57" t="s">
        <v>81</v>
      </c>
      <c r="E242" s="57" t="s">
        <v>2165</v>
      </c>
      <c r="F242" s="19">
        <v>1</v>
      </c>
      <c r="H242" s="19">
        <f>IF(F242&lt;&gt;"",1991+F242,"")</f>
        <v>1992</v>
      </c>
      <c r="I242" s="19" t="s">
        <v>2843</v>
      </c>
      <c r="J242" s="19" t="s">
        <v>2166</v>
      </c>
      <c r="K242" s="30" t="s">
        <v>2167</v>
      </c>
      <c r="M242" s="14" t="s">
        <v>3159</v>
      </c>
      <c r="P242" s="14" t="s">
        <v>78</v>
      </c>
      <c r="Q242" s="14" t="s">
        <v>78</v>
      </c>
      <c r="R242" s="14"/>
    </row>
    <row r="243" spans="1:18" ht="15.75" customHeight="1" x14ac:dyDescent="0.2">
      <c r="A243" s="57" t="s">
        <v>31</v>
      </c>
      <c r="B243" s="57" t="s">
        <v>2061</v>
      </c>
      <c r="C243" s="57" t="s">
        <v>5025</v>
      </c>
      <c r="D243" s="57" t="s">
        <v>81</v>
      </c>
      <c r="E243" s="57" t="s">
        <v>2168</v>
      </c>
      <c r="F243" s="19">
        <v>1</v>
      </c>
      <c r="H243" s="19">
        <f>IF(F243&lt;&gt;"",1991+F243,"")</f>
        <v>1992</v>
      </c>
      <c r="I243" s="19" t="s">
        <v>2844</v>
      </c>
      <c r="J243" s="19" t="s">
        <v>2169</v>
      </c>
      <c r="K243" s="30" t="s">
        <v>2170</v>
      </c>
      <c r="M243" s="19" t="s">
        <v>77</v>
      </c>
      <c r="P243" s="14" t="s">
        <v>78</v>
      </c>
      <c r="Q243" s="14" t="s">
        <v>78</v>
      </c>
      <c r="R243" s="14"/>
    </row>
    <row r="244" spans="1:18" ht="15.75" customHeight="1" x14ac:dyDescent="0.2">
      <c r="A244" s="61" t="s">
        <v>31</v>
      </c>
      <c r="B244" s="61" t="s">
        <v>2061</v>
      </c>
      <c r="C244" s="61" t="s">
        <v>5025</v>
      </c>
      <c r="D244" s="61" t="s">
        <v>4814</v>
      </c>
      <c r="E244" s="61" t="s">
        <v>2361</v>
      </c>
      <c r="F244" s="19">
        <v>2</v>
      </c>
      <c r="H244" s="19">
        <v>1994</v>
      </c>
      <c r="I244" s="19" t="s">
        <v>3014</v>
      </c>
      <c r="J244" s="19" t="s">
        <v>2362</v>
      </c>
      <c r="K244" s="26" t="s">
        <v>2088</v>
      </c>
      <c r="M244" s="14" t="s">
        <v>2758</v>
      </c>
      <c r="P244" s="14" t="s">
        <v>78</v>
      </c>
      <c r="Q244" s="14" t="s">
        <v>78</v>
      </c>
      <c r="R244" s="14"/>
    </row>
    <row r="245" spans="1:18" ht="15.75" customHeight="1" x14ac:dyDescent="0.2">
      <c r="A245" s="61" t="s">
        <v>31</v>
      </c>
      <c r="B245" s="61" t="s">
        <v>2061</v>
      </c>
      <c r="C245" s="61" t="s">
        <v>5025</v>
      </c>
      <c r="D245" s="61" t="s">
        <v>4814</v>
      </c>
      <c r="E245" s="61" t="s">
        <v>2361</v>
      </c>
      <c r="F245" s="19">
        <v>3</v>
      </c>
      <c r="H245" s="19">
        <v>1996</v>
      </c>
      <c r="I245" s="19" t="s">
        <v>3015</v>
      </c>
      <c r="J245" s="19" t="s">
        <v>2363</v>
      </c>
      <c r="K245" s="26" t="s">
        <v>2088</v>
      </c>
      <c r="M245" s="14" t="s">
        <v>2758</v>
      </c>
      <c r="P245" s="14" t="s">
        <v>78</v>
      </c>
      <c r="Q245" s="14" t="s">
        <v>78</v>
      </c>
      <c r="R245" s="14"/>
    </row>
    <row r="246" spans="1:18" ht="15.75" customHeight="1" x14ac:dyDescent="0.2">
      <c r="A246" s="61" t="s">
        <v>31</v>
      </c>
      <c r="B246" s="61" t="s">
        <v>2061</v>
      </c>
      <c r="C246" s="61" t="s">
        <v>5025</v>
      </c>
      <c r="D246" s="61" t="s">
        <v>4814</v>
      </c>
      <c r="E246" s="61" t="s">
        <v>2361</v>
      </c>
      <c r="F246" s="19">
        <v>4</v>
      </c>
      <c r="H246" s="19">
        <v>1998</v>
      </c>
      <c r="I246" s="19" t="s">
        <v>3016</v>
      </c>
      <c r="J246" s="19" t="s">
        <v>2364</v>
      </c>
      <c r="K246" s="26" t="s">
        <v>2088</v>
      </c>
      <c r="M246" s="14" t="s">
        <v>2758</v>
      </c>
      <c r="P246" s="14" t="s">
        <v>78</v>
      </c>
      <c r="Q246" s="14" t="s">
        <v>78</v>
      </c>
      <c r="R246" s="14"/>
    </row>
    <row r="247" spans="1:18" ht="15.75" customHeight="1" x14ac:dyDescent="0.2">
      <c r="A247" s="61" t="s">
        <v>31</v>
      </c>
      <c r="B247" s="61" t="s">
        <v>2061</v>
      </c>
      <c r="C247" s="61" t="s">
        <v>5025</v>
      </c>
      <c r="D247" s="61" t="s">
        <v>4814</v>
      </c>
      <c r="E247" s="61" t="s">
        <v>2361</v>
      </c>
      <c r="F247" s="19">
        <v>5</v>
      </c>
      <c r="H247" s="19">
        <v>2000</v>
      </c>
      <c r="I247" s="19" t="s">
        <v>3017</v>
      </c>
      <c r="J247" s="19" t="s">
        <v>2365</v>
      </c>
      <c r="K247" s="26" t="s">
        <v>2088</v>
      </c>
      <c r="M247" s="14" t="s">
        <v>2758</v>
      </c>
      <c r="P247" s="14" t="s">
        <v>78</v>
      </c>
      <c r="Q247" s="14" t="s">
        <v>78</v>
      </c>
      <c r="R247" s="14"/>
    </row>
    <row r="248" spans="1:18" ht="15.75" customHeight="1" x14ac:dyDescent="0.2">
      <c r="A248" s="61" t="s">
        <v>31</v>
      </c>
      <c r="B248" s="61" t="s">
        <v>2061</v>
      </c>
      <c r="C248" s="61" t="s">
        <v>5025</v>
      </c>
      <c r="D248" s="61" t="s">
        <v>4814</v>
      </c>
      <c r="E248" s="61" t="s">
        <v>2361</v>
      </c>
      <c r="F248" s="19">
        <v>6</v>
      </c>
      <c r="H248" s="19">
        <v>2002</v>
      </c>
      <c r="I248" s="19" t="s">
        <v>3018</v>
      </c>
      <c r="J248" s="19" t="s">
        <v>2366</v>
      </c>
      <c r="K248" s="26" t="s">
        <v>2088</v>
      </c>
      <c r="M248" s="14" t="s">
        <v>2758</v>
      </c>
      <c r="P248" s="14" t="s">
        <v>78</v>
      </c>
      <c r="Q248" s="14" t="s">
        <v>78</v>
      </c>
      <c r="R248" s="14"/>
    </row>
    <row r="249" spans="1:18" ht="15.75" customHeight="1" x14ac:dyDescent="0.2">
      <c r="A249" s="61" t="s">
        <v>31</v>
      </c>
      <c r="B249" s="61" t="s">
        <v>2061</v>
      </c>
      <c r="C249" s="61" t="s">
        <v>5025</v>
      </c>
      <c r="D249" s="61" t="s">
        <v>4814</v>
      </c>
      <c r="E249" s="61" t="s">
        <v>2361</v>
      </c>
      <c r="F249" s="19">
        <v>7</v>
      </c>
      <c r="H249" s="19">
        <v>2004</v>
      </c>
      <c r="I249" s="19" t="s">
        <v>3019</v>
      </c>
      <c r="J249" s="19" t="s">
        <v>2367</v>
      </c>
      <c r="K249" s="26" t="s">
        <v>2088</v>
      </c>
      <c r="M249" s="14" t="s">
        <v>2758</v>
      </c>
      <c r="P249" s="14" t="s">
        <v>78</v>
      </c>
      <c r="Q249" s="14" t="s">
        <v>78</v>
      </c>
      <c r="R249" s="14"/>
    </row>
    <row r="250" spans="1:18" ht="15.75" customHeight="1" x14ac:dyDescent="0.2">
      <c r="A250" s="61" t="s">
        <v>31</v>
      </c>
      <c r="B250" s="61" t="s">
        <v>2061</v>
      </c>
      <c r="C250" s="61" t="s">
        <v>5025</v>
      </c>
      <c r="D250" s="61" t="s">
        <v>4814</v>
      </c>
      <c r="E250" s="61" t="s">
        <v>2361</v>
      </c>
      <c r="F250" s="19">
        <v>8</v>
      </c>
      <c r="H250" s="19">
        <v>2006</v>
      </c>
      <c r="I250" s="19" t="s">
        <v>3020</v>
      </c>
      <c r="J250" s="19" t="s">
        <v>2368</v>
      </c>
      <c r="K250" s="26" t="s">
        <v>2088</v>
      </c>
      <c r="M250" s="14" t="s">
        <v>2758</v>
      </c>
      <c r="P250" s="14" t="s">
        <v>78</v>
      </c>
      <c r="Q250" s="14" t="s">
        <v>78</v>
      </c>
      <c r="R250" s="14"/>
    </row>
    <row r="251" spans="1:18" ht="15.75" customHeight="1" x14ac:dyDescent="0.2">
      <c r="A251" s="61" t="s">
        <v>31</v>
      </c>
      <c r="B251" s="61" t="s">
        <v>2061</v>
      </c>
      <c r="C251" s="61" t="s">
        <v>5025</v>
      </c>
      <c r="D251" s="61" t="s">
        <v>4814</v>
      </c>
      <c r="E251" s="61" t="s">
        <v>2361</v>
      </c>
      <c r="F251" s="19">
        <v>9</v>
      </c>
      <c r="H251" s="19">
        <v>2008</v>
      </c>
      <c r="I251" s="19" t="s">
        <v>3021</v>
      </c>
      <c r="J251" s="19" t="s">
        <v>2369</v>
      </c>
      <c r="K251" s="26" t="s">
        <v>2088</v>
      </c>
      <c r="M251" s="14" t="s">
        <v>2758</v>
      </c>
      <c r="P251" s="14" t="s">
        <v>78</v>
      </c>
      <c r="Q251" s="14" t="s">
        <v>78</v>
      </c>
      <c r="R251" s="14"/>
    </row>
    <row r="252" spans="1:18" ht="15.75" customHeight="1" x14ac:dyDescent="0.2">
      <c r="A252" s="61" t="s">
        <v>31</v>
      </c>
      <c r="B252" s="61" t="s">
        <v>2061</v>
      </c>
      <c r="C252" s="61" t="s">
        <v>5025</v>
      </c>
      <c r="D252" s="61" t="s">
        <v>4814</v>
      </c>
      <c r="E252" s="61" t="s">
        <v>2361</v>
      </c>
      <c r="F252" s="19">
        <v>10</v>
      </c>
      <c r="H252" s="19">
        <v>2010</v>
      </c>
      <c r="I252" s="19" t="s">
        <v>3022</v>
      </c>
      <c r="J252" s="19" t="s">
        <v>2370</v>
      </c>
      <c r="K252" s="26" t="s">
        <v>2088</v>
      </c>
      <c r="M252" s="14" t="s">
        <v>2758</v>
      </c>
      <c r="P252" s="14" t="s">
        <v>78</v>
      </c>
      <c r="Q252" s="14" t="s">
        <v>78</v>
      </c>
      <c r="R252" s="14"/>
    </row>
    <row r="253" spans="1:18" ht="15.75" customHeight="1" x14ac:dyDescent="0.2">
      <c r="A253" s="61" t="s">
        <v>31</v>
      </c>
      <c r="B253" s="61" t="s">
        <v>2061</v>
      </c>
      <c r="C253" s="61" t="s">
        <v>5025</v>
      </c>
      <c r="D253" s="61" t="s">
        <v>4814</v>
      </c>
      <c r="E253" s="61" t="s">
        <v>2361</v>
      </c>
      <c r="F253" s="19">
        <v>11</v>
      </c>
      <c r="H253" s="19">
        <v>2012</v>
      </c>
      <c r="I253" s="19" t="s">
        <v>3023</v>
      </c>
      <c r="J253" s="19" t="s">
        <v>2371</v>
      </c>
      <c r="K253" s="26" t="s">
        <v>2088</v>
      </c>
      <c r="M253" s="14" t="s">
        <v>2758</v>
      </c>
      <c r="P253" s="14" t="s">
        <v>78</v>
      </c>
      <c r="Q253" s="14" t="s">
        <v>78</v>
      </c>
      <c r="R253" s="14"/>
    </row>
    <row r="254" spans="1:18" ht="15.75" customHeight="1" x14ac:dyDescent="0.2">
      <c r="A254" s="61" t="s">
        <v>31</v>
      </c>
      <c r="B254" s="61" t="s">
        <v>2061</v>
      </c>
      <c r="C254" s="61" t="s">
        <v>5025</v>
      </c>
      <c r="D254" s="61" t="s">
        <v>4814</v>
      </c>
      <c r="E254" s="61" t="s">
        <v>2361</v>
      </c>
      <c r="F254" s="19">
        <v>12</v>
      </c>
      <c r="H254" s="19">
        <v>2014</v>
      </c>
      <c r="I254" s="19" t="s">
        <v>3024</v>
      </c>
      <c r="J254" s="19" t="s">
        <v>2372</v>
      </c>
      <c r="K254" s="26" t="s">
        <v>2088</v>
      </c>
      <c r="M254" s="14" t="s">
        <v>2758</v>
      </c>
      <c r="P254" s="14" t="s">
        <v>78</v>
      </c>
      <c r="Q254" s="14" t="s">
        <v>78</v>
      </c>
      <c r="R254" s="14"/>
    </row>
    <row r="255" spans="1:18" ht="15.75" customHeight="1" x14ac:dyDescent="0.2">
      <c r="A255" s="61" t="s">
        <v>31</v>
      </c>
      <c r="B255" s="61" t="s">
        <v>2061</v>
      </c>
      <c r="C255" s="61" t="s">
        <v>5025</v>
      </c>
      <c r="D255" s="61" t="s">
        <v>4814</v>
      </c>
      <c r="E255" s="61" t="s">
        <v>2373</v>
      </c>
      <c r="F255" s="19">
        <v>1</v>
      </c>
      <c r="H255" s="19">
        <v>1992</v>
      </c>
      <c r="I255" s="19" t="s">
        <v>3025</v>
      </c>
      <c r="J255" s="19" t="s">
        <v>2374</v>
      </c>
      <c r="K255" s="19" t="s">
        <v>2088</v>
      </c>
      <c r="M255" s="14" t="s">
        <v>2758</v>
      </c>
      <c r="P255" s="14" t="s">
        <v>78</v>
      </c>
      <c r="Q255" s="14" t="s">
        <v>78</v>
      </c>
      <c r="R255" s="14"/>
    </row>
    <row r="256" spans="1:18" ht="15.75" customHeight="1" x14ac:dyDescent="0.2">
      <c r="A256" s="61" t="s">
        <v>31</v>
      </c>
      <c r="B256" s="61" t="s">
        <v>2061</v>
      </c>
      <c r="C256" s="61" t="s">
        <v>5025</v>
      </c>
      <c r="D256" s="61" t="s">
        <v>4814</v>
      </c>
      <c r="E256" s="61" t="s">
        <v>2373</v>
      </c>
      <c r="F256" s="19">
        <v>2</v>
      </c>
      <c r="H256" s="19">
        <v>1994</v>
      </c>
      <c r="I256" s="19" t="s">
        <v>3026</v>
      </c>
      <c r="J256" s="19" t="s">
        <v>2375</v>
      </c>
      <c r="K256" s="19" t="s">
        <v>2088</v>
      </c>
      <c r="M256" s="14" t="s">
        <v>2758</v>
      </c>
      <c r="P256" s="14" t="s">
        <v>78</v>
      </c>
      <c r="Q256" s="14" t="s">
        <v>78</v>
      </c>
      <c r="R256" s="14"/>
    </row>
    <row r="257" spans="1:18" ht="15.75" customHeight="1" x14ac:dyDescent="0.2">
      <c r="A257" s="61" t="s">
        <v>31</v>
      </c>
      <c r="B257" s="61" t="s">
        <v>2061</v>
      </c>
      <c r="C257" s="61" t="s">
        <v>5025</v>
      </c>
      <c r="D257" s="61" t="s">
        <v>4814</v>
      </c>
      <c r="E257" s="61" t="s">
        <v>2373</v>
      </c>
      <c r="F257" s="19">
        <v>3</v>
      </c>
      <c r="H257" s="19">
        <v>1996</v>
      </c>
      <c r="I257" s="19" t="s">
        <v>3027</v>
      </c>
      <c r="J257" s="19" t="s">
        <v>2376</v>
      </c>
      <c r="K257" s="19" t="s">
        <v>2088</v>
      </c>
      <c r="M257" s="14" t="s">
        <v>2758</v>
      </c>
      <c r="P257" s="14" t="s">
        <v>78</v>
      </c>
      <c r="Q257" s="14" t="s">
        <v>78</v>
      </c>
      <c r="R257" s="14"/>
    </row>
    <row r="258" spans="1:18" ht="15.75" customHeight="1" x14ac:dyDescent="0.2">
      <c r="A258" s="61" t="s">
        <v>31</v>
      </c>
      <c r="B258" s="61" t="s">
        <v>2061</v>
      </c>
      <c r="C258" s="61" t="s">
        <v>5025</v>
      </c>
      <c r="D258" s="61" t="s">
        <v>4814</v>
      </c>
      <c r="E258" s="61" t="s">
        <v>2373</v>
      </c>
      <c r="F258" s="19">
        <v>4</v>
      </c>
      <c r="H258" s="19">
        <v>1998</v>
      </c>
      <c r="I258" s="19" t="s">
        <v>3028</v>
      </c>
      <c r="J258" s="19" t="s">
        <v>2377</v>
      </c>
      <c r="K258" s="19" t="s">
        <v>2088</v>
      </c>
      <c r="M258" s="14" t="s">
        <v>2758</v>
      </c>
      <c r="P258" s="14" t="s">
        <v>78</v>
      </c>
      <c r="Q258" s="14" t="s">
        <v>78</v>
      </c>
      <c r="R258" s="14"/>
    </row>
    <row r="259" spans="1:18" ht="15.75" customHeight="1" x14ac:dyDescent="0.2">
      <c r="A259" s="61" t="s">
        <v>31</v>
      </c>
      <c r="B259" s="61" t="s">
        <v>2061</v>
      </c>
      <c r="C259" s="61" t="s">
        <v>5025</v>
      </c>
      <c r="D259" s="61" t="s">
        <v>4814</v>
      </c>
      <c r="E259" s="61" t="s">
        <v>2373</v>
      </c>
      <c r="F259" s="19">
        <v>5</v>
      </c>
      <c r="H259" s="19">
        <v>2000</v>
      </c>
      <c r="I259" s="19" t="s">
        <v>3029</v>
      </c>
      <c r="J259" s="19" t="s">
        <v>2378</v>
      </c>
      <c r="K259" s="19" t="s">
        <v>2088</v>
      </c>
      <c r="M259" s="14" t="s">
        <v>2758</v>
      </c>
      <c r="P259" s="14" t="s">
        <v>78</v>
      </c>
      <c r="Q259" s="14" t="s">
        <v>78</v>
      </c>
      <c r="R259" s="14"/>
    </row>
    <row r="260" spans="1:18" ht="15.75" customHeight="1" x14ac:dyDescent="0.2">
      <c r="A260" s="61" t="s">
        <v>31</v>
      </c>
      <c r="B260" s="61" t="s">
        <v>2061</v>
      </c>
      <c r="C260" s="61" t="s">
        <v>5025</v>
      </c>
      <c r="D260" s="61" t="s">
        <v>4814</v>
      </c>
      <c r="E260" s="61" t="s">
        <v>2373</v>
      </c>
      <c r="F260" s="19">
        <v>6</v>
      </c>
      <c r="H260" s="19">
        <v>2002</v>
      </c>
      <c r="I260" s="19" t="s">
        <v>3030</v>
      </c>
      <c r="J260" s="19" t="s">
        <v>2379</v>
      </c>
      <c r="K260" s="19" t="s">
        <v>2088</v>
      </c>
      <c r="M260" s="14" t="s">
        <v>2758</v>
      </c>
      <c r="P260" s="14" t="s">
        <v>78</v>
      </c>
      <c r="Q260" s="14" t="s">
        <v>78</v>
      </c>
      <c r="R260" s="14"/>
    </row>
    <row r="261" spans="1:18" ht="15.75" customHeight="1" x14ac:dyDescent="0.2">
      <c r="A261" s="61" t="s">
        <v>31</v>
      </c>
      <c r="B261" s="61" t="s">
        <v>2061</v>
      </c>
      <c r="C261" s="61" t="s">
        <v>5025</v>
      </c>
      <c r="D261" s="61" t="s">
        <v>4814</v>
      </c>
      <c r="E261" s="61" t="s">
        <v>2373</v>
      </c>
      <c r="F261" s="19">
        <v>7</v>
      </c>
      <c r="H261" s="19">
        <v>2004</v>
      </c>
      <c r="I261" s="19" t="s">
        <v>3031</v>
      </c>
      <c r="J261" s="19" t="s">
        <v>2380</v>
      </c>
      <c r="K261" s="19" t="s">
        <v>2088</v>
      </c>
      <c r="M261" s="14" t="s">
        <v>2758</v>
      </c>
      <c r="P261" s="14" t="s">
        <v>78</v>
      </c>
      <c r="Q261" s="14" t="s">
        <v>78</v>
      </c>
      <c r="R261" s="14"/>
    </row>
    <row r="262" spans="1:18" ht="15.75" customHeight="1" x14ac:dyDescent="0.2">
      <c r="A262" s="61" t="s">
        <v>31</v>
      </c>
      <c r="B262" s="61" t="s">
        <v>2061</v>
      </c>
      <c r="C262" s="61" t="s">
        <v>5025</v>
      </c>
      <c r="D262" s="61" t="s">
        <v>4814</v>
      </c>
      <c r="E262" s="61" t="s">
        <v>2373</v>
      </c>
      <c r="F262" s="19">
        <v>8</v>
      </c>
      <c r="H262" s="19">
        <v>2006</v>
      </c>
      <c r="I262" s="19" t="s">
        <v>3032</v>
      </c>
      <c r="J262" s="19" t="s">
        <v>2381</v>
      </c>
      <c r="K262" s="19" t="s">
        <v>2088</v>
      </c>
      <c r="M262" s="14" t="s">
        <v>2758</v>
      </c>
      <c r="P262" s="14" t="s">
        <v>78</v>
      </c>
      <c r="Q262" s="14" t="s">
        <v>78</v>
      </c>
      <c r="R262" s="14"/>
    </row>
    <row r="263" spans="1:18" ht="15.75" customHeight="1" x14ac:dyDescent="0.2">
      <c r="A263" s="61" t="s">
        <v>31</v>
      </c>
      <c r="B263" s="61" t="s">
        <v>2061</v>
      </c>
      <c r="C263" s="61" t="s">
        <v>5025</v>
      </c>
      <c r="D263" s="61" t="s">
        <v>4814</v>
      </c>
      <c r="E263" s="61" t="s">
        <v>2373</v>
      </c>
      <c r="F263" s="19">
        <v>9</v>
      </c>
      <c r="H263" s="19">
        <v>2008</v>
      </c>
      <c r="I263" s="19" t="s">
        <v>3033</v>
      </c>
      <c r="J263" s="19" t="s">
        <v>2382</v>
      </c>
      <c r="K263" s="19" t="s">
        <v>2088</v>
      </c>
      <c r="M263" s="14" t="s">
        <v>2758</v>
      </c>
      <c r="P263" s="14" t="s">
        <v>78</v>
      </c>
      <c r="Q263" s="14" t="s">
        <v>78</v>
      </c>
      <c r="R263" s="14"/>
    </row>
    <row r="264" spans="1:18" ht="15.75" customHeight="1" x14ac:dyDescent="0.2">
      <c r="A264" s="61" t="s">
        <v>31</v>
      </c>
      <c r="B264" s="61" t="s">
        <v>2061</v>
      </c>
      <c r="C264" s="61" t="s">
        <v>5025</v>
      </c>
      <c r="D264" s="61" t="s">
        <v>4814</v>
      </c>
      <c r="E264" s="61" t="s">
        <v>2373</v>
      </c>
      <c r="F264" s="19">
        <v>10</v>
      </c>
      <c r="H264" s="19">
        <v>2010</v>
      </c>
      <c r="I264" s="19" t="s">
        <v>3034</v>
      </c>
      <c r="J264" s="19" t="s">
        <v>2383</v>
      </c>
      <c r="K264" s="19" t="s">
        <v>2088</v>
      </c>
      <c r="M264" s="14" t="s">
        <v>2758</v>
      </c>
      <c r="P264" s="14" t="s">
        <v>78</v>
      </c>
      <c r="Q264" s="14" t="s">
        <v>78</v>
      </c>
      <c r="R264" s="14"/>
    </row>
    <row r="265" spans="1:18" ht="15.75" customHeight="1" x14ac:dyDescent="0.2">
      <c r="A265" s="61" t="s">
        <v>31</v>
      </c>
      <c r="B265" s="61" t="s">
        <v>2061</v>
      </c>
      <c r="C265" s="61" t="s">
        <v>5025</v>
      </c>
      <c r="D265" s="61" t="s">
        <v>4814</v>
      </c>
      <c r="E265" s="61" t="s">
        <v>2373</v>
      </c>
      <c r="F265" s="19">
        <v>11</v>
      </c>
      <c r="H265" s="19">
        <v>2012</v>
      </c>
      <c r="I265" s="19" t="s">
        <v>3035</v>
      </c>
      <c r="J265" s="19" t="s">
        <v>2384</v>
      </c>
      <c r="K265" s="19" t="s">
        <v>2088</v>
      </c>
      <c r="M265" s="14" t="s">
        <v>2758</v>
      </c>
      <c r="P265" s="14" t="s">
        <v>78</v>
      </c>
      <c r="Q265" s="14" t="s">
        <v>78</v>
      </c>
      <c r="R265" s="14"/>
    </row>
    <row r="266" spans="1:18" ht="15.75" customHeight="1" x14ac:dyDescent="0.2">
      <c r="A266" s="61" t="s">
        <v>31</v>
      </c>
      <c r="B266" s="61" t="s">
        <v>2061</v>
      </c>
      <c r="C266" s="61" t="s">
        <v>5025</v>
      </c>
      <c r="D266" s="61" t="s">
        <v>4814</v>
      </c>
      <c r="E266" s="61" t="s">
        <v>2373</v>
      </c>
      <c r="F266" s="19">
        <v>12</v>
      </c>
      <c r="H266" s="19">
        <v>2014</v>
      </c>
      <c r="I266" s="19" t="s">
        <v>3036</v>
      </c>
      <c r="J266" s="19" t="s">
        <v>2385</v>
      </c>
      <c r="K266" s="19" t="s">
        <v>2088</v>
      </c>
      <c r="M266" s="14" t="s">
        <v>2758</v>
      </c>
      <c r="P266" s="14" t="s">
        <v>78</v>
      </c>
      <c r="Q266" s="14" t="s">
        <v>78</v>
      </c>
      <c r="R266" s="14"/>
    </row>
    <row r="267" spans="1:18" ht="15.75" customHeight="1" x14ac:dyDescent="0.2">
      <c r="A267" s="61" t="s">
        <v>31</v>
      </c>
      <c r="B267" s="61" t="s">
        <v>2061</v>
      </c>
      <c r="C267" s="61" t="s">
        <v>5025</v>
      </c>
      <c r="D267" s="61" t="s">
        <v>4814</v>
      </c>
      <c r="E267" s="61" t="s">
        <v>2386</v>
      </c>
      <c r="F267" s="19">
        <v>1</v>
      </c>
      <c r="H267" s="19">
        <v>1992</v>
      </c>
      <c r="I267" s="19" t="s">
        <v>3037</v>
      </c>
      <c r="J267" s="19" t="s">
        <v>2387</v>
      </c>
      <c r="K267" s="19" t="s">
        <v>2088</v>
      </c>
      <c r="M267" s="14" t="s">
        <v>2758</v>
      </c>
      <c r="P267" s="14" t="s">
        <v>78</v>
      </c>
      <c r="Q267" s="14" t="s">
        <v>78</v>
      </c>
      <c r="R267" s="14"/>
    </row>
    <row r="268" spans="1:18" ht="15.75" customHeight="1" x14ac:dyDescent="0.2">
      <c r="A268" s="61" t="s">
        <v>31</v>
      </c>
      <c r="B268" s="61" t="s">
        <v>2061</v>
      </c>
      <c r="C268" s="61" t="s">
        <v>5025</v>
      </c>
      <c r="D268" s="61" t="s">
        <v>4814</v>
      </c>
      <c r="E268" s="61" t="s">
        <v>2386</v>
      </c>
      <c r="F268" s="19">
        <v>2</v>
      </c>
      <c r="H268" s="19">
        <v>1994</v>
      </c>
      <c r="I268" s="19" t="s">
        <v>3038</v>
      </c>
      <c r="J268" s="19" t="s">
        <v>2388</v>
      </c>
      <c r="K268" s="19" t="s">
        <v>2088</v>
      </c>
      <c r="M268" s="14" t="s">
        <v>2758</v>
      </c>
      <c r="P268" s="14" t="s">
        <v>78</v>
      </c>
      <c r="Q268" s="14" t="s">
        <v>78</v>
      </c>
      <c r="R268" s="14"/>
    </row>
    <row r="269" spans="1:18" ht="15.75" customHeight="1" x14ac:dyDescent="0.2">
      <c r="A269" s="61" t="s">
        <v>31</v>
      </c>
      <c r="B269" s="61" t="s">
        <v>2061</v>
      </c>
      <c r="C269" s="61" t="s">
        <v>5025</v>
      </c>
      <c r="D269" s="61" t="s">
        <v>4814</v>
      </c>
      <c r="E269" s="61" t="s">
        <v>2386</v>
      </c>
      <c r="F269" s="19">
        <v>3</v>
      </c>
      <c r="H269" s="19">
        <v>1996</v>
      </c>
      <c r="I269" s="19" t="s">
        <v>3039</v>
      </c>
      <c r="J269" s="19" t="s">
        <v>2389</v>
      </c>
      <c r="K269" s="19" t="s">
        <v>2088</v>
      </c>
      <c r="M269" s="14" t="s">
        <v>2758</v>
      </c>
      <c r="P269" s="14" t="s">
        <v>78</v>
      </c>
      <c r="Q269" s="14" t="s">
        <v>78</v>
      </c>
      <c r="R269" s="14"/>
    </row>
    <row r="270" spans="1:18" ht="15.75" customHeight="1" x14ac:dyDescent="0.2">
      <c r="A270" s="61" t="s">
        <v>31</v>
      </c>
      <c r="B270" s="61" t="s">
        <v>2061</v>
      </c>
      <c r="C270" s="61" t="s">
        <v>5025</v>
      </c>
      <c r="D270" s="61" t="s">
        <v>4814</v>
      </c>
      <c r="E270" s="61" t="s">
        <v>2386</v>
      </c>
      <c r="F270" s="19">
        <v>4</v>
      </c>
      <c r="H270" s="19">
        <v>1998</v>
      </c>
      <c r="I270" s="19" t="s">
        <v>3040</v>
      </c>
      <c r="J270" s="19" t="s">
        <v>2390</v>
      </c>
      <c r="K270" s="19" t="s">
        <v>2088</v>
      </c>
      <c r="M270" s="14" t="s">
        <v>2758</v>
      </c>
      <c r="P270" s="14" t="s">
        <v>78</v>
      </c>
      <c r="Q270" s="14" t="s">
        <v>78</v>
      </c>
      <c r="R270" s="14"/>
    </row>
    <row r="271" spans="1:18" ht="15.75" customHeight="1" x14ac:dyDescent="0.2">
      <c r="A271" s="61" t="s">
        <v>31</v>
      </c>
      <c r="B271" s="61" t="s">
        <v>2061</v>
      </c>
      <c r="C271" s="61" t="s">
        <v>5025</v>
      </c>
      <c r="D271" s="61" t="s">
        <v>4814</v>
      </c>
      <c r="E271" s="61" t="s">
        <v>2386</v>
      </c>
      <c r="F271" s="19">
        <v>5</v>
      </c>
      <c r="H271" s="19">
        <v>2000</v>
      </c>
      <c r="I271" s="19" t="s">
        <v>3041</v>
      </c>
      <c r="J271" s="19" t="s">
        <v>2391</v>
      </c>
      <c r="K271" s="19" t="s">
        <v>2088</v>
      </c>
      <c r="M271" s="14" t="s">
        <v>2758</v>
      </c>
      <c r="P271" s="14" t="s">
        <v>78</v>
      </c>
      <c r="Q271" s="14" t="s">
        <v>78</v>
      </c>
      <c r="R271" s="14"/>
    </row>
    <row r="272" spans="1:18" ht="15.75" customHeight="1" x14ac:dyDescent="0.2">
      <c r="A272" s="61" t="s">
        <v>31</v>
      </c>
      <c r="B272" s="61" t="s">
        <v>2061</v>
      </c>
      <c r="C272" s="61" t="s">
        <v>5025</v>
      </c>
      <c r="D272" s="61" t="s">
        <v>4814</v>
      </c>
      <c r="E272" s="61" t="s">
        <v>2386</v>
      </c>
      <c r="F272" s="19">
        <v>6</v>
      </c>
      <c r="H272" s="19">
        <v>2002</v>
      </c>
      <c r="I272" s="19" t="s">
        <v>3042</v>
      </c>
      <c r="J272" s="19" t="s">
        <v>2392</v>
      </c>
      <c r="K272" s="19" t="s">
        <v>2088</v>
      </c>
      <c r="M272" s="14" t="s">
        <v>2758</v>
      </c>
      <c r="P272" s="14" t="s">
        <v>78</v>
      </c>
      <c r="Q272" s="14" t="s">
        <v>78</v>
      </c>
      <c r="R272" s="14"/>
    </row>
    <row r="273" spans="1:18" ht="15.75" customHeight="1" x14ac:dyDescent="0.2">
      <c r="A273" s="61" t="s">
        <v>31</v>
      </c>
      <c r="B273" s="61" t="s">
        <v>2061</v>
      </c>
      <c r="C273" s="61" t="s">
        <v>5025</v>
      </c>
      <c r="D273" s="61" t="s">
        <v>4814</v>
      </c>
      <c r="E273" s="61" t="s">
        <v>2386</v>
      </c>
      <c r="F273" s="19">
        <v>7</v>
      </c>
      <c r="H273" s="19">
        <v>2004</v>
      </c>
      <c r="I273" s="19" t="s">
        <v>3043</v>
      </c>
      <c r="J273" s="19" t="s">
        <v>2393</v>
      </c>
      <c r="K273" s="19" t="s">
        <v>2088</v>
      </c>
      <c r="M273" s="14" t="s">
        <v>2758</v>
      </c>
      <c r="P273" s="14" t="s">
        <v>78</v>
      </c>
      <c r="Q273" s="14" t="s">
        <v>78</v>
      </c>
      <c r="R273" s="14"/>
    </row>
    <row r="274" spans="1:18" ht="15.75" customHeight="1" x14ac:dyDescent="0.2">
      <c r="A274" s="61" t="s">
        <v>31</v>
      </c>
      <c r="B274" s="61" t="s">
        <v>2061</v>
      </c>
      <c r="C274" s="61" t="s">
        <v>5025</v>
      </c>
      <c r="D274" s="61" t="s">
        <v>4814</v>
      </c>
      <c r="E274" s="61" t="s">
        <v>2386</v>
      </c>
      <c r="F274" s="19">
        <v>8</v>
      </c>
      <c r="H274" s="19">
        <v>2006</v>
      </c>
      <c r="I274" s="19" t="s">
        <v>3044</v>
      </c>
      <c r="J274" s="19" t="s">
        <v>2394</v>
      </c>
      <c r="K274" s="19" t="s">
        <v>2088</v>
      </c>
      <c r="M274" s="14" t="s">
        <v>2758</v>
      </c>
      <c r="P274" s="14" t="s">
        <v>78</v>
      </c>
      <c r="Q274" s="14" t="s">
        <v>78</v>
      </c>
      <c r="R274" s="14"/>
    </row>
    <row r="275" spans="1:18" ht="15.75" customHeight="1" x14ac:dyDescent="0.2">
      <c r="A275" s="61" t="s">
        <v>31</v>
      </c>
      <c r="B275" s="61" t="s">
        <v>2061</v>
      </c>
      <c r="C275" s="61" t="s">
        <v>5025</v>
      </c>
      <c r="D275" s="61" t="s">
        <v>4814</v>
      </c>
      <c r="E275" s="61" t="s">
        <v>2386</v>
      </c>
      <c r="F275" s="19">
        <v>9</v>
      </c>
      <c r="H275" s="19">
        <v>2008</v>
      </c>
      <c r="I275" s="19" t="s">
        <v>3045</v>
      </c>
      <c r="J275" s="19" t="s">
        <v>2395</v>
      </c>
      <c r="K275" s="19" t="s">
        <v>2088</v>
      </c>
      <c r="M275" s="14" t="s">
        <v>2758</v>
      </c>
      <c r="P275" s="14" t="s">
        <v>78</v>
      </c>
      <c r="Q275" s="14" t="s">
        <v>78</v>
      </c>
      <c r="R275" s="14"/>
    </row>
    <row r="276" spans="1:18" ht="15.75" customHeight="1" x14ac:dyDescent="0.2">
      <c r="A276" s="61" t="s">
        <v>31</v>
      </c>
      <c r="B276" s="61" t="s">
        <v>2061</v>
      </c>
      <c r="C276" s="61" t="s">
        <v>5025</v>
      </c>
      <c r="D276" s="61" t="s">
        <v>4814</v>
      </c>
      <c r="E276" s="61" t="s">
        <v>2386</v>
      </c>
      <c r="F276" s="19">
        <v>10</v>
      </c>
      <c r="H276" s="19">
        <v>2010</v>
      </c>
      <c r="I276" s="19" t="s">
        <v>3046</v>
      </c>
      <c r="J276" s="19" t="s">
        <v>2396</v>
      </c>
      <c r="K276" s="19" t="s">
        <v>2088</v>
      </c>
      <c r="M276" s="14" t="s">
        <v>2758</v>
      </c>
      <c r="P276" s="14" t="s">
        <v>78</v>
      </c>
      <c r="Q276" s="14" t="s">
        <v>78</v>
      </c>
      <c r="R276" s="14"/>
    </row>
    <row r="277" spans="1:18" ht="15.75" customHeight="1" x14ac:dyDescent="0.2">
      <c r="A277" s="61" t="s">
        <v>31</v>
      </c>
      <c r="B277" s="61" t="s">
        <v>2061</v>
      </c>
      <c r="C277" s="61" t="s">
        <v>5025</v>
      </c>
      <c r="D277" s="61" t="s">
        <v>4814</v>
      </c>
      <c r="E277" s="61" t="s">
        <v>2386</v>
      </c>
      <c r="F277" s="19">
        <v>11</v>
      </c>
      <c r="H277" s="19">
        <v>2012</v>
      </c>
      <c r="I277" s="19" t="s">
        <v>3047</v>
      </c>
      <c r="J277" s="19" t="s">
        <v>2397</v>
      </c>
      <c r="K277" s="19" t="s">
        <v>2088</v>
      </c>
      <c r="M277" s="14" t="s">
        <v>2758</v>
      </c>
      <c r="P277" s="14" t="s">
        <v>78</v>
      </c>
      <c r="Q277" s="14" t="s">
        <v>78</v>
      </c>
      <c r="R277" s="14"/>
    </row>
    <row r="278" spans="1:18" ht="15.75" customHeight="1" x14ac:dyDescent="0.2">
      <c r="A278" s="61" t="s">
        <v>31</v>
      </c>
      <c r="B278" s="61" t="s">
        <v>2061</v>
      </c>
      <c r="C278" s="61" t="s">
        <v>5025</v>
      </c>
      <c r="D278" s="61" t="s">
        <v>4814</v>
      </c>
      <c r="E278" s="61" t="s">
        <v>2386</v>
      </c>
      <c r="F278" s="19">
        <v>12</v>
      </c>
      <c r="H278" s="19">
        <v>2014</v>
      </c>
      <c r="I278" s="19" t="s">
        <v>3048</v>
      </c>
      <c r="J278" s="19" t="s">
        <v>2398</v>
      </c>
      <c r="K278" s="19" t="s">
        <v>2088</v>
      </c>
      <c r="M278" s="14" t="s">
        <v>2758</v>
      </c>
      <c r="P278" s="14" t="s">
        <v>78</v>
      </c>
      <c r="Q278" s="14" t="s">
        <v>78</v>
      </c>
      <c r="R278" s="14"/>
    </row>
    <row r="279" spans="1:18" ht="15.75" customHeight="1" x14ac:dyDescent="0.2">
      <c r="A279" s="57" t="s">
        <v>31</v>
      </c>
      <c r="B279" s="57" t="s">
        <v>2061</v>
      </c>
      <c r="C279" s="57" t="s">
        <v>5025</v>
      </c>
      <c r="D279" s="57" t="s">
        <v>91</v>
      </c>
      <c r="E279" s="57" t="s">
        <v>2171</v>
      </c>
      <c r="F279" s="19">
        <v>1</v>
      </c>
      <c r="H279" s="19">
        <v>1992</v>
      </c>
      <c r="I279" s="19" t="s">
        <v>2845</v>
      </c>
      <c r="J279" s="19" t="s">
        <v>2172</v>
      </c>
      <c r="K279" s="26" t="s">
        <v>2088</v>
      </c>
      <c r="M279" s="19" t="s">
        <v>77</v>
      </c>
      <c r="P279" s="14" t="s">
        <v>78</v>
      </c>
      <c r="Q279" s="14" t="s">
        <v>78</v>
      </c>
      <c r="R279" s="14"/>
    </row>
    <row r="280" spans="1:18" ht="15.75" customHeight="1" x14ac:dyDescent="0.2">
      <c r="A280" s="57" t="s">
        <v>31</v>
      </c>
      <c r="B280" s="57" t="s">
        <v>2061</v>
      </c>
      <c r="C280" s="57" t="s">
        <v>5025</v>
      </c>
      <c r="D280" s="57" t="s">
        <v>91</v>
      </c>
      <c r="E280" s="57" t="s">
        <v>2171</v>
      </c>
      <c r="F280" s="19">
        <v>2</v>
      </c>
      <c r="H280" s="19">
        <v>1994</v>
      </c>
      <c r="I280" s="19" t="s">
        <v>2846</v>
      </c>
      <c r="J280" s="19" t="s">
        <v>2173</v>
      </c>
      <c r="K280" s="26" t="s">
        <v>2088</v>
      </c>
      <c r="M280" s="19" t="s">
        <v>77</v>
      </c>
      <c r="P280" s="14" t="s">
        <v>78</v>
      </c>
      <c r="Q280" s="14" t="s">
        <v>78</v>
      </c>
      <c r="R280" s="14"/>
    </row>
    <row r="281" spans="1:18" ht="15.75" customHeight="1" x14ac:dyDescent="0.2">
      <c r="A281" s="57" t="s">
        <v>31</v>
      </c>
      <c r="B281" s="57" t="s">
        <v>2061</v>
      </c>
      <c r="C281" s="57" t="s">
        <v>5025</v>
      </c>
      <c r="D281" s="57" t="s">
        <v>91</v>
      </c>
      <c r="E281" s="57" t="s">
        <v>2171</v>
      </c>
      <c r="F281" s="19">
        <v>3</v>
      </c>
      <c r="H281" s="19">
        <v>1996</v>
      </c>
      <c r="I281" s="19" t="s">
        <v>2847</v>
      </c>
      <c r="J281" s="19" t="s">
        <v>2174</v>
      </c>
      <c r="K281" s="26" t="s">
        <v>2088</v>
      </c>
      <c r="M281" s="19" t="s">
        <v>77</v>
      </c>
      <c r="P281" s="14" t="s">
        <v>78</v>
      </c>
      <c r="Q281" s="14" t="s">
        <v>78</v>
      </c>
      <c r="R281" s="14"/>
    </row>
    <row r="282" spans="1:18" ht="15.75" customHeight="1" x14ac:dyDescent="0.2">
      <c r="A282" s="57" t="s">
        <v>31</v>
      </c>
      <c r="B282" s="57" t="s">
        <v>2061</v>
      </c>
      <c r="C282" s="57" t="s">
        <v>5025</v>
      </c>
      <c r="D282" s="57" t="s">
        <v>91</v>
      </c>
      <c r="E282" s="57" t="s">
        <v>2171</v>
      </c>
      <c r="F282" s="19">
        <v>4</v>
      </c>
      <c r="H282" s="19">
        <v>1998</v>
      </c>
      <c r="I282" s="19" t="s">
        <v>2848</v>
      </c>
      <c r="J282" s="19" t="s">
        <v>2175</v>
      </c>
      <c r="K282" s="26" t="s">
        <v>2088</v>
      </c>
      <c r="M282" s="19" t="s">
        <v>77</v>
      </c>
      <c r="P282" s="14" t="s">
        <v>78</v>
      </c>
      <c r="Q282" s="14" t="s">
        <v>78</v>
      </c>
      <c r="R282" s="14"/>
    </row>
    <row r="283" spans="1:18" ht="15.75" customHeight="1" x14ac:dyDescent="0.2">
      <c r="A283" s="57" t="s">
        <v>31</v>
      </c>
      <c r="B283" s="57" t="s">
        <v>2061</v>
      </c>
      <c r="C283" s="57" t="s">
        <v>5025</v>
      </c>
      <c r="D283" s="57" t="s">
        <v>91</v>
      </c>
      <c r="E283" s="57" t="s">
        <v>2171</v>
      </c>
      <c r="F283" s="19">
        <v>5</v>
      </c>
      <c r="H283" s="19">
        <v>2000</v>
      </c>
      <c r="I283" s="19" t="s">
        <v>2849</v>
      </c>
      <c r="J283" s="19" t="s">
        <v>2176</v>
      </c>
      <c r="K283" s="26" t="s">
        <v>2088</v>
      </c>
      <c r="M283" s="19" t="s">
        <v>77</v>
      </c>
      <c r="P283" s="14" t="s">
        <v>78</v>
      </c>
      <c r="Q283" s="14" t="s">
        <v>78</v>
      </c>
      <c r="R283" s="14"/>
    </row>
    <row r="284" spans="1:18" ht="15.75" customHeight="1" x14ac:dyDescent="0.2">
      <c r="A284" s="57" t="s">
        <v>31</v>
      </c>
      <c r="B284" s="57" t="s">
        <v>2061</v>
      </c>
      <c r="C284" s="57" t="s">
        <v>5025</v>
      </c>
      <c r="D284" s="57" t="s">
        <v>91</v>
      </c>
      <c r="E284" s="57" t="s">
        <v>2171</v>
      </c>
      <c r="F284" s="19">
        <v>6</v>
      </c>
      <c r="H284" s="19">
        <v>2002</v>
      </c>
      <c r="I284" s="19" t="s">
        <v>2850</v>
      </c>
      <c r="J284" s="19" t="s">
        <v>2177</v>
      </c>
      <c r="K284" s="26" t="s">
        <v>2088</v>
      </c>
      <c r="M284" s="19" t="s">
        <v>77</v>
      </c>
      <c r="P284" s="14" t="s">
        <v>78</v>
      </c>
      <c r="Q284" s="14" t="s">
        <v>78</v>
      </c>
      <c r="R284" s="14"/>
    </row>
    <row r="285" spans="1:18" ht="15.75" customHeight="1" x14ac:dyDescent="0.2">
      <c r="A285" s="57" t="s">
        <v>31</v>
      </c>
      <c r="B285" s="57" t="s">
        <v>2061</v>
      </c>
      <c r="C285" s="57" t="s">
        <v>5025</v>
      </c>
      <c r="D285" s="57" t="s">
        <v>91</v>
      </c>
      <c r="E285" s="57" t="s">
        <v>2171</v>
      </c>
      <c r="F285" s="19">
        <v>7</v>
      </c>
      <c r="H285" s="19">
        <v>2004</v>
      </c>
      <c r="I285" s="19" t="s">
        <v>2851</v>
      </c>
      <c r="J285" s="19" t="s">
        <v>2178</v>
      </c>
      <c r="K285" s="26" t="s">
        <v>2088</v>
      </c>
      <c r="M285" s="19" t="s">
        <v>77</v>
      </c>
      <c r="P285" s="14" t="s">
        <v>78</v>
      </c>
      <c r="Q285" s="14" t="s">
        <v>78</v>
      </c>
      <c r="R285" s="14"/>
    </row>
    <row r="286" spans="1:18" ht="15.75" customHeight="1" x14ac:dyDescent="0.2">
      <c r="A286" s="57" t="s">
        <v>31</v>
      </c>
      <c r="B286" s="57" t="s">
        <v>2061</v>
      </c>
      <c r="C286" s="57" t="s">
        <v>5025</v>
      </c>
      <c r="D286" s="57" t="s">
        <v>91</v>
      </c>
      <c r="E286" s="57" t="s">
        <v>2171</v>
      </c>
      <c r="F286" s="19">
        <v>8</v>
      </c>
      <c r="H286" s="19">
        <v>2006</v>
      </c>
      <c r="I286" s="19" t="s">
        <v>2852</v>
      </c>
      <c r="J286" s="19" t="s">
        <v>2179</v>
      </c>
      <c r="K286" s="26" t="s">
        <v>2088</v>
      </c>
      <c r="M286" s="19" t="s">
        <v>77</v>
      </c>
      <c r="P286" s="14" t="s">
        <v>78</v>
      </c>
      <c r="Q286" s="14" t="s">
        <v>78</v>
      </c>
      <c r="R286" s="14"/>
    </row>
    <row r="287" spans="1:18" ht="15.75" customHeight="1" x14ac:dyDescent="0.2">
      <c r="A287" s="57" t="s">
        <v>31</v>
      </c>
      <c r="B287" s="57" t="s">
        <v>2061</v>
      </c>
      <c r="C287" s="57" t="s">
        <v>5025</v>
      </c>
      <c r="D287" s="57" t="s">
        <v>91</v>
      </c>
      <c r="E287" s="57" t="s">
        <v>2171</v>
      </c>
      <c r="F287" s="19">
        <v>9</v>
      </c>
      <c r="H287" s="19">
        <v>2008</v>
      </c>
      <c r="I287" s="19" t="s">
        <v>2853</v>
      </c>
      <c r="J287" s="19" t="s">
        <v>2180</v>
      </c>
      <c r="K287" s="26" t="s">
        <v>2088</v>
      </c>
      <c r="M287" s="19" t="s">
        <v>77</v>
      </c>
      <c r="P287" s="14" t="s">
        <v>78</v>
      </c>
      <c r="Q287" s="14" t="s">
        <v>78</v>
      </c>
      <c r="R287" s="14"/>
    </row>
    <row r="288" spans="1:18" ht="15.75" customHeight="1" x14ac:dyDescent="0.2">
      <c r="A288" s="57" t="s">
        <v>31</v>
      </c>
      <c r="B288" s="57" t="s">
        <v>2061</v>
      </c>
      <c r="C288" s="57" t="s">
        <v>5025</v>
      </c>
      <c r="D288" s="57" t="s">
        <v>91</v>
      </c>
      <c r="E288" s="57" t="s">
        <v>2171</v>
      </c>
      <c r="F288" s="19">
        <v>10</v>
      </c>
      <c r="H288" s="19">
        <v>2010</v>
      </c>
      <c r="I288" s="19" t="s">
        <v>2854</v>
      </c>
      <c r="J288" s="19" t="s">
        <v>2181</v>
      </c>
      <c r="K288" s="26" t="s">
        <v>2088</v>
      </c>
      <c r="M288" s="19" t="s">
        <v>77</v>
      </c>
      <c r="P288" s="14" t="s">
        <v>78</v>
      </c>
      <c r="Q288" s="14" t="s">
        <v>78</v>
      </c>
      <c r="R288" s="14"/>
    </row>
    <row r="289" spans="1:18" ht="15.75" customHeight="1" x14ac:dyDescent="0.2">
      <c r="A289" s="57" t="s">
        <v>31</v>
      </c>
      <c r="B289" s="57" t="s">
        <v>2061</v>
      </c>
      <c r="C289" s="57" t="s">
        <v>5025</v>
      </c>
      <c r="D289" s="57" t="s">
        <v>91</v>
      </c>
      <c r="E289" s="57" t="s">
        <v>2171</v>
      </c>
      <c r="F289" s="19">
        <v>11</v>
      </c>
      <c r="H289" s="19">
        <v>2012</v>
      </c>
      <c r="I289" s="19" t="s">
        <v>2855</v>
      </c>
      <c r="J289" s="19" t="s">
        <v>2182</v>
      </c>
      <c r="K289" s="26" t="s">
        <v>2088</v>
      </c>
      <c r="M289" s="19" t="s">
        <v>77</v>
      </c>
      <c r="P289" s="14" t="s">
        <v>78</v>
      </c>
      <c r="Q289" s="14" t="s">
        <v>78</v>
      </c>
      <c r="R289" s="14"/>
    </row>
    <row r="290" spans="1:18" ht="15.75" customHeight="1" x14ac:dyDescent="0.2">
      <c r="A290" s="57" t="s">
        <v>31</v>
      </c>
      <c r="B290" s="57" t="s">
        <v>2061</v>
      </c>
      <c r="C290" s="57" t="s">
        <v>5025</v>
      </c>
      <c r="D290" s="57" t="s">
        <v>91</v>
      </c>
      <c r="E290" s="57" t="s">
        <v>2171</v>
      </c>
      <c r="F290" s="19">
        <v>12</v>
      </c>
      <c r="H290" s="19">
        <v>2014</v>
      </c>
      <c r="I290" s="19" t="s">
        <v>2856</v>
      </c>
      <c r="J290" s="19" t="s">
        <v>2183</v>
      </c>
      <c r="K290" s="26" t="s">
        <v>2088</v>
      </c>
      <c r="M290" s="19" t="s">
        <v>77</v>
      </c>
      <c r="P290" s="14" t="s">
        <v>78</v>
      </c>
      <c r="Q290" s="14" t="s">
        <v>78</v>
      </c>
      <c r="R290" s="14"/>
    </row>
    <row r="291" spans="1:18" ht="15.75" customHeight="1" x14ac:dyDescent="0.2">
      <c r="A291" s="57" t="s">
        <v>31</v>
      </c>
      <c r="B291" s="57" t="s">
        <v>2061</v>
      </c>
      <c r="C291" s="57" t="s">
        <v>5025</v>
      </c>
      <c r="D291" s="57" t="s">
        <v>91</v>
      </c>
      <c r="E291" s="57" t="s">
        <v>2184</v>
      </c>
      <c r="F291" s="19">
        <v>1</v>
      </c>
      <c r="H291" s="19">
        <v>1992</v>
      </c>
      <c r="I291" s="19" t="s">
        <v>2857</v>
      </c>
      <c r="J291" s="19" t="s">
        <v>2185</v>
      </c>
      <c r="K291" s="26" t="s">
        <v>2088</v>
      </c>
      <c r="M291" s="19" t="s">
        <v>77</v>
      </c>
      <c r="P291" s="14" t="s">
        <v>78</v>
      </c>
      <c r="Q291" s="14" t="s">
        <v>78</v>
      </c>
      <c r="R291" s="14"/>
    </row>
    <row r="292" spans="1:18" ht="15.75" customHeight="1" x14ac:dyDescent="0.2">
      <c r="A292" s="57" t="s">
        <v>31</v>
      </c>
      <c r="B292" s="57" t="s">
        <v>2061</v>
      </c>
      <c r="C292" s="57" t="s">
        <v>5025</v>
      </c>
      <c r="D292" s="57" t="s">
        <v>91</v>
      </c>
      <c r="E292" s="57" t="s">
        <v>2184</v>
      </c>
      <c r="F292" s="19">
        <v>2</v>
      </c>
      <c r="H292" s="19">
        <v>1994</v>
      </c>
      <c r="I292" s="19" t="s">
        <v>2858</v>
      </c>
      <c r="J292" s="19" t="s">
        <v>2186</v>
      </c>
      <c r="K292" s="26" t="s">
        <v>2088</v>
      </c>
      <c r="M292" s="19" t="s">
        <v>77</v>
      </c>
      <c r="P292" s="14" t="s">
        <v>78</v>
      </c>
      <c r="Q292" s="14" t="s">
        <v>78</v>
      </c>
      <c r="R292" s="14"/>
    </row>
    <row r="293" spans="1:18" ht="15.75" customHeight="1" x14ac:dyDescent="0.2">
      <c r="A293" s="57" t="s">
        <v>31</v>
      </c>
      <c r="B293" s="57" t="s">
        <v>2061</v>
      </c>
      <c r="C293" s="57" t="s">
        <v>5025</v>
      </c>
      <c r="D293" s="57" t="s">
        <v>91</v>
      </c>
      <c r="E293" s="57" t="s">
        <v>2184</v>
      </c>
      <c r="F293" s="19">
        <v>3</v>
      </c>
      <c r="H293" s="19">
        <v>1996</v>
      </c>
      <c r="I293" s="19" t="s">
        <v>2859</v>
      </c>
      <c r="J293" s="19" t="s">
        <v>2187</v>
      </c>
      <c r="K293" s="26" t="s">
        <v>2088</v>
      </c>
      <c r="M293" s="19" t="s">
        <v>77</v>
      </c>
      <c r="P293" s="14" t="s">
        <v>78</v>
      </c>
      <c r="Q293" s="14" t="s">
        <v>78</v>
      </c>
      <c r="R293" s="14"/>
    </row>
    <row r="294" spans="1:18" ht="15.75" customHeight="1" x14ac:dyDescent="0.2">
      <c r="A294" s="57" t="s">
        <v>31</v>
      </c>
      <c r="B294" s="57" t="s">
        <v>2061</v>
      </c>
      <c r="C294" s="57" t="s">
        <v>5025</v>
      </c>
      <c r="D294" s="57" t="s">
        <v>91</v>
      </c>
      <c r="E294" s="57" t="s">
        <v>2184</v>
      </c>
      <c r="F294" s="19">
        <v>4</v>
      </c>
      <c r="H294" s="19">
        <v>1998</v>
      </c>
      <c r="I294" s="19" t="s">
        <v>2860</v>
      </c>
      <c r="J294" s="19" t="s">
        <v>2188</v>
      </c>
      <c r="K294" s="26" t="s">
        <v>2088</v>
      </c>
      <c r="M294" s="19" t="s">
        <v>77</v>
      </c>
      <c r="P294" s="14" t="s">
        <v>78</v>
      </c>
      <c r="Q294" s="14" t="s">
        <v>78</v>
      </c>
      <c r="R294" s="14"/>
    </row>
    <row r="295" spans="1:18" ht="15.75" customHeight="1" x14ac:dyDescent="0.2">
      <c r="A295" s="57" t="s">
        <v>31</v>
      </c>
      <c r="B295" s="57" t="s">
        <v>2061</v>
      </c>
      <c r="C295" s="57" t="s">
        <v>5025</v>
      </c>
      <c r="D295" s="57" t="s">
        <v>91</v>
      </c>
      <c r="E295" s="57" t="s">
        <v>2184</v>
      </c>
      <c r="F295" s="19">
        <v>5</v>
      </c>
      <c r="H295" s="19">
        <v>2000</v>
      </c>
      <c r="I295" s="19" t="s">
        <v>2861</v>
      </c>
      <c r="J295" s="19" t="s">
        <v>2189</v>
      </c>
      <c r="K295" s="26" t="s">
        <v>2088</v>
      </c>
      <c r="M295" s="19" t="s">
        <v>77</v>
      </c>
      <c r="P295" s="14" t="s">
        <v>78</v>
      </c>
      <c r="Q295" s="14" t="s">
        <v>78</v>
      </c>
      <c r="R295" s="14"/>
    </row>
    <row r="296" spans="1:18" ht="15.75" customHeight="1" x14ac:dyDescent="0.2">
      <c r="A296" s="57" t="s">
        <v>31</v>
      </c>
      <c r="B296" s="57" t="s">
        <v>2061</v>
      </c>
      <c r="C296" s="57" t="s">
        <v>5025</v>
      </c>
      <c r="D296" s="57" t="s">
        <v>91</v>
      </c>
      <c r="E296" s="57" t="s">
        <v>2184</v>
      </c>
      <c r="F296" s="19">
        <v>6</v>
      </c>
      <c r="H296" s="19">
        <v>2002</v>
      </c>
      <c r="I296" s="19" t="s">
        <v>2862</v>
      </c>
      <c r="J296" s="19" t="s">
        <v>2190</v>
      </c>
      <c r="K296" s="26" t="s">
        <v>2088</v>
      </c>
      <c r="M296" s="19" t="s">
        <v>77</v>
      </c>
      <c r="P296" s="14" t="s">
        <v>78</v>
      </c>
      <c r="Q296" s="14" t="s">
        <v>78</v>
      </c>
      <c r="R296" s="14"/>
    </row>
    <row r="297" spans="1:18" ht="15.75" customHeight="1" x14ac:dyDescent="0.2">
      <c r="A297" s="57" t="s">
        <v>31</v>
      </c>
      <c r="B297" s="57" t="s">
        <v>2061</v>
      </c>
      <c r="C297" s="57" t="s">
        <v>5025</v>
      </c>
      <c r="D297" s="57" t="s">
        <v>91</v>
      </c>
      <c r="E297" s="57" t="s">
        <v>2184</v>
      </c>
      <c r="F297" s="19">
        <v>7</v>
      </c>
      <c r="H297" s="19">
        <v>2004</v>
      </c>
      <c r="I297" s="19" t="s">
        <v>2863</v>
      </c>
      <c r="J297" s="19" t="s">
        <v>2191</v>
      </c>
      <c r="K297" s="26" t="s">
        <v>2088</v>
      </c>
      <c r="M297" s="19" t="s">
        <v>77</v>
      </c>
      <c r="P297" s="14" t="s">
        <v>78</v>
      </c>
      <c r="Q297" s="14" t="s">
        <v>78</v>
      </c>
      <c r="R297" s="14"/>
    </row>
    <row r="298" spans="1:18" ht="15.75" customHeight="1" x14ac:dyDescent="0.2">
      <c r="A298" s="57" t="s">
        <v>31</v>
      </c>
      <c r="B298" s="57" t="s">
        <v>2061</v>
      </c>
      <c r="C298" s="57" t="s">
        <v>5025</v>
      </c>
      <c r="D298" s="57" t="s">
        <v>91</v>
      </c>
      <c r="E298" s="57" t="s">
        <v>2184</v>
      </c>
      <c r="F298" s="19">
        <v>8</v>
      </c>
      <c r="H298" s="19">
        <v>2006</v>
      </c>
      <c r="I298" s="19" t="s">
        <v>2864</v>
      </c>
      <c r="J298" s="19" t="s">
        <v>2192</v>
      </c>
      <c r="K298" s="26" t="s">
        <v>2088</v>
      </c>
      <c r="M298" s="19" t="s">
        <v>77</v>
      </c>
      <c r="P298" s="14" t="s">
        <v>78</v>
      </c>
      <c r="Q298" s="14" t="s">
        <v>78</v>
      </c>
      <c r="R298" s="14"/>
    </row>
    <row r="299" spans="1:18" ht="15.75" customHeight="1" x14ac:dyDescent="0.2">
      <c r="A299" s="57" t="s">
        <v>31</v>
      </c>
      <c r="B299" s="57" t="s">
        <v>2061</v>
      </c>
      <c r="C299" s="57" t="s">
        <v>5025</v>
      </c>
      <c r="D299" s="57" t="s">
        <v>91</v>
      </c>
      <c r="E299" s="57" t="s">
        <v>2184</v>
      </c>
      <c r="F299" s="19">
        <v>9</v>
      </c>
      <c r="H299" s="19">
        <v>2008</v>
      </c>
      <c r="I299" s="19" t="s">
        <v>2865</v>
      </c>
      <c r="J299" s="19" t="s">
        <v>2193</v>
      </c>
      <c r="K299" s="26" t="s">
        <v>2088</v>
      </c>
      <c r="M299" s="19" t="s">
        <v>77</v>
      </c>
      <c r="P299" s="14" t="s">
        <v>78</v>
      </c>
      <c r="Q299" s="14" t="s">
        <v>78</v>
      </c>
      <c r="R299" s="14"/>
    </row>
    <row r="300" spans="1:18" ht="15.75" customHeight="1" x14ac:dyDescent="0.2">
      <c r="A300" s="57" t="s">
        <v>31</v>
      </c>
      <c r="B300" s="57" t="s">
        <v>2061</v>
      </c>
      <c r="C300" s="57" t="s">
        <v>5025</v>
      </c>
      <c r="D300" s="57" t="s">
        <v>91</v>
      </c>
      <c r="E300" s="57" t="s">
        <v>2184</v>
      </c>
      <c r="F300" s="19">
        <v>10</v>
      </c>
      <c r="H300" s="19">
        <v>2010</v>
      </c>
      <c r="I300" s="19" t="s">
        <v>2866</v>
      </c>
      <c r="J300" s="19" t="s">
        <v>2194</v>
      </c>
      <c r="K300" s="26" t="s">
        <v>2088</v>
      </c>
      <c r="M300" s="19" t="s">
        <v>77</v>
      </c>
      <c r="P300" s="14" t="s">
        <v>78</v>
      </c>
      <c r="Q300" s="14" t="s">
        <v>78</v>
      </c>
      <c r="R300" s="14"/>
    </row>
    <row r="301" spans="1:18" ht="15.75" customHeight="1" x14ac:dyDescent="0.2">
      <c r="A301" s="57" t="s">
        <v>31</v>
      </c>
      <c r="B301" s="57" t="s">
        <v>2061</v>
      </c>
      <c r="C301" s="57" t="s">
        <v>5025</v>
      </c>
      <c r="D301" s="57" t="s">
        <v>91</v>
      </c>
      <c r="E301" s="57" t="s">
        <v>2184</v>
      </c>
      <c r="F301" s="19">
        <v>11</v>
      </c>
      <c r="H301" s="19">
        <v>2012</v>
      </c>
      <c r="I301" s="19" t="s">
        <v>2867</v>
      </c>
      <c r="J301" s="19" t="s">
        <v>2195</v>
      </c>
      <c r="K301" s="26" t="s">
        <v>2088</v>
      </c>
      <c r="M301" s="19" t="s">
        <v>77</v>
      </c>
      <c r="P301" s="14" t="s">
        <v>78</v>
      </c>
      <c r="Q301" s="14" t="s">
        <v>78</v>
      </c>
      <c r="R301" s="14"/>
    </row>
    <row r="302" spans="1:18" ht="15.75" customHeight="1" x14ac:dyDescent="0.2">
      <c r="A302" s="57" t="s">
        <v>31</v>
      </c>
      <c r="B302" s="57" t="s">
        <v>2061</v>
      </c>
      <c r="C302" s="57" t="s">
        <v>5025</v>
      </c>
      <c r="D302" s="57" t="s">
        <v>91</v>
      </c>
      <c r="E302" s="57" t="s">
        <v>2184</v>
      </c>
      <c r="F302" s="19">
        <v>12</v>
      </c>
      <c r="H302" s="19">
        <v>2014</v>
      </c>
      <c r="I302" s="19" t="s">
        <v>2868</v>
      </c>
      <c r="J302" s="19" t="s">
        <v>2196</v>
      </c>
      <c r="K302" s="26" t="s">
        <v>2088</v>
      </c>
      <c r="M302" s="19" t="s">
        <v>77</v>
      </c>
      <c r="P302" s="14" t="s">
        <v>78</v>
      </c>
      <c r="Q302" s="14" t="s">
        <v>78</v>
      </c>
      <c r="R302" s="14"/>
    </row>
    <row r="303" spans="1:18" ht="15.75" customHeight="1" x14ac:dyDescent="0.2">
      <c r="A303" s="60" t="s">
        <v>31</v>
      </c>
      <c r="B303" s="60" t="s">
        <v>2061</v>
      </c>
      <c r="C303" s="60" t="s">
        <v>5025</v>
      </c>
      <c r="D303" s="60" t="s">
        <v>82</v>
      </c>
      <c r="E303" s="60" t="s">
        <v>2197</v>
      </c>
      <c r="F303" s="19">
        <v>1</v>
      </c>
      <c r="H303" s="19">
        <v>1992</v>
      </c>
      <c r="I303" s="19" t="s">
        <v>2869</v>
      </c>
      <c r="J303" s="19" t="s">
        <v>2198</v>
      </c>
      <c r="K303" s="12" t="s">
        <v>2199</v>
      </c>
      <c r="L303" s="19" t="s">
        <v>97</v>
      </c>
      <c r="M303" s="19" t="s">
        <v>77</v>
      </c>
      <c r="N303">
        <v>1</v>
      </c>
      <c r="O303">
        <v>5</v>
      </c>
      <c r="P303" s="19" t="s">
        <v>96</v>
      </c>
      <c r="Q303" s="14" t="s">
        <v>2059</v>
      </c>
      <c r="R303" s="19"/>
    </row>
    <row r="304" spans="1:18" ht="15.75" customHeight="1" x14ac:dyDescent="0.2">
      <c r="A304" s="60" t="s">
        <v>31</v>
      </c>
      <c r="B304" s="60" t="s">
        <v>2061</v>
      </c>
      <c r="C304" s="60" t="s">
        <v>5025</v>
      </c>
      <c r="D304" s="60" t="s">
        <v>82</v>
      </c>
      <c r="E304" s="60" t="s">
        <v>2197</v>
      </c>
      <c r="F304" s="19">
        <v>2</v>
      </c>
      <c r="H304" s="19">
        <v>1994</v>
      </c>
      <c r="I304" s="19" t="s">
        <v>2870</v>
      </c>
      <c r="J304" s="19" t="s">
        <v>2200</v>
      </c>
      <c r="K304" s="12" t="s">
        <v>2199</v>
      </c>
      <c r="L304" s="19" t="s">
        <v>97</v>
      </c>
      <c r="M304" s="19" t="s">
        <v>77</v>
      </c>
      <c r="N304">
        <v>1</v>
      </c>
      <c r="O304">
        <v>5</v>
      </c>
      <c r="P304" s="19" t="s">
        <v>96</v>
      </c>
      <c r="Q304" s="14" t="s">
        <v>2059</v>
      </c>
      <c r="R304" s="19"/>
    </row>
    <row r="305" spans="1:18" ht="15.75" customHeight="1" x14ac:dyDescent="0.2">
      <c r="A305" s="60" t="s">
        <v>31</v>
      </c>
      <c r="B305" s="60" t="s">
        <v>2061</v>
      </c>
      <c r="C305" s="60" t="s">
        <v>5025</v>
      </c>
      <c r="D305" s="60" t="s">
        <v>82</v>
      </c>
      <c r="E305" s="60" t="s">
        <v>2197</v>
      </c>
      <c r="F305" s="19">
        <v>3</v>
      </c>
      <c r="H305" s="19">
        <v>1996</v>
      </c>
      <c r="I305" s="19" t="s">
        <v>2871</v>
      </c>
      <c r="J305" s="19" t="s">
        <v>2201</v>
      </c>
      <c r="K305" s="12" t="s">
        <v>2199</v>
      </c>
      <c r="L305" s="19" t="s">
        <v>97</v>
      </c>
      <c r="M305" s="19" t="s">
        <v>77</v>
      </c>
      <c r="N305">
        <v>1</v>
      </c>
      <c r="O305">
        <v>5</v>
      </c>
      <c r="P305" s="19" t="s">
        <v>96</v>
      </c>
      <c r="Q305" s="14" t="s">
        <v>2059</v>
      </c>
      <c r="R305" s="19"/>
    </row>
    <row r="306" spans="1:18" ht="15.75" customHeight="1" x14ac:dyDescent="0.2">
      <c r="A306" s="60" t="s">
        <v>31</v>
      </c>
      <c r="B306" s="60" t="s">
        <v>2061</v>
      </c>
      <c r="C306" s="60" t="s">
        <v>5025</v>
      </c>
      <c r="D306" s="60" t="s">
        <v>82</v>
      </c>
      <c r="E306" s="60" t="s">
        <v>2197</v>
      </c>
      <c r="F306" s="19">
        <v>4</v>
      </c>
      <c r="H306" s="19">
        <v>1998</v>
      </c>
      <c r="I306" s="19" t="s">
        <v>2872</v>
      </c>
      <c r="J306" s="19" t="s">
        <v>2202</v>
      </c>
      <c r="K306" s="12" t="s">
        <v>2199</v>
      </c>
      <c r="L306" s="19" t="s">
        <v>97</v>
      </c>
      <c r="M306" s="19" t="s">
        <v>77</v>
      </c>
      <c r="N306">
        <v>1</v>
      </c>
      <c r="O306">
        <v>5</v>
      </c>
      <c r="P306" s="19" t="s">
        <v>96</v>
      </c>
      <c r="Q306" s="14" t="s">
        <v>2059</v>
      </c>
      <c r="R306" s="19"/>
    </row>
    <row r="307" spans="1:18" ht="15.75" customHeight="1" x14ac:dyDescent="0.2">
      <c r="A307" s="60" t="s">
        <v>31</v>
      </c>
      <c r="B307" s="60" t="s">
        <v>2061</v>
      </c>
      <c r="C307" s="60" t="s">
        <v>5025</v>
      </c>
      <c r="D307" s="60" t="s">
        <v>82</v>
      </c>
      <c r="E307" s="60" t="s">
        <v>2197</v>
      </c>
      <c r="F307" s="19">
        <v>5</v>
      </c>
      <c r="H307" s="19">
        <v>2000</v>
      </c>
      <c r="I307" s="19" t="s">
        <v>2873</v>
      </c>
      <c r="J307" s="19" t="s">
        <v>2203</v>
      </c>
      <c r="K307" s="12" t="s">
        <v>2199</v>
      </c>
      <c r="L307" s="19" t="s">
        <v>97</v>
      </c>
      <c r="M307" s="19" t="s">
        <v>77</v>
      </c>
      <c r="N307">
        <v>1</v>
      </c>
      <c r="O307">
        <v>5</v>
      </c>
      <c r="P307" s="19" t="s">
        <v>96</v>
      </c>
      <c r="Q307" s="14" t="s">
        <v>2059</v>
      </c>
      <c r="R307" s="19"/>
    </row>
    <row r="308" spans="1:18" ht="15.75" customHeight="1" x14ac:dyDescent="0.2">
      <c r="A308" s="60" t="s">
        <v>31</v>
      </c>
      <c r="B308" s="60" t="s">
        <v>2061</v>
      </c>
      <c r="C308" s="60" t="s">
        <v>5025</v>
      </c>
      <c r="D308" s="60" t="s">
        <v>82</v>
      </c>
      <c r="E308" s="60" t="s">
        <v>2197</v>
      </c>
      <c r="F308" s="19">
        <v>6</v>
      </c>
      <c r="H308" s="19">
        <v>2002</v>
      </c>
      <c r="I308" s="19" t="s">
        <v>2874</v>
      </c>
      <c r="J308" s="19" t="s">
        <v>2204</v>
      </c>
      <c r="K308" s="12" t="s">
        <v>2199</v>
      </c>
      <c r="L308" s="19" t="s">
        <v>97</v>
      </c>
      <c r="M308" s="19" t="s">
        <v>77</v>
      </c>
      <c r="N308">
        <v>1</v>
      </c>
      <c r="O308">
        <v>5</v>
      </c>
      <c r="P308" s="19" t="s">
        <v>96</v>
      </c>
      <c r="Q308" s="14" t="s">
        <v>2059</v>
      </c>
      <c r="R308" s="19"/>
    </row>
    <row r="309" spans="1:18" ht="15.75" customHeight="1" x14ac:dyDescent="0.2">
      <c r="A309" s="60" t="s">
        <v>31</v>
      </c>
      <c r="B309" s="60" t="s">
        <v>2061</v>
      </c>
      <c r="C309" s="60" t="s">
        <v>5025</v>
      </c>
      <c r="D309" s="60" t="s">
        <v>82</v>
      </c>
      <c r="E309" s="60" t="s">
        <v>2197</v>
      </c>
      <c r="F309" s="19">
        <v>7</v>
      </c>
      <c r="H309" s="19">
        <v>2004</v>
      </c>
      <c r="I309" s="19" t="s">
        <v>2875</v>
      </c>
      <c r="J309" s="19" t="s">
        <v>2205</v>
      </c>
      <c r="K309" s="12" t="s">
        <v>2199</v>
      </c>
      <c r="L309" s="19" t="s">
        <v>97</v>
      </c>
      <c r="M309" s="19" t="s">
        <v>77</v>
      </c>
      <c r="N309">
        <v>1</v>
      </c>
      <c r="O309">
        <v>5</v>
      </c>
      <c r="P309" s="19" t="s">
        <v>96</v>
      </c>
      <c r="Q309" s="14" t="s">
        <v>2059</v>
      </c>
      <c r="R309" s="19"/>
    </row>
    <row r="310" spans="1:18" ht="15.75" customHeight="1" x14ac:dyDescent="0.2">
      <c r="A310" s="60" t="s">
        <v>31</v>
      </c>
      <c r="B310" s="60" t="s">
        <v>2061</v>
      </c>
      <c r="C310" s="60" t="s">
        <v>5025</v>
      </c>
      <c r="D310" s="60" t="s">
        <v>82</v>
      </c>
      <c r="E310" s="60" t="s">
        <v>2197</v>
      </c>
      <c r="F310" s="19">
        <v>8</v>
      </c>
      <c r="H310" s="19">
        <v>2006</v>
      </c>
      <c r="I310" s="19" t="s">
        <v>2876</v>
      </c>
      <c r="J310" s="19" t="s">
        <v>2206</v>
      </c>
      <c r="K310" s="12" t="s">
        <v>2199</v>
      </c>
      <c r="L310" s="19" t="s">
        <v>97</v>
      </c>
      <c r="M310" s="19" t="s">
        <v>77</v>
      </c>
      <c r="N310">
        <v>1</v>
      </c>
      <c r="O310">
        <v>5</v>
      </c>
      <c r="P310" s="19" t="s">
        <v>96</v>
      </c>
      <c r="Q310" s="14" t="s">
        <v>2059</v>
      </c>
      <c r="R310" s="19"/>
    </row>
    <row r="311" spans="1:18" ht="15.75" customHeight="1" x14ac:dyDescent="0.2">
      <c r="A311" s="60" t="s">
        <v>31</v>
      </c>
      <c r="B311" s="60" t="s">
        <v>2061</v>
      </c>
      <c r="C311" s="60" t="s">
        <v>5025</v>
      </c>
      <c r="D311" s="60" t="s">
        <v>82</v>
      </c>
      <c r="E311" s="60" t="s">
        <v>2197</v>
      </c>
      <c r="F311" s="19">
        <v>9</v>
      </c>
      <c r="H311" s="19">
        <v>2008</v>
      </c>
      <c r="I311" s="19" t="s">
        <v>2877</v>
      </c>
      <c r="J311" s="19" t="s">
        <v>2207</v>
      </c>
      <c r="K311" s="12" t="s">
        <v>2199</v>
      </c>
      <c r="L311" s="19" t="s">
        <v>97</v>
      </c>
      <c r="M311" s="19" t="s">
        <v>77</v>
      </c>
      <c r="N311">
        <v>1</v>
      </c>
      <c r="O311">
        <v>5</v>
      </c>
      <c r="P311" s="19" t="s">
        <v>96</v>
      </c>
      <c r="Q311" s="14" t="s">
        <v>2059</v>
      </c>
      <c r="R311" s="19"/>
    </row>
    <row r="312" spans="1:18" ht="15.75" customHeight="1" x14ac:dyDescent="0.2">
      <c r="A312" s="60" t="s">
        <v>31</v>
      </c>
      <c r="B312" s="60" t="s">
        <v>2061</v>
      </c>
      <c r="C312" s="60" t="s">
        <v>5025</v>
      </c>
      <c r="D312" s="60" t="s">
        <v>82</v>
      </c>
      <c r="E312" s="60" t="s">
        <v>2197</v>
      </c>
      <c r="F312" s="19">
        <v>10</v>
      </c>
      <c r="H312" s="19">
        <v>2010</v>
      </c>
      <c r="I312" s="19" t="s">
        <v>2878</v>
      </c>
      <c r="J312" s="19" t="s">
        <v>2208</v>
      </c>
      <c r="K312" s="12" t="s">
        <v>2199</v>
      </c>
      <c r="L312" s="19" t="s">
        <v>97</v>
      </c>
      <c r="M312" s="19" t="s">
        <v>77</v>
      </c>
      <c r="N312">
        <v>1</v>
      </c>
      <c r="O312">
        <v>5</v>
      </c>
      <c r="P312" s="19" t="s">
        <v>96</v>
      </c>
      <c r="Q312" s="14" t="s">
        <v>2059</v>
      </c>
      <c r="R312" s="19"/>
    </row>
    <row r="313" spans="1:18" ht="15.75" customHeight="1" x14ac:dyDescent="0.2">
      <c r="A313" s="60" t="s">
        <v>31</v>
      </c>
      <c r="B313" s="60" t="s">
        <v>2061</v>
      </c>
      <c r="C313" s="60" t="s">
        <v>5025</v>
      </c>
      <c r="D313" s="60" t="s">
        <v>82</v>
      </c>
      <c r="E313" s="60" t="s">
        <v>2197</v>
      </c>
      <c r="F313" s="19">
        <v>11</v>
      </c>
      <c r="H313" s="19">
        <v>2012</v>
      </c>
      <c r="I313" s="19" t="s">
        <v>2879</v>
      </c>
      <c r="J313" s="19" t="s">
        <v>2209</v>
      </c>
      <c r="K313" s="12" t="s">
        <v>2199</v>
      </c>
      <c r="L313" s="19" t="s">
        <v>97</v>
      </c>
      <c r="M313" s="19" t="s">
        <v>77</v>
      </c>
      <c r="N313">
        <v>1</v>
      </c>
      <c r="O313">
        <v>5</v>
      </c>
      <c r="P313" s="19" t="s">
        <v>96</v>
      </c>
      <c r="Q313" s="14" t="s">
        <v>2059</v>
      </c>
      <c r="R313" s="19"/>
    </row>
    <row r="314" spans="1:18" ht="15.75" customHeight="1" x14ac:dyDescent="0.2">
      <c r="A314" s="60" t="s">
        <v>31</v>
      </c>
      <c r="B314" s="60" t="s">
        <v>2061</v>
      </c>
      <c r="C314" s="60" t="s">
        <v>5025</v>
      </c>
      <c r="D314" s="60" t="s">
        <v>82</v>
      </c>
      <c r="E314" s="60" t="s">
        <v>2197</v>
      </c>
      <c r="F314" s="19">
        <v>12</v>
      </c>
      <c r="H314" s="19">
        <v>2014</v>
      </c>
      <c r="I314" s="19" t="s">
        <v>2880</v>
      </c>
      <c r="J314" s="19" t="s">
        <v>2210</v>
      </c>
      <c r="K314" s="12" t="s">
        <v>2199</v>
      </c>
      <c r="L314" s="19" t="s">
        <v>97</v>
      </c>
      <c r="M314" s="19" t="s">
        <v>77</v>
      </c>
      <c r="N314">
        <v>1</v>
      </c>
      <c r="O314">
        <v>5</v>
      </c>
      <c r="P314" s="19" t="s">
        <v>96</v>
      </c>
      <c r="Q314" s="14" t="s">
        <v>2059</v>
      </c>
      <c r="R314" s="19"/>
    </row>
    <row r="315" spans="1:18" ht="15.75" customHeight="1" x14ac:dyDescent="0.2">
      <c r="A315" s="58" t="s">
        <v>31</v>
      </c>
      <c r="B315" s="58" t="s">
        <v>2061</v>
      </c>
      <c r="C315" s="58" t="s">
        <v>5025</v>
      </c>
      <c r="D315" s="58" t="s">
        <v>743</v>
      </c>
      <c r="E315" s="58" t="s">
        <v>2399</v>
      </c>
      <c r="F315" s="19">
        <v>2</v>
      </c>
      <c r="H315" s="19">
        <v>1994</v>
      </c>
      <c r="I315" s="19" t="s">
        <v>3049</v>
      </c>
      <c r="J315" s="19" t="s">
        <v>2400</v>
      </c>
      <c r="K315" s="26" t="s">
        <v>2088</v>
      </c>
      <c r="M315" s="14" t="s">
        <v>2758</v>
      </c>
      <c r="P315" s="14" t="s">
        <v>78</v>
      </c>
      <c r="Q315" s="14" t="s">
        <v>78</v>
      </c>
      <c r="R315" s="14"/>
    </row>
    <row r="316" spans="1:18" ht="15.75" customHeight="1" x14ac:dyDescent="0.2">
      <c r="A316" s="58" t="s">
        <v>31</v>
      </c>
      <c r="B316" s="58" t="s">
        <v>2061</v>
      </c>
      <c r="C316" s="58" t="s">
        <v>5025</v>
      </c>
      <c r="D316" s="58" t="s">
        <v>743</v>
      </c>
      <c r="E316" s="58" t="s">
        <v>2399</v>
      </c>
      <c r="F316" s="19">
        <v>3</v>
      </c>
      <c r="H316" s="19">
        <v>1996</v>
      </c>
      <c r="I316" s="19" t="s">
        <v>3050</v>
      </c>
      <c r="J316" s="19" t="s">
        <v>2401</v>
      </c>
      <c r="K316" s="26" t="s">
        <v>2088</v>
      </c>
      <c r="M316" s="14" t="s">
        <v>2758</v>
      </c>
      <c r="P316" s="14" t="s">
        <v>78</v>
      </c>
      <c r="Q316" s="14" t="s">
        <v>78</v>
      </c>
      <c r="R316" s="14"/>
    </row>
    <row r="317" spans="1:18" ht="15.75" customHeight="1" x14ac:dyDescent="0.2">
      <c r="A317" s="58" t="s">
        <v>31</v>
      </c>
      <c r="B317" s="58" t="s">
        <v>2061</v>
      </c>
      <c r="C317" s="58" t="s">
        <v>5025</v>
      </c>
      <c r="D317" s="58" t="s">
        <v>743</v>
      </c>
      <c r="E317" s="58" t="s">
        <v>2399</v>
      </c>
      <c r="F317" s="19">
        <v>4</v>
      </c>
      <c r="H317" s="19">
        <v>1998</v>
      </c>
      <c r="I317" s="19" t="s">
        <v>3051</v>
      </c>
      <c r="J317" s="19" t="s">
        <v>2402</v>
      </c>
      <c r="K317" s="26" t="s">
        <v>2088</v>
      </c>
      <c r="M317" s="14" t="s">
        <v>2758</v>
      </c>
      <c r="P317" s="14" t="s">
        <v>78</v>
      </c>
      <c r="Q317" s="14" t="s">
        <v>78</v>
      </c>
      <c r="R317" s="14"/>
    </row>
    <row r="318" spans="1:18" ht="15.75" customHeight="1" x14ac:dyDescent="0.2">
      <c r="A318" s="58" t="s">
        <v>31</v>
      </c>
      <c r="B318" s="58" t="s">
        <v>2061</v>
      </c>
      <c r="C318" s="58" t="s">
        <v>5025</v>
      </c>
      <c r="D318" s="58" t="s">
        <v>743</v>
      </c>
      <c r="E318" s="58" t="s">
        <v>2399</v>
      </c>
      <c r="F318" s="19">
        <v>5</v>
      </c>
      <c r="H318" s="19">
        <v>2000</v>
      </c>
      <c r="I318" s="19" t="s">
        <v>3052</v>
      </c>
      <c r="J318" s="19" t="s">
        <v>2403</v>
      </c>
      <c r="K318" s="26" t="s">
        <v>2088</v>
      </c>
      <c r="M318" s="14" t="s">
        <v>2758</v>
      </c>
      <c r="P318" s="14" t="s">
        <v>78</v>
      </c>
      <c r="Q318" s="14" t="s">
        <v>78</v>
      </c>
      <c r="R318" s="14"/>
    </row>
    <row r="319" spans="1:18" ht="15.75" customHeight="1" x14ac:dyDescent="0.2">
      <c r="A319" s="58" t="s">
        <v>31</v>
      </c>
      <c r="B319" s="58" t="s">
        <v>2061</v>
      </c>
      <c r="C319" s="58" t="s">
        <v>5025</v>
      </c>
      <c r="D319" s="58" t="s">
        <v>743</v>
      </c>
      <c r="E319" s="58" t="s">
        <v>2399</v>
      </c>
      <c r="F319" s="19">
        <v>6</v>
      </c>
      <c r="H319" s="19">
        <v>2002</v>
      </c>
      <c r="I319" s="19" t="s">
        <v>3053</v>
      </c>
      <c r="J319" s="19" t="s">
        <v>2404</v>
      </c>
      <c r="K319" s="26" t="s">
        <v>2088</v>
      </c>
      <c r="M319" s="14" t="s">
        <v>2758</v>
      </c>
      <c r="P319" s="14" t="s">
        <v>78</v>
      </c>
      <c r="Q319" s="14" t="s">
        <v>78</v>
      </c>
      <c r="R319" s="14"/>
    </row>
    <row r="320" spans="1:18" ht="15.75" customHeight="1" x14ac:dyDescent="0.2">
      <c r="A320" s="58" t="s">
        <v>31</v>
      </c>
      <c r="B320" s="58" t="s">
        <v>2061</v>
      </c>
      <c r="C320" s="58" t="s">
        <v>5025</v>
      </c>
      <c r="D320" s="58" t="s">
        <v>743</v>
      </c>
      <c r="E320" s="58" t="s">
        <v>2399</v>
      </c>
      <c r="F320" s="19">
        <v>7</v>
      </c>
      <c r="H320" s="19">
        <v>2004</v>
      </c>
      <c r="I320" s="19" t="s">
        <v>3054</v>
      </c>
      <c r="J320" s="19" t="s">
        <v>2405</v>
      </c>
      <c r="K320" s="26" t="s">
        <v>2088</v>
      </c>
      <c r="M320" s="14" t="s">
        <v>2758</v>
      </c>
      <c r="P320" s="14" t="s">
        <v>78</v>
      </c>
      <c r="Q320" s="14" t="s">
        <v>78</v>
      </c>
      <c r="R320" s="14"/>
    </row>
    <row r="321" spans="1:18" ht="15.75" customHeight="1" x14ac:dyDescent="0.2">
      <c r="A321" s="58" t="s">
        <v>31</v>
      </c>
      <c r="B321" s="58" t="s">
        <v>2061</v>
      </c>
      <c r="C321" s="58" t="s">
        <v>5025</v>
      </c>
      <c r="D321" s="58" t="s">
        <v>743</v>
      </c>
      <c r="E321" s="58" t="s">
        <v>2399</v>
      </c>
      <c r="F321" s="19">
        <v>8</v>
      </c>
      <c r="H321" s="19">
        <v>2006</v>
      </c>
      <c r="I321" s="19" t="s">
        <v>3055</v>
      </c>
      <c r="J321" s="19" t="s">
        <v>2406</v>
      </c>
      <c r="K321" s="26" t="s">
        <v>2088</v>
      </c>
      <c r="M321" s="14" t="s">
        <v>2758</v>
      </c>
      <c r="P321" s="14" t="s">
        <v>78</v>
      </c>
      <c r="Q321" s="14" t="s">
        <v>78</v>
      </c>
      <c r="R321" s="14"/>
    </row>
    <row r="322" spans="1:18" ht="15.75" customHeight="1" x14ac:dyDescent="0.2">
      <c r="A322" s="58" t="s">
        <v>31</v>
      </c>
      <c r="B322" s="58" t="s">
        <v>2061</v>
      </c>
      <c r="C322" s="58" t="s">
        <v>5025</v>
      </c>
      <c r="D322" s="58" t="s">
        <v>743</v>
      </c>
      <c r="E322" s="58" t="s">
        <v>2399</v>
      </c>
      <c r="F322" s="19">
        <v>9</v>
      </c>
      <c r="H322" s="19">
        <v>2008</v>
      </c>
      <c r="I322" s="19" t="s">
        <v>3056</v>
      </c>
      <c r="J322" s="19" t="s">
        <v>2407</v>
      </c>
      <c r="K322" s="26" t="s">
        <v>2088</v>
      </c>
      <c r="M322" s="14" t="s">
        <v>2758</v>
      </c>
      <c r="P322" s="14" t="s">
        <v>78</v>
      </c>
      <c r="Q322" s="14" t="s">
        <v>78</v>
      </c>
      <c r="R322" s="14"/>
    </row>
    <row r="323" spans="1:18" ht="15.75" customHeight="1" x14ac:dyDescent="0.2">
      <c r="A323" s="58" t="s">
        <v>31</v>
      </c>
      <c r="B323" s="58" t="s">
        <v>2061</v>
      </c>
      <c r="C323" s="58" t="s">
        <v>5025</v>
      </c>
      <c r="D323" s="58" t="s">
        <v>743</v>
      </c>
      <c r="E323" s="58" t="s">
        <v>2399</v>
      </c>
      <c r="F323" s="19">
        <v>10</v>
      </c>
      <c r="H323" s="19">
        <v>2010</v>
      </c>
      <c r="I323" s="19" t="s">
        <v>3057</v>
      </c>
      <c r="J323" s="19" t="s">
        <v>2408</v>
      </c>
      <c r="K323" s="26" t="s">
        <v>2088</v>
      </c>
      <c r="M323" s="14" t="s">
        <v>2758</v>
      </c>
      <c r="P323" s="14" t="s">
        <v>78</v>
      </c>
      <c r="Q323" s="14" t="s">
        <v>78</v>
      </c>
      <c r="R323" s="14"/>
    </row>
    <row r="324" spans="1:18" ht="15.75" customHeight="1" x14ac:dyDescent="0.2">
      <c r="A324" s="58" t="s">
        <v>31</v>
      </c>
      <c r="B324" s="58" t="s">
        <v>2061</v>
      </c>
      <c r="C324" s="58" t="s">
        <v>5025</v>
      </c>
      <c r="D324" s="58" t="s">
        <v>743</v>
      </c>
      <c r="E324" s="58" t="s">
        <v>2399</v>
      </c>
      <c r="F324" s="19">
        <v>11</v>
      </c>
      <c r="H324" s="19">
        <v>2012</v>
      </c>
      <c r="I324" s="19" t="s">
        <v>3058</v>
      </c>
      <c r="J324" s="19" t="s">
        <v>2409</v>
      </c>
      <c r="K324" s="26" t="s">
        <v>2088</v>
      </c>
      <c r="M324" s="14" t="s">
        <v>2758</v>
      </c>
      <c r="P324" s="14" t="s">
        <v>78</v>
      </c>
      <c r="Q324" s="14" t="s">
        <v>78</v>
      </c>
      <c r="R324" s="14"/>
    </row>
    <row r="325" spans="1:18" ht="15.75" customHeight="1" x14ac:dyDescent="0.2">
      <c r="A325" s="58" t="s">
        <v>31</v>
      </c>
      <c r="B325" s="58" t="s">
        <v>2061</v>
      </c>
      <c r="C325" s="58" t="s">
        <v>5025</v>
      </c>
      <c r="D325" s="58" t="s">
        <v>743</v>
      </c>
      <c r="E325" s="58" t="s">
        <v>2399</v>
      </c>
      <c r="F325" s="19">
        <v>12</v>
      </c>
      <c r="H325" s="19">
        <v>2014</v>
      </c>
      <c r="I325" s="19" t="s">
        <v>3059</v>
      </c>
      <c r="J325" s="19" t="s">
        <v>2410</v>
      </c>
      <c r="K325" s="26" t="s">
        <v>2088</v>
      </c>
      <c r="M325" s="14" t="s">
        <v>2758</v>
      </c>
      <c r="P325" s="14" t="s">
        <v>78</v>
      </c>
      <c r="Q325" s="14" t="s">
        <v>78</v>
      </c>
      <c r="R325" s="14"/>
    </row>
    <row r="326" spans="1:18" ht="15.75" customHeight="1" x14ac:dyDescent="0.2">
      <c r="A326" s="58" t="s">
        <v>31</v>
      </c>
      <c r="B326" s="58" t="s">
        <v>2061</v>
      </c>
      <c r="C326" s="58" t="s">
        <v>5025</v>
      </c>
      <c r="D326" s="58" t="s">
        <v>743</v>
      </c>
      <c r="E326" s="58" t="s">
        <v>2411</v>
      </c>
      <c r="F326" s="19">
        <v>1</v>
      </c>
      <c r="H326" s="19">
        <v>1992</v>
      </c>
      <c r="I326" s="19" t="s">
        <v>3060</v>
      </c>
      <c r="J326" s="19" t="s">
        <v>2412</v>
      </c>
      <c r="K326" s="19" t="s">
        <v>2088</v>
      </c>
      <c r="M326" s="14" t="s">
        <v>2758</v>
      </c>
      <c r="P326" s="14" t="s">
        <v>78</v>
      </c>
      <c r="Q326" s="14" t="s">
        <v>78</v>
      </c>
      <c r="R326" s="14"/>
    </row>
    <row r="327" spans="1:18" ht="15.75" customHeight="1" x14ac:dyDescent="0.2">
      <c r="A327" s="58" t="s">
        <v>31</v>
      </c>
      <c r="B327" s="58" t="s">
        <v>2061</v>
      </c>
      <c r="C327" s="58" t="s">
        <v>5025</v>
      </c>
      <c r="D327" s="58" t="s">
        <v>743</v>
      </c>
      <c r="E327" s="58" t="s">
        <v>2411</v>
      </c>
      <c r="F327" s="19">
        <v>2</v>
      </c>
      <c r="H327" s="19">
        <v>1994</v>
      </c>
      <c r="I327" s="19" t="s">
        <v>3061</v>
      </c>
      <c r="J327" s="19" t="s">
        <v>2413</v>
      </c>
      <c r="K327" s="19" t="s">
        <v>2088</v>
      </c>
      <c r="M327" s="14" t="s">
        <v>2758</v>
      </c>
      <c r="P327" s="14" t="s">
        <v>78</v>
      </c>
      <c r="Q327" s="14" t="s">
        <v>78</v>
      </c>
      <c r="R327" s="14"/>
    </row>
    <row r="328" spans="1:18" ht="15.75" customHeight="1" x14ac:dyDescent="0.2">
      <c r="A328" s="58" t="s">
        <v>31</v>
      </c>
      <c r="B328" s="58" t="s">
        <v>2061</v>
      </c>
      <c r="C328" s="58" t="s">
        <v>5025</v>
      </c>
      <c r="D328" s="58" t="s">
        <v>743</v>
      </c>
      <c r="E328" s="58" t="s">
        <v>2411</v>
      </c>
      <c r="F328" s="19">
        <v>3</v>
      </c>
      <c r="H328" s="19">
        <v>1996</v>
      </c>
      <c r="I328" s="19" t="s">
        <v>3062</v>
      </c>
      <c r="J328" s="19" t="s">
        <v>2414</v>
      </c>
      <c r="K328" s="19" t="s">
        <v>2088</v>
      </c>
      <c r="M328" s="14" t="s">
        <v>2758</v>
      </c>
      <c r="P328" s="14" t="s">
        <v>78</v>
      </c>
      <c r="Q328" s="14" t="s">
        <v>78</v>
      </c>
      <c r="R328" s="14"/>
    </row>
    <row r="329" spans="1:18" ht="15.75" customHeight="1" x14ac:dyDescent="0.2">
      <c r="A329" s="58" t="s">
        <v>31</v>
      </c>
      <c r="B329" s="58" t="s">
        <v>2061</v>
      </c>
      <c r="C329" s="58" t="s">
        <v>5025</v>
      </c>
      <c r="D329" s="58" t="s">
        <v>743</v>
      </c>
      <c r="E329" s="58" t="s">
        <v>2411</v>
      </c>
      <c r="F329" s="19">
        <v>4</v>
      </c>
      <c r="H329" s="19">
        <v>1998</v>
      </c>
      <c r="I329" s="19" t="s">
        <v>3063</v>
      </c>
      <c r="J329" s="19" t="s">
        <v>2415</v>
      </c>
      <c r="K329" s="19" t="s">
        <v>2088</v>
      </c>
      <c r="M329" s="14" t="s">
        <v>2758</v>
      </c>
      <c r="P329" s="14" t="s">
        <v>78</v>
      </c>
      <c r="Q329" s="14" t="s">
        <v>78</v>
      </c>
      <c r="R329" s="14"/>
    </row>
    <row r="330" spans="1:18" ht="15.75" customHeight="1" x14ac:dyDescent="0.2">
      <c r="A330" s="58" t="s">
        <v>31</v>
      </c>
      <c r="B330" s="58" t="s">
        <v>2061</v>
      </c>
      <c r="C330" s="58" t="s">
        <v>5025</v>
      </c>
      <c r="D330" s="58" t="s">
        <v>743</v>
      </c>
      <c r="E330" s="58" t="s">
        <v>2411</v>
      </c>
      <c r="F330" s="19">
        <v>5</v>
      </c>
      <c r="H330" s="19">
        <v>2000</v>
      </c>
      <c r="I330" s="19" t="s">
        <v>3064</v>
      </c>
      <c r="J330" s="19" t="s">
        <v>2416</v>
      </c>
      <c r="K330" s="19" t="s">
        <v>2088</v>
      </c>
      <c r="M330" s="14" t="s">
        <v>2758</v>
      </c>
      <c r="P330" s="14" t="s">
        <v>78</v>
      </c>
      <c r="Q330" s="14" t="s">
        <v>78</v>
      </c>
      <c r="R330" s="14"/>
    </row>
    <row r="331" spans="1:18" ht="15.75" customHeight="1" x14ac:dyDescent="0.2">
      <c r="A331" s="58" t="s">
        <v>31</v>
      </c>
      <c r="B331" s="58" t="s">
        <v>2061</v>
      </c>
      <c r="C331" s="58" t="s">
        <v>5025</v>
      </c>
      <c r="D331" s="58" t="s">
        <v>743</v>
      </c>
      <c r="E331" s="58" t="s">
        <v>2411</v>
      </c>
      <c r="F331" s="19">
        <v>6</v>
      </c>
      <c r="H331" s="19">
        <v>2002</v>
      </c>
      <c r="I331" s="19" t="s">
        <v>3065</v>
      </c>
      <c r="J331" s="19" t="s">
        <v>2417</v>
      </c>
      <c r="K331" s="19" t="s">
        <v>2088</v>
      </c>
      <c r="M331" s="14" t="s">
        <v>2758</v>
      </c>
      <c r="P331" s="14" t="s">
        <v>78</v>
      </c>
      <c r="Q331" s="14" t="s">
        <v>78</v>
      </c>
      <c r="R331" s="14"/>
    </row>
    <row r="332" spans="1:18" ht="15.75" customHeight="1" x14ac:dyDescent="0.2">
      <c r="A332" s="58" t="s">
        <v>31</v>
      </c>
      <c r="B332" s="58" t="s">
        <v>2061</v>
      </c>
      <c r="C332" s="58" t="s">
        <v>5025</v>
      </c>
      <c r="D332" s="58" t="s">
        <v>743</v>
      </c>
      <c r="E332" s="58" t="s">
        <v>2411</v>
      </c>
      <c r="F332" s="19">
        <v>7</v>
      </c>
      <c r="H332" s="19">
        <v>2004</v>
      </c>
      <c r="I332" s="19" t="s">
        <v>3066</v>
      </c>
      <c r="J332" s="19" t="s">
        <v>2418</v>
      </c>
      <c r="K332" s="19" t="s">
        <v>2088</v>
      </c>
      <c r="M332" s="14" t="s">
        <v>2758</v>
      </c>
      <c r="P332" s="14" t="s">
        <v>78</v>
      </c>
      <c r="Q332" s="14" t="s">
        <v>78</v>
      </c>
      <c r="R332" s="14"/>
    </row>
    <row r="333" spans="1:18" ht="15.75" customHeight="1" x14ac:dyDescent="0.2">
      <c r="A333" s="58" t="s">
        <v>31</v>
      </c>
      <c r="B333" s="58" t="s">
        <v>2061</v>
      </c>
      <c r="C333" s="58" t="s">
        <v>5025</v>
      </c>
      <c r="D333" s="58" t="s">
        <v>743</v>
      </c>
      <c r="E333" s="58" t="s">
        <v>2411</v>
      </c>
      <c r="F333" s="19">
        <v>8</v>
      </c>
      <c r="H333" s="19">
        <v>2006</v>
      </c>
      <c r="I333" s="19" t="s">
        <v>3067</v>
      </c>
      <c r="J333" s="19" t="s">
        <v>2419</v>
      </c>
      <c r="K333" s="19" t="s">
        <v>2088</v>
      </c>
      <c r="M333" s="14" t="s">
        <v>2758</v>
      </c>
      <c r="P333" s="14" t="s">
        <v>78</v>
      </c>
      <c r="Q333" s="14" t="s">
        <v>78</v>
      </c>
      <c r="R333" s="14"/>
    </row>
    <row r="334" spans="1:18" ht="15.75" customHeight="1" x14ac:dyDescent="0.2">
      <c r="A334" s="58" t="s">
        <v>31</v>
      </c>
      <c r="B334" s="58" t="s">
        <v>2061</v>
      </c>
      <c r="C334" s="58" t="s">
        <v>5025</v>
      </c>
      <c r="D334" s="58" t="s">
        <v>743</v>
      </c>
      <c r="E334" s="58" t="s">
        <v>2411</v>
      </c>
      <c r="F334" s="19">
        <v>9</v>
      </c>
      <c r="H334" s="19">
        <v>2008</v>
      </c>
      <c r="I334" s="19" t="s">
        <v>3068</v>
      </c>
      <c r="J334" s="19" t="s">
        <v>2420</v>
      </c>
      <c r="K334" s="19" t="s">
        <v>2088</v>
      </c>
      <c r="M334" s="14" t="s">
        <v>2758</v>
      </c>
      <c r="P334" s="14" t="s">
        <v>78</v>
      </c>
      <c r="Q334" s="14" t="s">
        <v>78</v>
      </c>
      <c r="R334" s="14"/>
    </row>
    <row r="335" spans="1:18" ht="15.75" customHeight="1" x14ac:dyDescent="0.2">
      <c r="A335" s="58" t="s">
        <v>31</v>
      </c>
      <c r="B335" s="58" t="s">
        <v>2061</v>
      </c>
      <c r="C335" s="58" t="s">
        <v>5025</v>
      </c>
      <c r="D335" s="58" t="s">
        <v>743</v>
      </c>
      <c r="E335" s="58" t="s">
        <v>2411</v>
      </c>
      <c r="F335" s="19">
        <v>10</v>
      </c>
      <c r="H335" s="19">
        <v>2010</v>
      </c>
      <c r="I335" s="19" t="s">
        <v>3069</v>
      </c>
      <c r="J335" s="19" t="s">
        <v>2421</v>
      </c>
      <c r="K335" s="19" t="s">
        <v>2088</v>
      </c>
      <c r="M335" s="14" t="s">
        <v>2758</v>
      </c>
      <c r="P335" s="14" t="s">
        <v>78</v>
      </c>
      <c r="Q335" s="14" t="s">
        <v>78</v>
      </c>
      <c r="R335" s="14"/>
    </row>
    <row r="336" spans="1:18" ht="15.75" customHeight="1" x14ac:dyDescent="0.2">
      <c r="A336" s="58" t="s">
        <v>31</v>
      </c>
      <c r="B336" s="58" t="s">
        <v>2061</v>
      </c>
      <c r="C336" s="58" t="s">
        <v>5025</v>
      </c>
      <c r="D336" s="58" t="s">
        <v>743</v>
      </c>
      <c r="E336" s="58" t="s">
        <v>2411</v>
      </c>
      <c r="F336" s="19">
        <v>11</v>
      </c>
      <c r="H336" s="19">
        <v>2012</v>
      </c>
      <c r="I336" s="19" t="s">
        <v>3070</v>
      </c>
      <c r="J336" s="19" t="s">
        <v>2422</v>
      </c>
      <c r="K336" s="19" t="s">
        <v>2088</v>
      </c>
      <c r="M336" s="14" t="s">
        <v>2758</v>
      </c>
      <c r="P336" s="14" t="s">
        <v>78</v>
      </c>
      <c r="Q336" s="14" t="s">
        <v>78</v>
      </c>
      <c r="R336" s="14"/>
    </row>
    <row r="337" spans="1:18" ht="15.75" customHeight="1" x14ac:dyDescent="0.2">
      <c r="A337" s="58" t="s">
        <v>31</v>
      </c>
      <c r="B337" s="58" t="s">
        <v>2061</v>
      </c>
      <c r="C337" s="58" t="s">
        <v>5025</v>
      </c>
      <c r="D337" s="58" t="s">
        <v>743</v>
      </c>
      <c r="E337" s="58" t="s">
        <v>2411</v>
      </c>
      <c r="F337" s="19">
        <v>12</v>
      </c>
      <c r="H337" s="19">
        <v>2014</v>
      </c>
      <c r="I337" s="19" t="s">
        <v>3071</v>
      </c>
      <c r="J337" s="19" t="s">
        <v>2423</v>
      </c>
      <c r="K337" s="19" t="s">
        <v>2088</v>
      </c>
      <c r="M337" s="14" t="s">
        <v>2758</v>
      </c>
      <c r="P337" s="14" t="s">
        <v>78</v>
      </c>
      <c r="Q337" s="14" t="s">
        <v>78</v>
      </c>
      <c r="R337" s="14"/>
    </row>
    <row r="338" spans="1:18" ht="15.75" customHeight="1" x14ac:dyDescent="0.2">
      <c r="A338" s="58" t="s">
        <v>31</v>
      </c>
      <c r="B338" s="58" t="s">
        <v>2061</v>
      </c>
      <c r="C338" s="58" t="s">
        <v>5025</v>
      </c>
      <c r="D338" s="58" t="s">
        <v>743</v>
      </c>
      <c r="E338" s="58" t="s">
        <v>2424</v>
      </c>
      <c r="F338" s="19">
        <v>1</v>
      </c>
      <c r="H338" s="19">
        <v>1992</v>
      </c>
      <c r="I338" s="19" t="s">
        <v>3072</v>
      </c>
      <c r="J338" s="19" t="s">
        <v>2425</v>
      </c>
      <c r="K338" s="19" t="s">
        <v>2088</v>
      </c>
      <c r="M338" s="14" t="s">
        <v>2758</v>
      </c>
      <c r="P338" s="14" t="s">
        <v>78</v>
      </c>
      <c r="Q338" s="14" t="s">
        <v>78</v>
      </c>
      <c r="R338" s="14"/>
    </row>
    <row r="339" spans="1:18" ht="15.75" customHeight="1" x14ac:dyDescent="0.2">
      <c r="A339" s="58" t="s">
        <v>31</v>
      </c>
      <c r="B339" s="58" t="s">
        <v>2061</v>
      </c>
      <c r="C339" s="58" t="s">
        <v>5025</v>
      </c>
      <c r="D339" s="58" t="s">
        <v>743</v>
      </c>
      <c r="E339" s="58" t="s">
        <v>2424</v>
      </c>
      <c r="F339" s="19">
        <v>2</v>
      </c>
      <c r="H339" s="19">
        <v>1994</v>
      </c>
      <c r="I339" s="19" t="s">
        <v>3073</v>
      </c>
      <c r="J339" s="19" t="s">
        <v>2426</v>
      </c>
      <c r="K339" s="19" t="s">
        <v>2088</v>
      </c>
      <c r="M339" s="14" t="s">
        <v>2758</v>
      </c>
      <c r="P339" s="14" t="s">
        <v>78</v>
      </c>
      <c r="Q339" s="14" t="s">
        <v>78</v>
      </c>
      <c r="R339" s="14"/>
    </row>
    <row r="340" spans="1:18" ht="15.75" customHeight="1" x14ac:dyDescent="0.2">
      <c r="A340" s="58" t="s">
        <v>31</v>
      </c>
      <c r="B340" s="58" t="s">
        <v>2061</v>
      </c>
      <c r="C340" s="58" t="s">
        <v>5025</v>
      </c>
      <c r="D340" s="58" t="s">
        <v>743</v>
      </c>
      <c r="E340" s="58" t="s">
        <v>2424</v>
      </c>
      <c r="F340" s="19">
        <v>3</v>
      </c>
      <c r="H340" s="19">
        <v>1996</v>
      </c>
      <c r="I340" s="19" t="s">
        <v>3074</v>
      </c>
      <c r="J340" s="19" t="s">
        <v>2427</v>
      </c>
      <c r="K340" s="19" t="s">
        <v>2088</v>
      </c>
      <c r="M340" s="14" t="s">
        <v>2758</v>
      </c>
      <c r="P340" s="14" t="s">
        <v>78</v>
      </c>
      <c r="Q340" s="14" t="s">
        <v>78</v>
      </c>
      <c r="R340" s="14"/>
    </row>
    <row r="341" spans="1:18" ht="15.75" customHeight="1" x14ac:dyDescent="0.2">
      <c r="A341" s="58" t="s">
        <v>31</v>
      </c>
      <c r="B341" s="58" t="s">
        <v>2061</v>
      </c>
      <c r="C341" s="58" t="s">
        <v>5025</v>
      </c>
      <c r="D341" s="58" t="s">
        <v>743</v>
      </c>
      <c r="E341" s="58" t="s">
        <v>2424</v>
      </c>
      <c r="F341" s="19">
        <v>4</v>
      </c>
      <c r="H341" s="19">
        <v>1998</v>
      </c>
      <c r="I341" s="19" t="s">
        <v>3075</v>
      </c>
      <c r="J341" s="19" t="s">
        <v>2428</v>
      </c>
      <c r="K341" s="19" t="s">
        <v>2088</v>
      </c>
      <c r="M341" s="14" t="s">
        <v>2758</v>
      </c>
      <c r="P341" s="14" t="s">
        <v>78</v>
      </c>
      <c r="Q341" s="14" t="s">
        <v>78</v>
      </c>
      <c r="R341" s="14"/>
    </row>
    <row r="342" spans="1:18" ht="15.75" customHeight="1" x14ac:dyDescent="0.2">
      <c r="A342" s="58" t="s">
        <v>31</v>
      </c>
      <c r="B342" s="58" t="s">
        <v>2061</v>
      </c>
      <c r="C342" s="58" t="s">
        <v>5025</v>
      </c>
      <c r="D342" s="58" t="s">
        <v>743</v>
      </c>
      <c r="E342" s="58" t="s">
        <v>2424</v>
      </c>
      <c r="F342" s="19">
        <v>5</v>
      </c>
      <c r="H342" s="19">
        <v>2000</v>
      </c>
      <c r="I342" s="19" t="s">
        <v>3076</v>
      </c>
      <c r="J342" s="19" t="s">
        <v>2429</v>
      </c>
      <c r="K342" s="19" t="s">
        <v>2088</v>
      </c>
      <c r="M342" s="14" t="s">
        <v>2758</v>
      </c>
      <c r="P342" s="14" t="s">
        <v>78</v>
      </c>
      <c r="Q342" s="14" t="s">
        <v>78</v>
      </c>
      <c r="R342" s="14"/>
    </row>
    <row r="343" spans="1:18" ht="15.75" customHeight="1" x14ac:dyDescent="0.2">
      <c r="A343" s="58" t="s">
        <v>31</v>
      </c>
      <c r="B343" s="58" t="s">
        <v>2061</v>
      </c>
      <c r="C343" s="58" t="s">
        <v>5025</v>
      </c>
      <c r="D343" s="58" t="s">
        <v>743</v>
      </c>
      <c r="E343" s="58" t="s">
        <v>2424</v>
      </c>
      <c r="F343" s="19">
        <v>6</v>
      </c>
      <c r="H343" s="19">
        <v>2002</v>
      </c>
      <c r="I343" s="19" t="s">
        <v>3077</v>
      </c>
      <c r="J343" s="19" t="s">
        <v>2430</v>
      </c>
      <c r="K343" s="19" t="s">
        <v>2088</v>
      </c>
      <c r="M343" s="14" t="s">
        <v>2758</v>
      </c>
      <c r="P343" s="14" t="s">
        <v>78</v>
      </c>
      <c r="Q343" s="14" t="s">
        <v>78</v>
      </c>
      <c r="R343" s="14"/>
    </row>
    <row r="344" spans="1:18" ht="15.75" customHeight="1" x14ac:dyDescent="0.2">
      <c r="A344" s="58" t="s">
        <v>31</v>
      </c>
      <c r="B344" s="58" t="s">
        <v>2061</v>
      </c>
      <c r="C344" s="58" t="s">
        <v>5025</v>
      </c>
      <c r="D344" s="58" t="s">
        <v>743</v>
      </c>
      <c r="E344" s="58" t="s">
        <v>2424</v>
      </c>
      <c r="F344" s="19">
        <v>7</v>
      </c>
      <c r="H344" s="19">
        <v>2004</v>
      </c>
      <c r="I344" s="19" t="s">
        <v>3078</v>
      </c>
      <c r="J344" s="19" t="s">
        <v>2431</v>
      </c>
      <c r="K344" s="19" t="s">
        <v>2088</v>
      </c>
      <c r="M344" s="14" t="s">
        <v>2758</v>
      </c>
      <c r="P344" s="14" t="s">
        <v>78</v>
      </c>
      <c r="Q344" s="14" t="s">
        <v>78</v>
      </c>
      <c r="R344" s="14"/>
    </row>
    <row r="345" spans="1:18" ht="15.75" customHeight="1" x14ac:dyDescent="0.2">
      <c r="A345" s="58" t="s">
        <v>31</v>
      </c>
      <c r="B345" s="58" t="s">
        <v>2061</v>
      </c>
      <c r="C345" s="58" t="s">
        <v>5025</v>
      </c>
      <c r="D345" s="58" t="s">
        <v>743</v>
      </c>
      <c r="E345" s="58" t="s">
        <v>2424</v>
      </c>
      <c r="F345" s="19">
        <v>8</v>
      </c>
      <c r="H345" s="19">
        <v>2006</v>
      </c>
      <c r="I345" s="19" t="s">
        <v>3079</v>
      </c>
      <c r="J345" s="19" t="s">
        <v>2432</v>
      </c>
      <c r="K345" s="19" t="s">
        <v>2088</v>
      </c>
      <c r="M345" s="14" t="s">
        <v>2758</v>
      </c>
      <c r="P345" s="14" t="s">
        <v>78</v>
      </c>
      <c r="Q345" s="14" t="s">
        <v>78</v>
      </c>
      <c r="R345" s="14"/>
    </row>
    <row r="346" spans="1:18" ht="15.75" customHeight="1" x14ac:dyDescent="0.2">
      <c r="A346" s="58" t="s">
        <v>31</v>
      </c>
      <c r="B346" s="58" t="s">
        <v>2061</v>
      </c>
      <c r="C346" s="58" t="s">
        <v>5025</v>
      </c>
      <c r="D346" s="58" t="s">
        <v>743</v>
      </c>
      <c r="E346" s="58" t="s">
        <v>2424</v>
      </c>
      <c r="F346" s="19">
        <v>9</v>
      </c>
      <c r="H346" s="19">
        <v>2008</v>
      </c>
      <c r="I346" s="19" t="s">
        <v>3080</v>
      </c>
      <c r="J346" s="19" t="s">
        <v>2433</v>
      </c>
      <c r="K346" s="19" t="s">
        <v>2088</v>
      </c>
      <c r="M346" s="14" t="s">
        <v>2758</v>
      </c>
      <c r="P346" s="14" t="s">
        <v>78</v>
      </c>
      <c r="Q346" s="14" t="s">
        <v>78</v>
      </c>
      <c r="R346" s="14"/>
    </row>
    <row r="347" spans="1:18" ht="15.75" customHeight="1" x14ac:dyDescent="0.2">
      <c r="A347" s="58" t="s">
        <v>31</v>
      </c>
      <c r="B347" s="58" t="s">
        <v>2061</v>
      </c>
      <c r="C347" s="58" t="s">
        <v>5025</v>
      </c>
      <c r="D347" s="58" t="s">
        <v>743</v>
      </c>
      <c r="E347" s="58" t="s">
        <v>2424</v>
      </c>
      <c r="F347" s="19">
        <v>10</v>
      </c>
      <c r="H347" s="19">
        <v>2010</v>
      </c>
      <c r="I347" s="19" t="s">
        <v>3081</v>
      </c>
      <c r="J347" s="19" t="s">
        <v>2434</v>
      </c>
      <c r="K347" s="19" t="s">
        <v>2088</v>
      </c>
      <c r="M347" s="14" t="s">
        <v>2758</v>
      </c>
      <c r="P347" s="14" t="s">
        <v>78</v>
      </c>
      <c r="Q347" s="14" t="s">
        <v>78</v>
      </c>
      <c r="R347" s="14"/>
    </row>
    <row r="348" spans="1:18" ht="15.75" customHeight="1" x14ac:dyDescent="0.2">
      <c r="A348" s="58" t="s">
        <v>31</v>
      </c>
      <c r="B348" s="58" t="s">
        <v>2061</v>
      </c>
      <c r="C348" s="58" t="s">
        <v>5025</v>
      </c>
      <c r="D348" s="58" t="s">
        <v>743</v>
      </c>
      <c r="E348" s="58" t="s">
        <v>2424</v>
      </c>
      <c r="F348" s="19">
        <v>11</v>
      </c>
      <c r="H348" s="19">
        <v>2012</v>
      </c>
      <c r="I348" s="19" t="s">
        <v>3082</v>
      </c>
      <c r="J348" s="19" t="s">
        <v>2435</v>
      </c>
      <c r="K348" s="19" t="s">
        <v>2088</v>
      </c>
      <c r="M348" s="14" t="s">
        <v>2758</v>
      </c>
      <c r="P348" s="14" t="s">
        <v>78</v>
      </c>
      <c r="Q348" s="14" t="s">
        <v>78</v>
      </c>
      <c r="R348" s="14"/>
    </row>
    <row r="349" spans="1:18" ht="15.75" customHeight="1" x14ac:dyDescent="0.2">
      <c r="A349" s="58" t="s">
        <v>31</v>
      </c>
      <c r="B349" s="58" t="s">
        <v>2061</v>
      </c>
      <c r="C349" s="58" t="s">
        <v>5025</v>
      </c>
      <c r="D349" s="58" t="s">
        <v>743</v>
      </c>
      <c r="E349" s="58" t="s">
        <v>2424</v>
      </c>
      <c r="F349" s="19">
        <v>12</v>
      </c>
      <c r="H349" s="19">
        <v>2014</v>
      </c>
      <c r="I349" s="19" t="s">
        <v>3083</v>
      </c>
      <c r="J349" s="19" t="s">
        <v>2436</v>
      </c>
      <c r="K349" s="19" t="s">
        <v>2088</v>
      </c>
      <c r="M349" s="14" t="s">
        <v>2758</v>
      </c>
      <c r="P349" s="14" t="s">
        <v>78</v>
      </c>
      <c r="Q349" s="14" t="s">
        <v>78</v>
      </c>
      <c r="R349" s="14"/>
    </row>
    <row r="350" spans="1:18" ht="15.75" customHeight="1" x14ac:dyDescent="0.2">
      <c r="A350" s="60" t="s">
        <v>31</v>
      </c>
      <c r="B350" s="60" t="s">
        <v>2061</v>
      </c>
      <c r="C350" s="60" t="s">
        <v>5025</v>
      </c>
      <c r="D350" s="60" t="s">
        <v>86</v>
      </c>
      <c r="E350" s="60" t="s">
        <v>2211</v>
      </c>
      <c r="F350" s="19">
        <v>1</v>
      </c>
      <c r="H350" s="19">
        <v>1992</v>
      </c>
      <c r="I350" s="19" t="s">
        <v>2881</v>
      </c>
      <c r="J350" s="19" t="s">
        <v>2212</v>
      </c>
      <c r="K350" s="26" t="s">
        <v>2075</v>
      </c>
      <c r="M350" s="26" t="s">
        <v>77</v>
      </c>
      <c r="P350" s="14" t="s">
        <v>96</v>
      </c>
      <c r="Q350" s="14" t="s">
        <v>96</v>
      </c>
      <c r="R350" s="14"/>
    </row>
    <row r="351" spans="1:18" ht="15.75" customHeight="1" x14ac:dyDescent="0.2">
      <c r="A351" s="60" t="s">
        <v>31</v>
      </c>
      <c r="B351" s="60" t="s">
        <v>2061</v>
      </c>
      <c r="C351" s="60" t="s">
        <v>5025</v>
      </c>
      <c r="D351" s="60" t="s">
        <v>86</v>
      </c>
      <c r="E351" s="60" t="s">
        <v>2211</v>
      </c>
      <c r="F351" s="19">
        <v>2</v>
      </c>
      <c r="H351" s="19">
        <v>1994</v>
      </c>
      <c r="I351" s="19" t="s">
        <v>2882</v>
      </c>
      <c r="J351" s="19" t="s">
        <v>2213</v>
      </c>
      <c r="K351" s="26" t="s">
        <v>2075</v>
      </c>
      <c r="M351" s="26" t="s">
        <v>77</v>
      </c>
      <c r="P351" s="14" t="s">
        <v>96</v>
      </c>
      <c r="Q351" s="14" t="s">
        <v>96</v>
      </c>
      <c r="R351" s="14"/>
    </row>
    <row r="352" spans="1:18" ht="15.75" customHeight="1" x14ac:dyDescent="0.2">
      <c r="A352" s="60" t="s">
        <v>31</v>
      </c>
      <c r="B352" s="60" t="s">
        <v>2061</v>
      </c>
      <c r="C352" s="60" t="s">
        <v>5025</v>
      </c>
      <c r="D352" s="60" t="s">
        <v>86</v>
      </c>
      <c r="E352" s="60" t="s">
        <v>2211</v>
      </c>
      <c r="F352" s="19">
        <v>3</v>
      </c>
      <c r="H352" s="19">
        <v>1996</v>
      </c>
      <c r="I352" s="19" t="s">
        <v>2883</v>
      </c>
      <c r="J352" s="19" t="s">
        <v>2214</v>
      </c>
      <c r="K352" s="26" t="s">
        <v>2075</v>
      </c>
      <c r="M352" s="26" t="s">
        <v>77</v>
      </c>
      <c r="P352" s="14" t="s">
        <v>96</v>
      </c>
      <c r="Q352" s="14" t="s">
        <v>96</v>
      </c>
      <c r="R352" s="14"/>
    </row>
    <row r="353" spans="1:18" ht="15.75" customHeight="1" x14ac:dyDescent="0.2">
      <c r="A353" s="60" t="s">
        <v>31</v>
      </c>
      <c r="B353" s="60" t="s">
        <v>2061</v>
      </c>
      <c r="C353" s="60" t="s">
        <v>5025</v>
      </c>
      <c r="D353" s="60" t="s">
        <v>86</v>
      </c>
      <c r="E353" s="60" t="s">
        <v>2211</v>
      </c>
      <c r="F353" s="19">
        <v>4</v>
      </c>
      <c r="H353" s="19">
        <v>1998</v>
      </c>
      <c r="I353" s="19" t="s">
        <v>2884</v>
      </c>
      <c r="J353" s="19" t="s">
        <v>2215</v>
      </c>
      <c r="K353" s="26" t="s">
        <v>2075</v>
      </c>
      <c r="M353" s="26" t="s">
        <v>77</v>
      </c>
      <c r="P353" s="14" t="s">
        <v>96</v>
      </c>
      <c r="Q353" s="14" t="s">
        <v>96</v>
      </c>
      <c r="R353" s="14"/>
    </row>
    <row r="354" spans="1:18" ht="15.75" customHeight="1" x14ac:dyDescent="0.2">
      <c r="A354" s="60" t="s">
        <v>31</v>
      </c>
      <c r="B354" s="60" t="s">
        <v>2061</v>
      </c>
      <c r="C354" s="60" t="s">
        <v>5025</v>
      </c>
      <c r="D354" s="60" t="s">
        <v>86</v>
      </c>
      <c r="E354" s="60" t="s">
        <v>2211</v>
      </c>
      <c r="F354" s="19">
        <v>5</v>
      </c>
      <c r="H354" s="19">
        <v>2000</v>
      </c>
      <c r="I354" s="19" t="s">
        <v>2885</v>
      </c>
      <c r="J354" s="19" t="s">
        <v>2216</v>
      </c>
      <c r="K354" s="26" t="s">
        <v>2075</v>
      </c>
      <c r="M354" s="26" t="s">
        <v>77</v>
      </c>
      <c r="P354" s="14" t="s">
        <v>96</v>
      </c>
      <c r="Q354" s="14" t="s">
        <v>96</v>
      </c>
      <c r="R354" s="14"/>
    </row>
    <row r="355" spans="1:18" ht="15.75" customHeight="1" x14ac:dyDescent="0.2">
      <c r="A355" s="60" t="s">
        <v>31</v>
      </c>
      <c r="B355" s="60" t="s">
        <v>2061</v>
      </c>
      <c r="C355" s="60" t="s">
        <v>5025</v>
      </c>
      <c r="D355" s="60" t="s">
        <v>86</v>
      </c>
      <c r="E355" s="60" t="s">
        <v>2211</v>
      </c>
      <c r="F355" s="19">
        <v>6</v>
      </c>
      <c r="H355" s="19">
        <v>2002</v>
      </c>
      <c r="I355" s="19" t="s">
        <v>2886</v>
      </c>
      <c r="J355" s="19" t="s">
        <v>2217</v>
      </c>
      <c r="K355" s="26" t="s">
        <v>2075</v>
      </c>
      <c r="M355" s="26" t="s">
        <v>77</v>
      </c>
      <c r="P355" s="14" t="s">
        <v>96</v>
      </c>
      <c r="Q355" s="14" t="s">
        <v>96</v>
      </c>
      <c r="R355" s="14"/>
    </row>
    <row r="356" spans="1:18" ht="15.75" customHeight="1" x14ac:dyDescent="0.2">
      <c r="A356" s="60" t="s">
        <v>31</v>
      </c>
      <c r="B356" s="60" t="s">
        <v>2061</v>
      </c>
      <c r="C356" s="60" t="s">
        <v>5025</v>
      </c>
      <c r="D356" s="60" t="s">
        <v>86</v>
      </c>
      <c r="E356" s="60" t="s">
        <v>2211</v>
      </c>
      <c r="F356" s="19">
        <v>7</v>
      </c>
      <c r="H356" s="19">
        <v>2004</v>
      </c>
      <c r="I356" s="19" t="s">
        <v>2887</v>
      </c>
      <c r="J356" s="19" t="s">
        <v>2218</v>
      </c>
      <c r="K356" s="26" t="s">
        <v>2075</v>
      </c>
      <c r="M356" s="26" t="s">
        <v>77</v>
      </c>
      <c r="P356" s="14" t="s">
        <v>96</v>
      </c>
      <c r="Q356" s="14" t="s">
        <v>96</v>
      </c>
      <c r="R356" s="14"/>
    </row>
    <row r="357" spans="1:18" ht="15.75" customHeight="1" x14ac:dyDescent="0.2">
      <c r="A357" s="60" t="s">
        <v>31</v>
      </c>
      <c r="B357" s="60" t="s">
        <v>2061</v>
      </c>
      <c r="C357" s="60" t="s">
        <v>5025</v>
      </c>
      <c r="D357" s="60" t="s">
        <v>86</v>
      </c>
      <c r="E357" s="60" t="s">
        <v>2211</v>
      </c>
      <c r="F357" s="19">
        <v>8</v>
      </c>
      <c r="H357" s="19">
        <v>2006</v>
      </c>
      <c r="I357" s="19" t="s">
        <v>2888</v>
      </c>
      <c r="J357" s="19" t="s">
        <v>2219</v>
      </c>
      <c r="K357" s="26" t="s">
        <v>2075</v>
      </c>
      <c r="M357" s="26" t="s">
        <v>77</v>
      </c>
      <c r="P357" s="14" t="s">
        <v>96</v>
      </c>
      <c r="Q357" s="14" t="s">
        <v>96</v>
      </c>
      <c r="R357" s="14"/>
    </row>
    <row r="358" spans="1:18" ht="15.75" customHeight="1" x14ac:dyDescent="0.2">
      <c r="A358" s="60" t="s">
        <v>31</v>
      </c>
      <c r="B358" s="60" t="s">
        <v>2061</v>
      </c>
      <c r="C358" s="60" t="s">
        <v>5025</v>
      </c>
      <c r="D358" s="60" t="s">
        <v>86</v>
      </c>
      <c r="E358" s="60" t="s">
        <v>2211</v>
      </c>
      <c r="F358" s="19">
        <v>9</v>
      </c>
      <c r="H358" s="19">
        <v>2008</v>
      </c>
      <c r="I358" s="19" t="s">
        <v>2889</v>
      </c>
      <c r="J358" s="19" t="s">
        <v>2220</v>
      </c>
      <c r="K358" s="26" t="s">
        <v>2075</v>
      </c>
      <c r="M358" s="26" t="s">
        <v>77</v>
      </c>
      <c r="P358" s="14" t="s">
        <v>96</v>
      </c>
      <c r="Q358" s="14" t="s">
        <v>96</v>
      </c>
      <c r="R358" s="14"/>
    </row>
    <row r="359" spans="1:18" ht="15.75" customHeight="1" x14ac:dyDescent="0.2">
      <c r="A359" s="60" t="s">
        <v>31</v>
      </c>
      <c r="B359" s="60" t="s">
        <v>2061</v>
      </c>
      <c r="C359" s="60" t="s">
        <v>5025</v>
      </c>
      <c r="D359" s="60" t="s">
        <v>86</v>
      </c>
      <c r="E359" s="60" t="s">
        <v>2211</v>
      </c>
      <c r="F359" s="19">
        <v>10</v>
      </c>
      <c r="H359" s="19">
        <v>2010</v>
      </c>
      <c r="I359" s="19" t="s">
        <v>2890</v>
      </c>
      <c r="J359" s="19" t="s">
        <v>2221</v>
      </c>
      <c r="K359" s="26" t="s">
        <v>2075</v>
      </c>
      <c r="M359" s="26" t="s">
        <v>77</v>
      </c>
      <c r="P359" s="14" t="s">
        <v>96</v>
      </c>
      <c r="Q359" s="14" t="s">
        <v>96</v>
      </c>
      <c r="R359" s="14"/>
    </row>
    <row r="360" spans="1:18" ht="15.75" customHeight="1" x14ac:dyDescent="0.2">
      <c r="A360" s="60" t="s">
        <v>31</v>
      </c>
      <c r="B360" s="60" t="s">
        <v>2061</v>
      </c>
      <c r="C360" s="60" t="s">
        <v>5025</v>
      </c>
      <c r="D360" s="60" t="s">
        <v>86</v>
      </c>
      <c r="E360" s="60" t="s">
        <v>2211</v>
      </c>
      <c r="F360" s="19">
        <v>11</v>
      </c>
      <c r="H360" s="19">
        <v>2012</v>
      </c>
      <c r="I360" s="19" t="s">
        <v>2891</v>
      </c>
      <c r="J360" s="19" t="s">
        <v>2222</v>
      </c>
      <c r="K360" s="26" t="s">
        <v>2075</v>
      </c>
      <c r="M360" s="26" t="s">
        <v>77</v>
      </c>
      <c r="P360" s="14" t="s">
        <v>96</v>
      </c>
      <c r="Q360" s="14" t="s">
        <v>96</v>
      </c>
      <c r="R360" s="14"/>
    </row>
    <row r="361" spans="1:18" ht="15.75" customHeight="1" x14ac:dyDescent="0.2">
      <c r="A361" s="60" t="s">
        <v>31</v>
      </c>
      <c r="B361" s="60" t="s">
        <v>2061</v>
      </c>
      <c r="C361" s="60" t="s">
        <v>5025</v>
      </c>
      <c r="D361" s="60" t="s">
        <v>86</v>
      </c>
      <c r="E361" s="60" t="s">
        <v>2211</v>
      </c>
      <c r="F361" s="19">
        <v>12</v>
      </c>
      <c r="H361" s="19">
        <v>2014</v>
      </c>
      <c r="I361" s="19" t="s">
        <v>2892</v>
      </c>
      <c r="J361" s="19" t="s">
        <v>2223</v>
      </c>
      <c r="K361" s="26" t="s">
        <v>2075</v>
      </c>
      <c r="M361" s="26" t="s">
        <v>77</v>
      </c>
      <c r="P361" s="14" t="s">
        <v>96</v>
      </c>
      <c r="Q361" s="14" t="s">
        <v>96</v>
      </c>
      <c r="R361" s="14"/>
    </row>
    <row r="362" spans="1:18" ht="15.75" customHeight="1" x14ac:dyDescent="0.2">
      <c r="A362" s="59" t="s">
        <v>31</v>
      </c>
      <c r="B362" s="59" t="s">
        <v>2061</v>
      </c>
      <c r="C362" s="58" t="s">
        <v>5025</v>
      </c>
      <c r="D362" s="59" t="s">
        <v>67</v>
      </c>
      <c r="E362" s="59" t="s">
        <v>2740</v>
      </c>
      <c r="F362" s="14">
        <v>1</v>
      </c>
      <c r="H362" s="19">
        <f>IF(F362&lt;&gt;"",1991+F362,"")</f>
        <v>1992</v>
      </c>
      <c r="I362" s="14" t="s">
        <v>3098</v>
      </c>
      <c r="J362" s="14" t="s">
        <v>2741</v>
      </c>
      <c r="K362" s="30"/>
      <c r="M362" s="14" t="s">
        <v>1853</v>
      </c>
      <c r="P362" s="14" t="s">
        <v>92</v>
      </c>
      <c r="Q362" s="14" t="s">
        <v>2059</v>
      </c>
      <c r="R362" s="14"/>
    </row>
    <row r="363" spans="1:18" ht="15.75" customHeight="1" x14ac:dyDescent="0.2">
      <c r="A363" s="63" t="s">
        <v>31</v>
      </c>
      <c r="B363" s="63" t="s">
        <v>4191</v>
      </c>
      <c r="C363" s="63" t="s">
        <v>1245</v>
      </c>
      <c r="D363" s="63" t="s">
        <v>732</v>
      </c>
      <c r="E363" s="63" t="s">
        <v>4192</v>
      </c>
      <c r="F363" s="14"/>
      <c r="H363" s="14">
        <v>0</v>
      </c>
      <c r="I363" s="14" t="s">
        <v>4190</v>
      </c>
      <c r="J363" s="14"/>
      <c r="K363" s="14"/>
      <c r="M363" s="14" t="s">
        <v>155</v>
      </c>
      <c r="P363" s="14" t="s">
        <v>78</v>
      </c>
      <c r="Q363" s="14" t="s">
        <v>78</v>
      </c>
      <c r="R363" s="14"/>
    </row>
    <row r="364" spans="1:18" ht="15.75" customHeight="1" x14ac:dyDescent="0.2">
      <c r="A364" s="63" t="s">
        <v>31</v>
      </c>
      <c r="B364" s="63" t="s">
        <v>4183</v>
      </c>
      <c r="C364" s="63" t="s">
        <v>1245</v>
      </c>
      <c r="D364" s="63" t="s">
        <v>732</v>
      </c>
      <c r="E364" s="63" t="s">
        <v>4189</v>
      </c>
      <c r="F364" s="19">
        <f t="shared" ref="F364:F371" si="5">(H364-1990)/2</f>
        <v>5</v>
      </c>
      <c r="G364" s="14" t="s">
        <v>34</v>
      </c>
      <c r="H364" s="14">
        <v>2000</v>
      </c>
      <c r="I364" s="14" t="str">
        <f>G364&amp;"JBMET"</f>
        <v>AJBMET</v>
      </c>
      <c r="J364" s="14" t="s">
        <v>4185</v>
      </c>
      <c r="K364" s="12" t="s">
        <v>4186</v>
      </c>
      <c r="M364" s="14" t="s">
        <v>4068</v>
      </c>
      <c r="P364" s="14" t="s">
        <v>78</v>
      </c>
      <c r="Q364" s="14" t="s">
        <v>78</v>
      </c>
      <c r="R364" s="14"/>
    </row>
    <row r="365" spans="1:18" ht="15.75" customHeight="1" x14ac:dyDescent="0.2">
      <c r="A365" s="63" t="s">
        <v>31</v>
      </c>
      <c r="B365" s="63" t="s">
        <v>4183</v>
      </c>
      <c r="C365" s="63" t="s">
        <v>1245</v>
      </c>
      <c r="D365" s="63" t="s">
        <v>732</v>
      </c>
      <c r="E365" s="63" t="s">
        <v>4189</v>
      </c>
      <c r="F365" s="19">
        <f t="shared" si="5"/>
        <v>6</v>
      </c>
      <c r="G365" s="14" t="s">
        <v>4187</v>
      </c>
      <c r="H365" s="14">
        <v>2002</v>
      </c>
      <c r="I365" s="14" t="str">
        <f>G365&amp;"JBMET"</f>
        <v>BJBMET</v>
      </c>
      <c r="J365" s="14" t="s">
        <v>4185</v>
      </c>
      <c r="K365" s="12" t="s">
        <v>4186</v>
      </c>
      <c r="M365" s="14" t="s">
        <v>4068</v>
      </c>
      <c r="P365" s="14" t="s">
        <v>78</v>
      </c>
      <c r="Q365" s="14" t="s">
        <v>78</v>
      </c>
      <c r="R365" s="14"/>
    </row>
    <row r="366" spans="1:18" ht="15.75" customHeight="1" x14ac:dyDescent="0.2">
      <c r="A366" s="63" t="s">
        <v>31</v>
      </c>
      <c r="B366" s="63" t="s">
        <v>4183</v>
      </c>
      <c r="C366" s="63" t="s">
        <v>1245</v>
      </c>
      <c r="D366" s="63" t="s">
        <v>732</v>
      </c>
      <c r="E366" s="63" t="s">
        <v>4189</v>
      </c>
      <c r="F366" s="19">
        <f t="shared" si="5"/>
        <v>8</v>
      </c>
      <c r="G366" s="14" t="s">
        <v>36</v>
      </c>
      <c r="H366" s="14">
        <v>2006</v>
      </c>
      <c r="I366" s="14" t="str">
        <f>G366&amp;"JBMET"</f>
        <v>CJBMET</v>
      </c>
      <c r="J366" s="14" t="s">
        <v>4185</v>
      </c>
      <c r="K366" s="12" t="s">
        <v>4186</v>
      </c>
      <c r="M366" s="14" t="s">
        <v>4068</v>
      </c>
      <c r="P366" s="14" t="s">
        <v>78</v>
      </c>
      <c r="Q366" s="14" t="s">
        <v>78</v>
      </c>
      <c r="R366" s="14"/>
    </row>
    <row r="367" spans="1:18" ht="15.75" customHeight="1" x14ac:dyDescent="0.2">
      <c r="A367" s="63" t="s">
        <v>31</v>
      </c>
      <c r="B367" s="63" t="s">
        <v>4183</v>
      </c>
      <c r="C367" s="63" t="s">
        <v>1245</v>
      </c>
      <c r="D367" s="63" t="s">
        <v>732</v>
      </c>
      <c r="E367" s="63" t="s">
        <v>4189</v>
      </c>
      <c r="F367" s="19">
        <f t="shared" si="5"/>
        <v>9</v>
      </c>
      <c r="G367" s="14" t="s">
        <v>4188</v>
      </c>
      <c r="H367" s="14">
        <v>2008</v>
      </c>
      <c r="I367" s="14" t="str">
        <f>G367&amp;"JBMET"</f>
        <v>DJBMET</v>
      </c>
      <c r="J367" s="14" t="s">
        <v>4185</v>
      </c>
      <c r="K367" s="12" t="s">
        <v>4186</v>
      </c>
      <c r="M367" s="14" t="s">
        <v>4068</v>
      </c>
      <c r="P367" s="14" t="s">
        <v>78</v>
      </c>
      <c r="Q367" s="14" t="s">
        <v>78</v>
      </c>
      <c r="R367" s="14"/>
    </row>
    <row r="368" spans="1:18" ht="15.75" customHeight="1" x14ac:dyDescent="0.2">
      <c r="A368" s="63" t="s">
        <v>31</v>
      </c>
      <c r="B368" s="63" t="s">
        <v>4183</v>
      </c>
      <c r="C368" s="63" t="s">
        <v>1245</v>
      </c>
      <c r="D368" s="63" t="s">
        <v>732</v>
      </c>
      <c r="E368" s="63" t="s">
        <v>4184</v>
      </c>
      <c r="F368" s="19">
        <f t="shared" si="5"/>
        <v>5</v>
      </c>
      <c r="G368" s="14" t="s">
        <v>34</v>
      </c>
      <c r="H368" s="14">
        <v>2000</v>
      </c>
      <c r="I368" s="14" t="str">
        <f>G368&amp;"JAMET"</f>
        <v>AJAMET</v>
      </c>
      <c r="J368" s="14" t="s">
        <v>4185</v>
      </c>
      <c r="K368" s="12" t="s">
        <v>4186</v>
      </c>
      <c r="M368" s="14" t="s">
        <v>4068</v>
      </c>
      <c r="P368" s="14" t="s">
        <v>78</v>
      </c>
      <c r="Q368" s="14" t="s">
        <v>78</v>
      </c>
      <c r="R368" s="14"/>
    </row>
    <row r="369" spans="1:18" ht="15.75" customHeight="1" x14ac:dyDescent="0.2">
      <c r="A369" s="63" t="s">
        <v>31</v>
      </c>
      <c r="B369" s="63" t="s">
        <v>4183</v>
      </c>
      <c r="C369" s="63" t="s">
        <v>1245</v>
      </c>
      <c r="D369" s="63" t="s">
        <v>732</v>
      </c>
      <c r="E369" s="63" t="s">
        <v>4184</v>
      </c>
      <c r="F369" s="19">
        <f t="shared" si="5"/>
        <v>6</v>
      </c>
      <c r="G369" s="14" t="s">
        <v>4187</v>
      </c>
      <c r="H369" s="14">
        <v>2002</v>
      </c>
      <c r="I369" s="14" t="str">
        <f>G369&amp;"JAMET"</f>
        <v>BJAMET</v>
      </c>
      <c r="J369" s="14" t="s">
        <v>4185</v>
      </c>
      <c r="K369" s="12" t="s">
        <v>4186</v>
      </c>
      <c r="M369" s="14" t="s">
        <v>4068</v>
      </c>
      <c r="P369" s="14" t="s">
        <v>78</v>
      </c>
      <c r="Q369" s="14" t="s">
        <v>78</v>
      </c>
      <c r="R369" s="14"/>
    </row>
    <row r="370" spans="1:18" ht="15.75" customHeight="1" x14ac:dyDescent="0.2">
      <c r="A370" s="63" t="s">
        <v>31</v>
      </c>
      <c r="B370" s="63" t="s">
        <v>4183</v>
      </c>
      <c r="C370" s="63" t="s">
        <v>1245</v>
      </c>
      <c r="D370" s="63" t="s">
        <v>732</v>
      </c>
      <c r="E370" s="63" t="s">
        <v>4184</v>
      </c>
      <c r="F370" s="19">
        <f t="shared" si="5"/>
        <v>8</v>
      </c>
      <c r="G370" s="14" t="s">
        <v>36</v>
      </c>
      <c r="H370" s="14">
        <v>2006</v>
      </c>
      <c r="I370" s="14" t="str">
        <f>G370&amp;"JAMET"</f>
        <v>CJAMET</v>
      </c>
      <c r="J370" s="14" t="s">
        <v>4185</v>
      </c>
      <c r="K370" s="12" t="s">
        <v>4186</v>
      </c>
      <c r="M370" s="14" t="s">
        <v>4068</v>
      </c>
      <c r="P370" s="14" t="s">
        <v>78</v>
      </c>
      <c r="Q370" s="14" t="s">
        <v>78</v>
      </c>
      <c r="R370" s="14"/>
    </row>
    <row r="371" spans="1:18" ht="15.75" customHeight="1" x14ac:dyDescent="0.2">
      <c r="A371" s="63" t="s">
        <v>31</v>
      </c>
      <c r="B371" s="63" t="s">
        <v>4183</v>
      </c>
      <c r="C371" s="63" t="s">
        <v>1245</v>
      </c>
      <c r="D371" s="63" t="s">
        <v>732</v>
      </c>
      <c r="E371" s="63" t="s">
        <v>4184</v>
      </c>
      <c r="F371" s="19">
        <f t="shared" si="5"/>
        <v>9</v>
      </c>
      <c r="G371" s="14" t="s">
        <v>4188</v>
      </c>
      <c r="H371" s="14">
        <v>2008</v>
      </c>
      <c r="I371" s="14" t="str">
        <f>G371&amp;"JAMET"</f>
        <v>DJAMET</v>
      </c>
      <c r="J371" s="14" t="s">
        <v>4185</v>
      </c>
      <c r="K371" s="12" t="s">
        <v>4186</v>
      </c>
      <c r="M371" s="14" t="s">
        <v>4068</v>
      </c>
      <c r="P371" s="14" t="s">
        <v>78</v>
      </c>
      <c r="Q371" s="14" t="s">
        <v>78</v>
      </c>
      <c r="R371" s="14"/>
    </row>
    <row r="372" spans="1:18" ht="15.75" customHeight="1" x14ac:dyDescent="0.2">
      <c r="A372" s="62" t="s">
        <v>31</v>
      </c>
      <c r="B372" s="62" t="s">
        <v>2061</v>
      </c>
      <c r="C372" s="62" t="s">
        <v>1245</v>
      </c>
      <c r="D372" s="62" t="s">
        <v>732</v>
      </c>
      <c r="E372" s="62" t="s">
        <v>2339</v>
      </c>
      <c r="F372" s="19">
        <v>11</v>
      </c>
      <c r="H372" s="19">
        <v>2012</v>
      </c>
      <c r="I372" s="19" t="s">
        <v>2998</v>
      </c>
      <c r="J372" s="19" t="s">
        <v>2340</v>
      </c>
      <c r="K372" s="26" t="s">
        <v>2088</v>
      </c>
      <c r="M372" s="14" t="s">
        <v>2758</v>
      </c>
      <c r="P372" s="14" t="s">
        <v>78</v>
      </c>
      <c r="Q372" s="14" t="s">
        <v>78</v>
      </c>
      <c r="R372" s="14"/>
    </row>
    <row r="373" spans="1:18" ht="15.75" customHeight="1" x14ac:dyDescent="0.2">
      <c r="A373" s="62" t="s">
        <v>31</v>
      </c>
      <c r="B373" s="62" t="s">
        <v>2061</v>
      </c>
      <c r="C373" s="62" t="s">
        <v>1245</v>
      </c>
      <c r="D373" s="62" t="s">
        <v>732</v>
      </c>
      <c r="E373" s="62" t="s">
        <v>2339</v>
      </c>
      <c r="F373" s="19">
        <v>12</v>
      </c>
      <c r="H373" s="19">
        <v>2014</v>
      </c>
      <c r="I373" s="19" t="s">
        <v>2999</v>
      </c>
      <c r="J373" s="19" t="s">
        <v>2341</v>
      </c>
      <c r="K373" s="26" t="s">
        <v>2088</v>
      </c>
      <c r="M373" s="14" t="s">
        <v>2758</v>
      </c>
      <c r="P373" s="14" t="s">
        <v>78</v>
      </c>
      <c r="Q373" s="14" t="s">
        <v>78</v>
      </c>
      <c r="R373" s="14"/>
    </row>
    <row r="374" spans="1:18" ht="15.75" customHeight="1" x14ac:dyDescent="0.2">
      <c r="A374" s="62" t="s">
        <v>31</v>
      </c>
      <c r="B374" s="62" t="s">
        <v>2061</v>
      </c>
      <c r="C374" s="62" t="s">
        <v>1245</v>
      </c>
      <c r="D374" s="62" t="s">
        <v>732</v>
      </c>
      <c r="E374" s="62" t="s">
        <v>2342</v>
      </c>
      <c r="F374" s="19">
        <v>10</v>
      </c>
      <c r="H374" s="19">
        <v>2010</v>
      </c>
      <c r="I374" s="19" t="s">
        <v>3000</v>
      </c>
      <c r="J374" s="19" t="s">
        <v>2343</v>
      </c>
      <c r="K374" s="19" t="s">
        <v>2088</v>
      </c>
      <c r="M374" s="14" t="s">
        <v>2758</v>
      </c>
      <c r="P374" s="14" t="s">
        <v>78</v>
      </c>
      <c r="Q374" s="14" t="s">
        <v>78</v>
      </c>
      <c r="R374" s="14"/>
    </row>
    <row r="375" spans="1:18" ht="15.75" customHeight="1" x14ac:dyDescent="0.2">
      <c r="A375" s="62" t="s">
        <v>31</v>
      </c>
      <c r="B375" s="62" t="s">
        <v>2061</v>
      </c>
      <c r="C375" s="62" t="s">
        <v>1245</v>
      </c>
      <c r="D375" s="62" t="s">
        <v>732</v>
      </c>
      <c r="E375" s="62" t="s">
        <v>2342</v>
      </c>
      <c r="F375" s="19">
        <v>11</v>
      </c>
      <c r="H375" s="19">
        <v>2012</v>
      </c>
      <c r="I375" s="19" t="s">
        <v>3001</v>
      </c>
      <c r="J375" s="19" t="s">
        <v>2344</v>
      </c>
      <c r="K375" s="19" t="s">
        <v>2088</v>
      </c>
      <c r="M375" s="14" t="s">
        <v>2758</v>
      </c>
      <c r="P375" s="14" t="s">
        <v>78</v>
      </c>
      <c r="Q375" s="14" t="s">
        <v>78</v>
      </c>
      <c r="R375" s="14"/>
    </row>
    <row r="376" spans="1:18" ht="15.75" customHeight="1" x14ac:dyDescent="0.2">
      <c r="A376" s="62" t="s">
        <v>31</v>
      </c>
      <c r="B376" s="62" t="s">
        <v>2061</v>
      </c>
      <c r="C376" s="62" t="s">
        <v>1245</v>
      </c>
      <c r="D376" s="62" t="s">
        <v>732</v>
      </c>
      <c r="E376" s="62" t="s">
        <v>2342</v>
      </c>
      <c r="F376" s="19">
        <v>12</v>
      </c>
      <c r="H376" s="19">
        <v>2014</v>
      </c>
      <c r="I376" s="19" t="s">
        <v>3002</v>
      </c>
      <c r="J376" s="19" t="s">
        <v>2345</v>
      </c>
      <c r="K376" s="19" t="s">
        <v>2088</v>
      </c>
      <c r="M376" s="14" t="s">
        <v>2758</v>
      </c>
      <c r="P376" s="14" t="s">
        <v>78</v>
      </c>
      <c r="Q376" s="14" t="s">
        <v>78</v>
      </c>
      <c r="R376" s="14"/>
    </row>
    <row r="377" spans="1:18" ht="15.75" customHeight="1" x14ac:dyDescent="0.2">
      <c r="A377" s="62" t="s">
        <v>31</v>
      </c>
      <c r="B377" s="62" t="s">
        <v>2061</v>
      </c>
      <c r="C377" s="62" t="s">
        <v>1245</v>
      </c>
      <c r="D377" s="62" t="s">
        <v>732</v>
      </c>
      <c r="E377" s="62" t="s">
        <v>2346</v>
      </c>
      <c r="F377" s="19">
        <v>10</v>
      </c>
      <c r="H377" s="19">
        <v>2010</v>
      </c>
      <c r="I377" s="19" t="s">
        <v>3003</v>
      </c>
      <c r="J377" s="19" t="s">
        <v>2347</v>
      </c>
      <c r="K377" s="19" t="s">
        <v>2088</v>
      </c>
      <c r="M377" s="14" t="s">
        <v>2758</v>
      </c>
      <c r="P377" s="14" t="s">
        <v>78</v>
      </c>
      <c r="Q377" s="14" t="s">
        <v>78</v>
      </c>
      <c r="R377" s="14"/>
    </row>
    <row r="378" spans="1:18" ht="15.75" customHeight="1" x14ac:dyDescent="0.2">
      <c r="A378" s="62" t="s">
        <v>31</v>
      </c>
      <c r="B378" s="62" t="s">
        <v>2061</v>
      </c>
      <c r="C378" s="62" t="s">
        <v>1245</v>
      </c>
      <c r="D378" s="62" t="s">
        <v>732</v>
      </c>
      <c r="E378" s="62" t="s">
        <v>2346</v>
      </c>
      <c r="F378" s="19">
        <v>11</v>
      </c>
      <c r="H378" s="19">
        <v>2012</v>
      </c>
      <c r="I378" s="19" t="s">
        <v>3004</v>
      </c>
      <c r="J378" s="19" t="s">
        <v>2348</v>
      </c>
      <c r="K378" s="19" t="s">
        <v>2088</v>
      </c>
      <c r="M378" s="14" t="s">
        <v>2758</v>
      </c>
      <c r="P378" s="14" t="s">
        <v>78</v>
      </c>
      <c r="Q378" s="14" t="s">
        <v>78</v>
      </c>
      <c r="R378" s="14"/>
    </row>
    <row r="379" spans="1:18" ht="15.75" customHeight="1" x14ac:dyDescent="0.2">
      <c r="A379" s="62" t="s">
        <v>31</v>
      </c>
      <c r="B379" s="62" t="s">
        <v>2061</v>
      </c>
      <c r="C379" s="62" t="s">
        <v>1245</v>
      </c>
      <c r="D379" s="62" t="s">
        <v>732</v>
      </c>
      <c r="E379" s="62" t="s">
        <v>2346</v>
      </c>
      <c r="F379" s="19">
        <v>12</v>
      </c>
      <c r="H379" s="19">
        <v>2014</v>
      </c>
      <c r="I379" s="19" t="s">
        <v>3005</v>
      </c>
      <c r="J379" s="19" t="s">
        <v>2349</v>
      </c>
      <c r="K379" s="19" t="s">
        <v>2088</v>
      </c>
      <c r="M379" s="14" t="s">
        <v>2758</v>
      </c>
      <c r="P379" s="14" t="s">
        <v>78</v>
      </c>
      <c r="Q379" s="14" t="s">
        <v>78</v>
      </c>
      <c r="R379" s="14"/>
    </row>
    <row r="380" spans="1:18" ht="15.75" customHeight="1" x14ac:dyDescent="0.2">
      <c r="A380" s="62" t="s">
        <v>31</v>
      </c>
      <c r="B380" s="62" t="s">
        <v>2061</v>
      </c>
      <c r="C380" s="62" t="s">
        <v>1245</v>
      </c>
      <c r="D380" s="62" t="s">
        <v>732</v>
      </c>
      <c r="E380" s="62" t="s">
        <v>2350</v>
      </c>
      <c r="F380" s="19">
        <v>11</v>
      </c>
      <c r="H380" s="19">
        <v>2012</v>
      </c>
      <c r="I380" s="19" t="s">
        <v>3006</v>
      </c>
      <c r="J380" s="19" t="s">
        <v>2351</v>
      </c>
      <c r="K380" s="26" t="s">
        <v>2088</v>
      </c>
      <c r="M380" s="14" t="s">
        <v>2758</v>
      </c>
      <c r="P380" s="14" t="s">
        <v>78</v>
      </c>
      <c r="Q380" s="14" t="s">
        <v>78</v>
      </c>
      <c r="R380" s="14"/>
    </row>
    <row r="381" spans="1:18" ht="15.75" customHeight="1" x14ac:dyDescent="0.2">
      <c r="A381" s="62" t="s">
        <v>31</v>
      </c>
      <c r="B381" s="62" t="s">
        <v>2061</v>
      </c>
      <c r="C381" s="62" t="s">
        <v>1245</v>
      </c>
      <c r="D381" s="62" t="s">
        <v>732</v>
      </c>
      <c r="E381" s="62" t="s">
        <v>2350</v>
      </c>
      <c r="F381" s="19">
        <v>12</v>
      </c>
      <c r="H381" s="19">
        <v>2014</v>
      </c>
      <c r="I381" s="19" t="s">
        <v>3007</v>
      </c>
      <c r="J381" s="19" t="s">
        <v>2352</v>
      </c>
      <c r="K381" s="26" t="s">
        <v>2088</v>
      </c>
      <c r="M381" s="14" t="s">
        <v>2758</v>
      </c>
      <c r="P381" s="14" t="s">
        <v>78</v>
      </c>
      <c r="Q381" s="14" t="s">
        <v>78</v>
      </c>
      <c r="R381" s="14"/>
    </row>
    <row r="382" spans="1:18" ht="15.75" customHeight="1" x14ac:dyDescent="0.2">
      <c r="A382" s="62" t="s">
        <v>31</v>
      </c>
      <c r="B382" s="62" t="s">
        <v>2061</v>
      </c>
      <c r="C382" s="62" t="s">
        <v>1245</v>
      </c>
      <c r="D382" s="62" t="s">
        <v>732</v>
      </c>
      <c r="E382" s="62" t="s">
        <v>2353</v>
      </c>
      <c r="F382" s="19">
        <v>10</v>
      </c>
      <c r="H382" s="19">
        <v>2010</v>
      </c>
      <c r="I382" s="19" t="s">
        <v>3008</v>
      </c>
      <c r="J382" s="19" t="s">
        <v>2354</v>
      </c>
      <c r="K382" s="19" t="s">
        <v>2088</v>
      </c>
      <c r="M382" s="14" t="s">
        <v>2758</v>
      </c>
      <c r="P382" s="14" t="s">
        <v>78</v>
      </c>
      <c r="Q382" s="14" t="s">
        <v>78</v>
      </c>
      <c r="R382" s="14"/>
    </row>
    <row r="383" spans="1:18" ht="15.75" customHeight="1" x14ac:dyDescent="0.2">
      <c r="A383" s="62" t="s">
        <v>31</v>
      </c>
      <c r="B383" s="62" t="s">
        <v>2061</v>
      </c>
      <c r="C383" s="62" t="s">
        <v>1245</v>
      </c>
      <c r="D383" s="62" t="s">
        <v>732</v>
      </c>
      <c r="E383" s="62" t="s">
        <v>2353</v>
      </c>
      <c r="F383" s="19">
        <v>11</v>
      </c>
      <c r="H383" s="19">
        <v>2012</v>
      </c>
      <c r="I383" s="19" t="s">
        <v>3009</v>
      </c>
      <c r="J383" s="19" t="s">
        <v>2355</v>
      </c>
      <c r="K383" s="19" t="s">
        <v>2088</v>
      </c>
      <c r="M383" s="14" t="s">
        <v>2758</v>
      </c>
      <c r="P383" s="14" t="s">
        <v>78</v>
      </c>
      <c r="Q383" s="14" t="s">
        <v>78</v>
      </c>
      <c r="R383" s="14"/>
    </row>
    <row r="384" spans="1:18" ht="15.75" customHeight="1" x14ac:dyDescent="0.2">
      <c r="A384" s="62" t="s">
        <v>31</v>
      </c>
      <c r="B384" s="62" t="s">
        <v>2061</v>
      </c>
      <c r="C384" s="62" t="s">
        <v>1245</v>
      </c>
      <c r="D384" s="62" t="s">
        <v>732</v>
      </c>
      <c r="E384" s="62" t="s">
        <v>2353</v>
      </c>
      <c r="F384" s="19">
        <v>12</v>
      </c>
      <c r="H384" s="19">
        <v>2014</v>
      </c>
      <c r="I384" s="19" t="s">
        <v>3010</v>
      </c>
      <c r="J384" s="19" t="s">
        <v>2356</v>
      </c>
      <c r="K384" s="19" t="s">
        <v>2088</v>
      </c>
      <c r="M384" s="14" t="s">
        <v>2758</v>
      </c>
      <c r="P384" s="14" t="s">
        <v>78</v>
      </c>
      <c r="Q384" s="14" t="s">
        <v>78</v>
      </c>
      <c r="R384" s="14"/>
    </row>
    <row r="385" spans="1:18" ht="15.75" customHeight="1" x14ac:dyDescent="0.2">
      <c r="A385" s="62" t="s">
        <v>31</v>
      </c>
      <c r="B385" s="62" t="s">
        <v>2061</v>
      </c>
      <c r="C385" s="62" t="s">
        <v>1245</v>
      </c>
      <c r="D385" s="62" t="s">
        <v>732</v>
      </c>
      <c r="E385" s="62" t="s">
        <v>2357</v>
      </c>
      <c r="F385" s="19">
        <v>10</v>
      </c>
      <c r="H385" s="19">
        <v>2010</v>
      </c>
      <c r="I385" s="19" t="s">
        <v>3011</v>
      </c>
      <c r="J385" s="19" t="s">
        <v>2358</v>
      </c>
      <c r="K385" s="19" t="s">
        <v>2088</v>
      </c>
      <c r="M385" s="14" t="s">
        <v>2758</v>
      </c>
      <c r="P385" s="14" t="s">
        <v>78</v>
      </c>
      <c r="Q385" s="14" t="s">
        <v>78</v>
      </c>
      <c r="R385" s="14"/>
    </row>
    <row r="386" spans="1:18" ht="15.75" customHeight="1" x14ac:dyDescent="0.2">
      <c r="A386" s="62" t="s">
        <v>31</v>
      </c>
      <c r="B386" s="62" t="s">
        <v>2061</v>
      </c>
      <c r="C386" s="62" t="s">
        <v>1245</v>
      </c>
      <c r="D386" s="62" t="s">
        <v>732</v>
      </c>
      <c r="E386" s="62" t="s">
        <v>2357</v>
      </c>
      <c r="F386" s="19">
        <v>11</v>
      </c>
      <c r="H386" s="19">
        <v>2012</v>
      </c>
      <c r="I386" s="19" t="s">
        <v>3012</v>
      </c>
      <c r="J386" s="19" t="s">
        <v>2359</v>
      </c>
      <c r="K386" s="19" t="s">
        <v>2088</v>
      </c>
      <c r="M386" s="14" t="s">
        <v>2758</v>
      </c>
      <c r="P386" s="14" t="s">
        <v>78</v>
      </c>
      <c r="Q386" s="14" t="s">
        <v>78</v>
      </c>
      <c r="R386" s="14"/>
    </row>
    <row r="387" spans="1:18" ht="15.75" customHeight="1" x14ac:dyDescent="0.2">
      <c r="A387" s="62" t="s">
        <v>31</v>
      </c>
      <c r="B387" s="62" t="s">
        <v>2061</v>
      </c>
      <c r="C387" s="62" t="s">
        <v>1245</v>
      </c>
      <c r="D387" s="62" t="s">
        <v>732</v>
      </c>
      <c r="E387" s="62" t="s">
        <v>2357</v>
      </c>
      <c r="F387" s="19">
        <v>12</v>
      </c>
      <c r="H387" s="19">
        <v>2014</v>
      </c>
      <c r="I387" s="19" t="s">
        <v>3013</v>
      </c>
      <c r="J387" s="19" t="s">
        <v>2360</v>
      </c>
      <c r="K387" s="19" t="s">
        <v>2088</v>
      </c>
      <c r="M387" s="14" t="s">
        <v>2758</v>
      </c>
      <c r="P387" s="14" t="s">
        <v>78</v>
      </c>
      <c r="Q387" s="14" t="s">
        <v>78</v>
      </c>
      <c r="R387" s="14"/>
    </row>
    <row r="388" spans="1:18" ht="15.75" customHeight="1" x14ac:dyDescent="0.2">
      <c r="A388" s="6" t="s">
        <v>31</v>
      </c>
      <c r="B388" s="6" t="s">
        <v>2060</v>
      </c>
      <c r="C388" s="6" t="s">
        <v>14</v>
      </c>
      <c r="D388" s="6" t="s">
        <v>34</v>
      </c>
      <c r="E388" s="6" t="s">
        <v>2027</v>
      </c>
      <c r="F388" s="19">
        <v>8</v>
      </c>
      <c r="H388" s="19">
        <v>2006</v>
      </c>
      <c r="I388" s="19" t="s">
        <v>2437</v>
      </c>
      <c r="J388" s="14" t="s">
        <v>2027</v>
      </c>
      <c r="K388" s="19" t="s">
        <v>2438</v>
      </c>
      <c r="L388" s="19" t="s">
        <v>97</v>
      </c>
      <c r="M388" s="14" t="s">
        <v>1853</v>
      </c>
      <c r="N388" s="14">
        <v>1</v>
      </c>
      <c r="O388" s="14">
        <v>4</v>
      </c>
      <c r="P388" s="14" t="s">
        <v>96</v>
      </c>
      <c r="Q388" s="14" t="s">
        <v>2059</v>
      </c>
      <c r="R388" s="14"/>
    </row>
    <row r="389" spans="1:18" ht="15.75" customHeight="1" x14ac:dyDescent="0.2">
      <c r="A389" s="6" t="s">
        <v>31</v>
      </c>
      <c r="B389" s="6" t="s">
        <v>2060</v>
      </c>
      <c r="C389" s="6" t="s">
        <v>14</v>
      </c>
      <c r="D389" s="6" t="s">
        <v>34</v>
      </c>
      <c r="E389" s="6" t="s">
        <v>2027</v>
      </c>
      <c r="F389" s="19">
        <v>9</v>
      </c>
      <c r="H389" s="19">
        <v>2008</v>
      </c>
      <c r="I389" s="19" t="s">
        <v>2439</v>
      </c>
      <c r="J389" s="14" t="s">
        <v>2027</v>
      </c>
      <c r="K389" s="19" t="s">
        <v>2438</v>
      </c>
      <c r="L389" s="19" t="s">
        <v>97</v>
      </c>
      <c r="M389" s="14" t="s">
        <v>1853</v>
      </c>
      <c r="N389" s="14">
        <v>1</v>
      </c>
      <c r="O389" s="14">
        <v>4</v>
      </c>
      <c r="P389" s="14" t="s">
        <v>96</v>
      </c>
      <c r="Q389" s="14" t="s">
        <v>2059</v>
      </c>
      <c r="R389" s="14"/>
    </row>
    <row r="390" spans="1:18" ht="15.75" customHeight="1" x14ac:dyDescent="0.2">
      <c r="A390" s="6" t="s">
        <v>31</v>
      </c>
      <c r="B390" s="6" t="s">
        <v>2060</v>
      </c>
      <c r="C390" s="6" t="s">
        <v>14</v>
      </c>
      <c r="D390" s="6" t="s">
        <v>34</v>
      </c>
      <c r="E390" s="6" t="s">
        <v>2027</v>
      </c>
      <c r="F390" s="19">
        <v>10</v>
      </c>
      <c r="H390" s="19">
        <v>2010</v>
      </c>
      <c r="I390" s="19" t="s">
        <v>2440</v>
      </c>
      <c r="J390" s="14" t="s">
        <v>2027</v>
      </c>
      <c r="K390" s="19" t="s">
        <v>2438</v>
      </c>
      <c r="L390" s="19" t="s">
        <v>97</v>
      </c>
      <c r="M390" s="14" t="s">
        <v>1853</v>
      </c>
      <c r="N390" s="14">
        <v>1</v>
      </c>
      <c r="O390" s="14">
        <v>4</v>
      </c>
      <c r="P390" s="14" t="s">
        <v>96</v>
      </c>
      <c r="Q390" s="14" t="s">
        <v>2059</v>
      </c>
      <c r="R390" s="14"/>
    </row>
    <row r="391" spans="1:18" ht="15.75" customHeight="1" x14ac:dyDescent="0.2">
      <c r="A391" s="6" t="s">
        <v>31</v>
      </c>
      <c r="B391" s="6" t="s">
        <v>2060</v>
      </c>
      <c r="C391" s="6" t="s">
        <v>14</v>
      </c>
      <c r="D391" s="6" t="s">
        <v>34</v>
      </c>
      <c r="E391" s="6" t="s">
        <v>2027</v>
      </c>
      <c r="F391" s="19">
        <v>11</v>
      </c>
      <c r="H391" s="19">
        <v>2012</v>
      </c>
      <c r="I391" s="19" t="s">
        <v>2441</v>
      </c>
      <c r="J391" s="14" t="s">
        <v>2027</v>
      </c>
      <c r="K391" s="19" t="s">
        <v>2438</v>
      </c>
      <c r="L391" s="19" t="s">
        <v>97</v>
      </c>
      <c r="M391" s="14" t="s">
        <v>1853</v>
      </c>
      <c r="N391" s="14">
        <v>1</v>
      </c>
      <c r="O391" s="14">
        <v>4</v>
      </c>
      <c r="P391" s="14" t="s">
        <v>96</v>
      </c>
      <c r="Q391" s="14" t="s">
        <v>2059</v>
      </c>
      <c r="R391" s="14"/>
    </row>
    <row r="392" spans="1:18" ht="15.75" customHeight="1" x14ac:dyDescent="0.2">
      <c r="A392" s="6" t="s">
        <v>31</v>
      </c>
      <c r="B392" s="6" t="s">
        <v>2060</v>
      </c>
      <c r="C392" s="6" t="s">
        <v>14</v>
      </c>
      <c r="D392" s="6" t="s">
        <v>34</v>
      </c>
      <c r="E392" s="6" t="s">
        <v>2027</v>
      </c>
      <c r="F392" s="19">
        <v>12</v>
      </c>
      <c r="H392" s="19">
        <v>2014</v>
      </c>
      <c r="I392" s="19" t="s">
        <v>2442</v>
      </c>
      <c r="J392" s="14" t="s">
        <v>2027</v>
      </c>
      <c r="K392" s="19" t="s">
        <v>2438</v>
      </c>
      <c r="L392" s="19" t="s">
        <v>97</v>
      </c>
      <c r="M392" s="14" t="s">
        <v>1853</v>
      </c>
      <c r="N392" s="14">
        <v>1</v>
      </c>
      <c r="O392" s="14">
        <v>4</v>
      </c>
      <c r="P392" s="14" t="s">
        <v>96</v>
      </c>
      <c r="Q392" s="14" t="s">
        <v>2059</v>
      </c>
      <c r="R392" s="14"/>
    </row>
    <row r="393" spans="1:18" ht="15.75" customHeight="1" x14ac:dyDescent="0.2">
      <c r="A393" s="6" t="s">
        <v>31</v>
      </c>
      <c r="B393" s="6" t="s">
        <v>2060</v>
      </c>
      <c r="C393" s="6" t="s">
        <v>14</v>
      </c>
      <c r="D393" s="6" t="s">
        <v>34</v>
      </c>
      <c r="E393" s="6" t="s">
        <v>2027</v>
      </c>
      <c r="F393" s="19">
        <v>13</v>
      </c>
      <c r="H393" s="19">
        <v>2016</v>
      </c>
      <c r="I393" s="19" t="s">
        <v>2443</v>
      </c>
      <c r="J393" s="14" t="s">
        <v>2027</v>
      </c>
      <c r="K393" s="19" t="s">
        <v>2438</v>
      </c>
      <c r="L393" s="19" t="s">
        <v>97</v>
      </c>
      <c r="M393" s="14" t="s">
        <v>1853</v>
      </c>
      <c r="N393" s="14">
        <v>1</v>
      </c>
      <c r="O393" s="14">
        <v>4</v>
      </c>
      <c r="P393" s="14" t="s">
        <v>96</v>
      </c>
      <c r="Q393" s="14" t="s">
        <v>2059</v>
      </c>
      <c r="R393" s="14"/>
    </row>
    <row r="394" spans="1:18" ht="15.75" customHeight="1" x14ac:dyDescent="0.2">
      <c r="A394" s="6" t="s">
        <v>31</v>
      </c>
      <c r="B394" s="6" t="s">
        <v>2060</v>
      </c>
      <c r="C394" s="6" t="s">
        <v>14</v>
      </c>
      <c r="D394" s="6" t="s">
        <v>34</v>
      </c>
      <c r="E394" s="6" t="s">
        <v>2037</v>
      </c>
      <c r="F394" s="19">
        <v>8</v>
      </c>
      <c r="H394" s="19">
        <v>2006</v>
      </c>
      <c r="I394" s="19" t="s">
        <v>2444</v>
      </c>
      <c r="J394" s="14" t="s">
        <v>2037</v>
      </c>
      <c r="K394" s="19" t="s">
        <v>2438</v>
      </c>
      <c r="L394" s="19" t="s">
        <v>97</v>
      </c>
      <c r="M394" s="14" t="s">
        <v>1853</v>
      </c>
      <c r="N394" s="14">
        <v>1</v>
      </c>
      <c r="O394" s="14">
        <v>4</v>
      </c>
      <c r="P394" s="14" t="s">
        <v>96</v>
      </c>
      <c r="Q394" s="14" t="s">
        <v>2059</v>
      </c>
      <c r="R394" s="14"/>
    </row>
    <row r="395" spans="1:18" ht="15.75" customHeight="1" x14ac:dyDescent="0.2">
      <c r="A395" s="6" t="s">
        <v>31</v>
      </c>
      <c r="B395" s="6" t="s">
        <v>2060</v>
      </c>
      <c r="C395" s="6" t="s">
        <v>14</v>
      </c>
      <c r="D395" s="6" t="s">
        <v>34</v>
      </c>
      <c r="E395" s="6" t="s">
        <v>2037</v>
      </c>
      <c r="F395" s="19">
        <v>9</v>
      </c>
      <c r="H395" s="19">
        <v>2008</v>
      </c>
      <c r="I395" s="19" t="s">
        <v>2163</v>
      </c>
      <c r="J395" s="14" t="s">
        <v>2037</v>
      </c>
      <c r="K395" s="19" t="s">
        <v>2438</v>
      </c>
      <c r="L395" s="19" t="s">
        <v>97</v>
      </c>
      <c r="M395" s="14" t="s">
        <v>1853</v>
      </c>
      <c r="N395" s="14">
        <v>1</v>
      </c>
      <c r="O395" s="14">
        <v>4</v>
      </c>
      <c r="P395" s="14" t="s">
        <v>96</v>
      </c>
      <c r="Q395" s="14" t="s">
        <v>2059</v>
      </c>
      <c r="R395" s="14"/>
    </row>
    <row r="396" spans="1:18" ht="15.75" customHeight="1" x14ac:dyDescent="0.2">
      <c r="A396" s="6" t="s">
        <v>31</v>
      </c>
      <c r="B396" s="6" t="s">
        <v>2060</v>
      </c>
      <c r="C396" s="6" t="s">
        <v>14</v>
      </c>
      <c r="D396" s="6" t="s">
        <v>34</v>
      </c>
      <c r="E396" s="6" t="s">
        <v>2037</v>
      </c>
      <c r="F396" s="19">
        <v>10</v>
      </c>
      <c r="H396" s="19">
        <v>2010</v>
      </c>
      <c r="I396" s="19" t="s">
        <v>2445</v>
      </c>
      <c r="J396" s="14" t="s">
        <v>2037</v>
      </c>
      <c r="K396" s="19" t="s">
        <v>2438</v>
      </c>
      <c r="L396" s="19" t="s">
        <v>97</v>
      </c>
      <c r="M396" s="14" t="s">
        <v>1853</v>
      </c>
      <c r="N396" s="14">
        <v>1</v>
      </c>
      <c r="O396" s="14">
        <v>4</v>
      </c>
      <c r="P396" s="14" t="s">
        <v>96</v>
      </c>
      <c r="Q396" s="14" t="s">
        <v>2059</v>
      </c>
      <c r="R396" s="14"/>
    </row>
    <row r="397" spans="1:18" ht="15.75" customHeight="1" x14ac:dyDescent="0.2">
      <c r="A397" s="6" t="s">
        <v>31</v>
      </c>
      <c r="B397" s="6" t="s">
        <v>2060</v>
      </c>
      <c r="C397" s="6" t="s">
        <v>14</v>
      </c>
      <c r="D397" s="6" t="s">
        <v>34</v>
      </c>
      <c r="E397" s="6" t="s">
        <v>2037</v>
      </c>
      <c r="F397" s="19">
        <v>11</v>
      </c>
      <c r="H397" s="19">
        <v>2012</v>
      </c>
      <c r="I397" s="19" t="s">
        <v>2446</v>
      </c>
      <c r="J397" s="14" t="s">
        <v>2037</v>
      </c>
      <c r="K397" s="19" t="s">
        <v>2438</v>
      </c>
      <c r="L397" s="19" t="s">
        <v>97</v>
      </c>
      <c r="M397" s="14" t="s">
        <v>1853</v>
      </c>
      <c r="N397" s="14">
        <v>1</v>
      </c>
      <c r="O397" s="14">
        <v>4</v>
      </c>
      <c r="P397" s="14" t="s">
        <v>96</v>
      </c>
      <c r="Q397" s="14" t="s">
        <v>2059</v>
      </c>
      <c r="R397" s="14"/>
    </row>
    <row r="398" spans="1:18" ht="15.75" customHeight="1" x14ac:dyDescent="0.2">
      <c r="A398" s="6" t="s">
        <v>31</v>
      </c>
      <c r="B398" s="6" t="s">
        <v>2060</v>
      </c>
      <c r="C398" s="6" t="s">
        <v>14</v>
      </c>
      <c r="D398" s="6" t="s">
        <v>34</v>
      </c>
      <c r="E398" s="6" t="s">
        <v>2037</v>
      </c>
      <c r="F398" s="19">
        <v>12</v>
      </c>
      <c r="H398" s="19">
        <v>2014</v>
      </c>
      <c r="I398" s="19" t="s">
        <v>2447</v>
      </c>
      <c r="J398" s="14" t="s">
        <v>2037</v>
      </c>
      <c r="K398" s="19" t="s">
        <v>2438</v>
      </c>
      <c r="L398" s="19" t="s">
        <v>97</v>
      </c>
      <c r="M398" s="14" t="s">
        <v>1853</v>
      </c>
      <c r="N398" s="14">
        <v>1</v>
      </c>
      <c r="O398" s="14">
        <v>4</v>
      </c>
      <c r="P398" s="14" t="s">
        <v>96</v>
      </c>
      <c r="Q398" s="14" t="s">
        <v>2059</v>
      </c>
      <c r="R398" s="14"/>
    </row>
    <row r="399" spans="1:18" ht="15.75" customHeight="1" x14ac:dyDescent="0.2">
      <c r="A399" s="6" t="s">
        <v>31</v>
      </c>
      <c r="B399" s="6" t="s">
        <v>2060</v>
      </c>
      <c r="C399" s="6" t="s">
        <v>14</v>
      </c>
      <c r="D399" s="6" t="s">
        <v>34</v>
      </c>
      <c r="E399" s="6" t="s">
        <v>2037</v>
      </c>
      <c r="F399" s="19">
        <v>13</v>
      </c>
      <c r="H399" s="19">
        <v>2016</v>
      </c>
      <c r="I399" s="19" t="s">
        <v>2448</v>
      </c>
      <c r="J399" s="14" t="s">
        <v>2037</v>
      </c>
      <c r="K399" s="19" t="s">
        <v>2438</v>
      </c>
      <c r="L399" s="19" t="s">
        <v>97</v>
      </c>
      <c r="M399" s="14" t="s">
        <v>1853</v>
      </c>
      <c r="N399" s="14">
        <v>1</v>
      </c>
      <c r="O399" s="14">
        <v>4</v>
      </c>
      <c r="P399" s="14" t="s">
        <v>96</v>
      </c>
      <c r="Q399" s="14" t="s">
        <v>2059</v>
      </c>
      <c r="R399" s="14"/>
    </row>
    <row r="400" spans="1:18" ht="15.75" customHeight="1" x14ac:dyDescent="0.2">
      <c r="A400" s="6" t="s">
        <v>31</v>
      </c>
      <c r="B400" s="6" t="s">
        <v>2060</v>
      </c>
      <c r="C400" s="6" t="s">
        <v>14</v>
      </c>
      <c r="D400" s="6" t="s">
        <v>34</v>
      </c>
      <c r="E400" s="6" t="s">
        <v>2028</v>
      </c>
      <c r="F400" s="19">
        <v>8</v>
      </c>
      <c r="H400" s="19">
        <v>2006</v>
      </c>
      <c r="I400" s="19" t="s">
        <v>2449</v>
      </c>
      <c r="J400" s="14" t="s">
        <v>2028</v>
      </c>
      <c r="K400" s="19" t="s">
        <v>2438</v>
      </c>
      <c r="L400" s="19" t="s">
        <v>97</v>
      </c>
      <c r="M400" s="14" t="s">
        <v>1853</v>
      </c>
      <c r="N400" s="14">
        <v>1</v>
      </c>
      <c r="O400" s="14">
        <v>4</v>
      </c>
      <c r="P400" s="14" t="s">
        <v>96</v>
      </c>
      <c r="Q400" s="14" t="s">
        <v>2059</v>
      </c>
      <c r="R400" s="14"/>
    </row>
    <row r="401" spans="1:18" ht="15.75" customHeight="1" x14ac:dyDescent="0.2">
      <c r="A401" s="6" t="s">
        <v>31</v>
      </c>
      <c r="B401" s="6" t="s">
        <v>2060</v>
      </c>
      <c r="C401" s="6" t="s">
        <v>14</v>
      </c>
      <c r="D401" s="6" t="s">
        <v>34</v>
      </c>
      <c r="E401" s="6" t="s">
        <v>2028</v>
      </c>
      <c r="F401" s="19">
        <v>9</v>
      </c>
      <c r="H401" s="19">
        <v>2008</v>
      </c>
      <c r="I401" s="19" t="s">
        <v>2159</v>
      </c>
      <c r="J401" s="14" t="s">
        <v>2028</v>
      </c>
      <c r="K401" s="19" t="s">
        <v>2438</v>
      </c>
      <c r="L401" s="19" t="s">
        <v>97</v>
      </c>
      <c r="M401" s="14" t="s">
        <v>1853</v>
      </c>
      <c r="N401" s="14">
        <v>1</v>
      </c>
      <c r="O401" s="14">
        <v>4</v>
      </c>
      <c r="P401" s="14" t="s">
        <v>96</v>
      </c>
      <c r="Q401" s="14" t="s">
        <v>2059</v>
      </c>
      <c r="R401" s="14"/>
    </row>
    <row r="402" spans="1:18" ht="15.75" customHeight="1" x14ac:dyDescent="0.2">
      <c r="A402" s="6" t="s">
        <v>31</v>
      </c>
      <c r="B402" s="6" t="s">
        <v>2060</v>
      </c>
      <c r="C402" s="6" t="s">
        <v>14</v>
      </c>
      <c r="D402" s="6" t="s">
        <v>34</v>
      </c>
      <c r="E402" s="6" t="s">
        <v>2028</v>
      </c>
      <c r="F402" s="19">
        <v>10</v>
      </c>
      <c r="H402" s="19">
        <v>2010</v>
      </c>
      <c r="I402" s="19" t="s">
        <v>2450</v>
      </c>
      <c r="J402" s="14" t="s">
        <v>2028</v>
      </c>
      <c r="K402" s="19" t="s">
        <v>2438</v>
      </c>
      <c r="L402" s="19" t="s">
        <v>97</v>
      </c>
      <c r="M402" s="14" t="s">
        <v>1853</v>
      </c>
      <c r="N402" s="14">
        <v>1</v>
      </c>
      <c r="O402" s="14">
        <v>4</v>
      </c>
      <c r="P402" s="14" t="s">
        <v>96</v>
      </c>
      <c r="Q402" s="14" t="s">
        <v>2059</v>
      </c>
      <c r="R402" s="14"/>
    </row>
    <row r="403" spans="1:18" ht="15.75" customHeight="1" x14ac:dyDescent="0.2">
      <c r="A403" s="6" t="s">
        <v>31</v>
      </c>
      <c r="B403" s="6" t="s">
        <v>2060</v>
      </c>
      <c r="C403" s="6" t="s">
        <v>14</v>
      </c>
      <c r="D403" s="6" t="s">
        <v>34</v>
      </c>
      <c r="E403" s="6" t="s">
        <v>2028</v>
      </c>
      <c r="F403" s="19">
        <v>11</v>
      </c>
      <c r="H403" s="19">
        <v>2012</v>
      </c>
      <c r="I403" s="19" t="s">
        <v>2451</v>
      </c>
      <c r="J403" s="14" t="s">
        <v>2028</v>
      </c>
      <c r="K403" s="19" t="s">
        <v>2438</v>
      </c>
      <c r="L403" s="19" t="s">
        <v>97</v>
      </c>
      <c r="M403" s="14" t="s">
        <v>1853</v>
      </c>
      <c r="N403" s="14">
        <v>1</v>
      </c>
      <c r="O403" s="14">
        <v>4</v>
      </c>
      <c r="P403" s="14" t="s">
        <v>96</v>
      </c>
      <c r="Q403" s="14" t="s">
        <v>2059</v>
      </c>
      <c r="R403" s="14"/>
    </row>
    <row r="404" spans="1:18" ht="15.75" customHeight="1" x14ac:dyDescent="0.2">
      <c r="A404" s="6" t="s">
        <v>31</v>
      </c>
      <c r="B404" s="6" t="s">
        <v>2060</v>
      </c>
      <c r="C404" s="6" t="s">
        <v>14</v>
      </c>
      <c r="D404" s="6" t="s">
        <v>34</v>
      </c>
      <c r="E404" s="6" t="s">
        <v>2028</v>
      </c>
      <c r="F404" s="19">
        <v>12</v>
      </c>
      <c r="H404" s="19">
        <v>2014</v>
      </c>
      <c r="I404" s="19" t="s">
        <v>2452</v>
      </c>
      <c r="J404" s="14" t="s">
        <v>2028</v>
      </c>
      <c r="K404" s="19" t="s">
        <v>2438</v>
      </c>
      <c r="L404" s="19" t="s">
        <v>97</v>
      </c>
      <c r="M404" s="14" t="s">
        <v>1853</v>
      </c>
      <c r="N404" s="14">
        <v>1</v>
      </c>
      <c r="O404" s="14">
        <v>4</v>
      </c>
      <c r="P404" s="14" t="s">
        <v>96</v>
      </c>
      <c r="Q404" s="14" t="s">
        <v>2059</v>
      </c>
      <c r="R404" s="14"/>
    </row>
    <row r="405" spans="1:18" ht="15.75" customHeight="1" x14ac:dyDescent="0.2">
      <c r="A405" s="6" t="s">
        <v>31</v>
      </c>
      <c r="B405" s="6" t="s">
        <v>2060</v>
      </c>
      <c r="C405" s="6" t="s">
        <v>14</v>
      </c>
      <c r="D405" s="6" t="s">
        <v>34</v>
      </c>
      <c r="E405" s="6" t="s">
        <v>2028</v>
      </c>
      <c r="F405" s="19">
        <v>13</v>
      </c>
      <c r="H405" s="19">
        <v>2016</v>
      </c>
      <c r="I405" s="19" t="s">
        <v>2453</v>
      </c>
      <c r="J405" s="14" t="s">
        <v>2028</v>
      </c>
      <c r="K405" s="19" t="s">
        <v>2438</v>
      </c>
      <c r="L405" s="19" t="s">
        <v>97</v>
      </c>
      <c r="M405" s="14" t="s">
        <v>1853</v>
      </c>
      <c r="N405" s="14">
        <v>1</v>
      </c>
      <c r="O405" s="14">
        <v>4</v>
      </c>
      <c r="P405" s="14" t="s">
        <v>96</v>
      </c>
      <c r="Q405" s="14" t="s">
        <v>2059</v>
      </c>
      <c r="R405" s="14"/>
    </row>
    <row r="406" spans="1:18" ht="15.75" customHeight="1" x14ac:dyDescent="0.2">
      <c r="A406" s="6" t="s">
        <v>31</v>
      </c>
      <c r="B406" s="6" t="s">
        <v>2060</v>
      </c>
      <c r="C406" s="6" t="s">
        <v>14</v>
      </c>
      <c r="D406" s="6" t="s">
        <v>34</v>
      </c>
      <c r="E406" s="6" t="s">
        <v>2029</v>
      </c>
      <c r="F406" s="19">
        <v>8</v>
      </c>
      <c r="H406" s="19">
        <v>2006</v>
      </c>
      <c r="I406" s="19" t="s">
        <v>2454</v>
      </c>
      <c r="J406" s="14" t="s">
        <v>2029</v>
      </c>
      <c r="K406" s="19" t="s">
        <v>2438</v>
      </c>
      <c r="L406" s="19" t="s">
        <v>97</v>
      </c>
      <c r="M406" s="14" t="s">
        <v>1853</v>
      </c>
      <c r="N406" s="14">
        <v>1</v>
      </c>
      <c r="O406" s="14">
        <v>4</v>
      </c>
      <c r="P406" s="14" t="s">
        <v>96</v>
      </c>
      <c r="Q406" s="14" t="s">
        <v>2059</v>
      </c>
      <c r="R406" s="14"/>
    </row>
    <row r="407" spans="1:18" ht="15.75" customHeight="1" x14ac:dyDescent="0.2">
      <c r="A407" s="6" t="s">
        <v>31</v>
      </c>
      <c r="B407" s="6" t="s">
        <v>2060</v>
      </c>
      <c r="C407" s="6" t="s">
        <v>14</v>
      </c>
      <c r="D407" s="6" t="s">
        <v>34</v>
      </c>
      <c r="E407" s="6" t="s">
        <v>2029</v>
      </c>
      <c r="F407" s="19">
        <v>9</v>
      </c>
      <c r="H407" s="19">
        <v>2008</v>
      </c>
      <c r="I407" s="19" t="s">
        <v>2455</v>
      </c>
      <c r="J407" s="14" t="s">
        <v>2029</v>
      </c>
      <c r="K407" s="19" t="s">
        <v>2438</v>
      </c>
      <c r="L407" s="19" t="s">
        <v>97</v>
      </c>
      <c r="M407" s="14" t="s">
        <v>1853</v>
      </c>
      <c r="N407" s="14">
        <v>1</v>
      </c>
      <c r="O407" s="14">
        <v>4</v>
      </c>
      <c r="P407" s="14" t="s">
        <v>96</v>
      </c>
      <c r="Q407" s="14" t="s">
        <v>2059</v>
      </c>
      <c r="R407" s="14"/>
    </row>
    <row r="408" spans="1:18" ht="15.75" customHeight="1" x14ac:dyDescent="0.2">
      <c r="A408" s="6" t="s">
        <v>31</v>
      </c>
      <c r="B408" s="6" t="s">
        <v>2060</v>
      </c>
      <c r="C408" s="6" t="s">
        <v>14</v>
      </c>
      <c r="D408" s="6" t="s">
        <v>34</v>
      </c>
      <c r="E408" s="6" t="s">
        <v>2029</v>
      </c>
      <c r="F408" s="19">
        <v>10</v>
      </c>
      <c r="H408" s="19">
        <v>2010</v>
      </c>
      <c r="I408" s="19" t="s">
        <v>2456</v>
      </c>
      <c r="J408" s="14" t="s">
        <v>2029</v>
      </c>
      <c r="K408" s="19" t="s">
        <v>2438</v>
      </c>
      <c r="L408" s="19" t="s">
        <v>97</v>
      </c>
      <c r="M408" s="14" t="s">
        <v>1853</v>
      </c>
      <c r="N408" s="14">
        <v>1</v>
      </c>
      <c r="O408" s="14">
        <v>4</v>
      </c>
      <c r="P408" s="14" t="s">
        <v>96</v>
      </c>
      <c r="Q408" s="14" t="s">
        <v>2059</v>
      </c>
      <c r="R408" s="14"/>
    </row>
    <row r="409" spans="1:18" ht="15.75" customHeight="1" x14ac:dyDescent="0.2">
      <c r="A409" s="6" t="s">
        <v>31</v>
      </c>
      <c r="B409" s="6" t="s">
        <v>2060</v>
      </c>
      <c r="C409" s="6" t="s">
        <v>14</v>
      </c>
      <c r="D409" s="6" t="s">
        <v>34</v>
      </c>
      <c r="E409" s="6" t="s">
        <v>2029</v>
      </c>
      <c r="F409" s="19">
        <v>11</v>
      </c>
      <c r="H409" s="19">
        <v>2012</v>
      </c>
      <c r="I409" s="19" t="s">
        <v>2457</v>
      </c>
      <c r="J409" s="14" t="s">
        <v>2029</v>
      </c>
      <c r="K409" s="19" t="s">
        <v>2438</v>
      </c>
      <c r="L409" s="19" t="s">
        <v>97</v>
      </c>
      <c r="M409" s="14" t="s">
        <v>1853</v>
      </c>
      <c r="N409" s="14">
        <v>1</v>
      </c>
      <c r="O409" s="14">
        <v>4</v>
      </c>
      <c r="P409" s="14" t="s">
        <v>96</v>
      </c>
      <c r="Q409" s="14" t="s">
        <v>2059</v>
      </c>
      <c r="R409" s="14"/>
    </row>
    <row r="410" spans="1:18" ht="15.75" customHeight="1" x14ac:dyDescent="0.2">
      <c r="A410" s="6" t="s">
        <v>31</v>
      </c>
      <c r="B410" s="6" t="s">
        <v>2060</v>
      </c>
      <c r="C410" s="6" t="s">
        <v>14</v>
      </c>
      <c r="D410" s="6" t="s">
        <v>34</v>
      </c>
      <c r="E410" s="6" t="s">
        <v>2029</v>
      </c>
      <c r="F410" s="19">
        <v>12</v>
      </c>
      <c r="H410" s="19">
        <v>2014</v>
      </c>
      <c r="I410" s="19" t="s">
        <v>2458</v>
      </c>
      <c r="J410" s="14" t="s">
        <v>2029</v>
      </c>
      <c r="K410" s="19" t="s">
        <v>2438</v>
      </c>
      <c r="L410" s="19" t="s">
        <v>97</v>
      </c>
      <c r="M410" s="14" t="s">
        <v>1853</v>
      </c>
      <c r="N410" s="14">
        <v>1</v>
      </c>
      <c r="O410" s="14">
        <v>4</v>
      </c>
      <c r="P410" s="14" t="s">
        <v>96</v>
      </c>
      <c r="Q410" s="14" t="s">
        <v>2059</v>
      </c>
      <c r="R410" s="14"/>
    </row>
    <row r="411" spans="1:18" ht="15.75" customHeight="1" x14ac:dyDescent="0.2">
      <c r="A411" s="6" t="s">
        <v>31</v>
      </c>
      <c r="B411" s="6" t="s">
        <v>2060</v>
      </c>
      <c r="C411" s="6" t="s">
        <v>14</v>
      </c>
      <c r="D411" s="6" t="s">
        <v>34</v>
      </c>
      <c r="E411" s="6" t="s">
        <v>2029</v>
      </c>
      <c r="F411" s="19">
        <v>13</v>
      </c>
      <c r="H411" s="19">
        <v>2016</v>
      </c>
      <c r="I411" s="19" t="s">
        <v>2459</v>
      </c>
      <c r="J411" s="14" t="s">
        <v>2029</v>
      </c>
      <c r="K411" s="19" t="s">
        <v>2438</v>
      </c>
      <c r="L411" s="19" t="s">
        <v>97</v>
      </c>
      <c r="M411" s="14" t="s">
        <v>1853</v>
      </c>
      <c r="N411" s="14">
        <v>1</v>
      </c>
      <c r="O411" s="14">
        <v>4</v>
      </c>
      <c r="P411" s="14" t="s">
        <v>96</v>
      </c>
      <c r="Q411" s="14" t="s">
        <v>2059</v>
      </c>
      <c r="R411" s="14"/>
    </row>
    <row r="412" spans="1:18" ht="15.75" customHeight="1" x14ac:dyDescent="0.2">
      <c r="A412" s="6" t="s">
        <v>31</v>
      </c>
      <c r="B412" s="6" t="s">
        <v>2060</v>
      </c>
      <c r="C412" s="6" t="s">
        <v>14</v>
      </c>
      <c r="D412" s="6" t="s">
        <v>34</v>
      </c>
      <c r="E412" s="6" t="s">
        <v>2030</v>
      </c>
      <c r="F412" s="19">
        <v>8</v>
      </c>
      <c r="H412" s="19">
        <v>2006</v>
      </c>
      <c r="I412" s="19" t="s">
        <v>2460</v>
      </c>
      <c r="J412" s="14" t="s">
        <v>2030</v>
      </c>
      <c r="K412" s="19" t="s">
        <v>2438</v>
      </c>
      <c r="L412" s="19" t="s">
        <v>97</v>
      </c>
      <c r="M412" s="14" t="s">
        <v>1853</v>
      </c>
      <c r="N412" s="14">
        <v>1</v>
      </c>
      <c r="O412" s="14">
        <v>4</v>
      </c>
      <c r="P412" s="14" t="s">
        <v>96</v>
      </c>
      <c r="Q412" s="14" t="s">
        <v>2059</v>
      </c>
      <c r="R412" s="14"/>
    </row>
    <row r="413" spans="1:18" ht="15.75" customHeight="1" x14ac:dyDescent="0.2">
      <c r="A413" s="6" t="s">
        <v>31</v>
      </c>
      <c r="B413" s="6" t="s">
        <v>2060</v>
      </c>
      <c r="C413" s="6" t="s">
        <v>14</v>
      </c>
      <c r="D413" s="6" t="s">
        <v>34</v>
      </c>
      <c r="E413" s="6" t="s">
        <v>2030</v>
      </c>
      <c r="F413" s="19">
        <v>9</v>
      </c>
      <c r="H413" s="19">
        <v>2008</v>
      </c>
      <c r="I413" s="19" t="s">
        <v>2461</v>
      </c>
      <c r="J413" s="14" t="s">
        <v>2030</v>
      </c>
      <c r="K413" s="19" t="s">
        <v>2438</v>
      </c>
      <c r="L413" s="19" t="s">
        <v>97</v>
      </c>
      <c r="M413" s="14" t="s">
        <v>1853</v>
      </c>
      <c r="N413" s="14">
        <v>1</v>
      </c>
      <c r="O413" s="14">
        <v>4</v>
      </c>
      <c r="P413" s="14" t="s">
        <v>96</v>
      </c>
      <c r="Q413" s="14" t="s">
        <v>2059</v>
      </c>
      <c r="R413" s="14"/>
    </row>
    <row r="414" spans="1:18" ht="15.75" customHeight="1" x14ac:dyDescent="0.2">
      <c r="A414" s="6" t="s">
        <v>31</v>
      </c>
      <c r="B414" s="6" t="s">
        <v>2060</v>
      </c>
      <c r="C414" s="6" t="s">
        <v>14</v>
      </c>
      <c r="D414" s="6" t="s">
        <v>34</v>
      </c>
      <c r="E414" s="6" t="s">
        <v>2030</v>
      </c>
      <c r="F414" s="19">
        <v>10</v>
      </c>
      <c r="H414" s="19">
        <v>2010</v>
      </c>
      <c r="I414" s="19" t="s">
        <v>2462</v>
      </c>
      <c r="J414" s="14" t="s">
        <v>2030</v>
      </c>
      <c r="K414" s="19" t="s">
        <v>2438</v>
      </c>
      <c r="L414" s="19" t="s">
        <v>97</v>
      </c>
      <c r="M414" s="14" t="s">
        <v>1853</v>
      </c>
      <c r="N414" s="14">
        <v>1</v>
      </c>
      <c r="O414" s="14">
        <v>4</v>
      </c>
      <c r="P414" s="14" t="s">
        <v>96</v>
      </c>
      <c r="Q414" s="14" t="s">
        <v>2059</v>
      </c>
      <c r="R414" s="14"/>
    </row>
    <row r="415" spans="1:18" ht="15.75" customHeight="1" x14ac:dyDescent="0.2">
      <c r="A415" s="6" t="s">
        <v>31</v>
      </c>
      <c r="B415" s="6" t="s">
        <v>2060</v>
      </c>
      <c r="C415" s="6" t="s">
        <v>14</v>
      </c>
      <c r="D415" s="6" t="s">
        <v>34</v>
      </c>
      <c r="E415" s="6" t="s">
        <v>2030</v>
      </c>
      <c r="F415" s="19">
        <v>11</v>
      </c>
      <c r="H415" s="19">
        <v>2012</v>
      </c>
      <c r="I415" s="19" t="s">
        <v>2463</v>
      </c>
      <c r="J415" s="14" t="s">
        <v>2030</v>
      </c>
      <c r="K415" s="19" t="s">
        <v>2438</v>
      </c>
      <c r="L415" s="19" t="s">
        <v>97</v>
      </c>
      <c r="M415" s="14" t="s">
        <v>1853</v>
      </c>
      <c r="N415" s="14">
        <v>1</v>
      </c>
      <c r="O415" s="14">
        <v>4</v>
      </c>
      <c r="P415" s="14" t="s">
        <v>96</v>
      </c>
      <c r="Q415" s="14" t="s">
        <v>2059</v>
      </c>
      <c r="R415" s="14"/>
    </row>
    <row r="416" spans="1:18" ht="15.75" customHeight="1" x14ac:dyDescent="0.2">
      <c r="A416" s="6" t="s">
        <v>31</v>
      </c>
      <c r="B416" s="6" t="s">
        <v>2060</v>
      </c>
      <c r="C416" s="6" t="s">
        <v>14</v>
      </c>
      <c r="D416" s="6" t="s">
        <v>34</v>
      </c>
      <c r="E416" s="6" t="s">
        <v>2030</v>
      </c>
      <c r="F416" s="19">
        <v>12</v>
      </c>
      <c r="H416" s="19">
        <v>2014</v>
      </c>
      <c r="I416" s="19" t="s">
        <v>2464</v>
      </c>
      <c r="J416" s="14" t="s">
        <v>2030</v>
      </c>
      <c r="K416" s="19" t="s">
        <v>2438</v>
      </c>
      <c r="L416" s="19" t="s">
        <v>97</v>
      </c>
      <c r="M416" s="14" t="s">
        <v>1853</v>
      </c>
      <c r="N416" s="14">
        <v>1</v>
      </c>
      <c r="O416" s="14">
        <v>4</v>
      </c>
      <c r="P416" s="14" t="s">
        <v>96</v>
      </c>
      <c r="Q416" s="14" t="s">
        <v>2059</v>
      </c>
      <c r="R416" s="14"/>
    </row>
    <row r="417" spans="1:18" ht="15.75" customHeight="1" x14ac:dyDescent="0.2">
      <c r="A417" s="6" t="s">
        <v>31</v>
      </c>
      <c r="B417" s="6" t="s">
        <v>2060</v>
      </c>
      <c r="C417" s="6" t="s">
        <v>14</v>
      </c>
      <c r="D417" s="6" t="s">
        <v>34</v>
      </c>
      <c r="E417" s="6" t="s">
        <v>2030</v>
      </c>
      <c r="F417" s="19">
        <v>13</v>
      </c>
      <c r="H417" s="19">
        <v>2016</v>
      </c>
      <c r="I417" s="19" t="s">
        <v>2465</v>
      </c>
      <c r="J417" s="14" t="s">
        <v>2030</v>
      </c>
      <c r="K417" s="19" t="s">
        <v>2438</v>
      </c>
      <c r="L417" s="19" t="s">
        <v>97</v>
      </c>
      <c r="M417" s="14" t="s">
        <v>1853</v>
      </c>
      <c r="N417" s="14">
        <v>1</v>
      </c>
      <c r="O417" s="14">
        <v>4</v>
      </c>
      <c r="P417" s="14" t="s">
        <v>96</v>
      </c>
      <c r="Q417" s="14" t="s">
        <v>2059</v>
      </c>
      <c r="R417" s="14"/>
    </row>
    <row r="418" spans="1:18" ht="15.75" customHeight="1" x14ac:dyDescent="0.2">
      <c r="A418" s="29" t="s">
        <v>31</v>
      </c>
      <c r="B418" s="29" t="s">
        <v>2060</v>
      </c>
      <c r="C418" s="29" t="s">
        <v>14</v>
      </c>
      <c r="D418" s="29" t="s">
        <v>36</v>
      </c>
      <c r="E418" s="29" t="s">
        <v>2031</v>
      </c>
      <c r="F418" s="19">
        <v>8</v>
      </c>
      <c r="H418" s="19">
        <v>2006</v>
      </c>
      <c r="I418" s="19" t="s">
        <v>2466</v>
      </c>
      <c r="J418" s="14" t="s">
        <v>2031</v>
      </c>
      <c r="K418" s="19" t="s">
        <v>2438</v>
      </c>
      <c r="L418" s="19" t="s">
        <v>95</v>
      </c>
      <c r="M418" s="14" t="s">
        <v>1853</v>
      </c>
      <c r="N418" s="14">
        <v>1</v>
      </c>
      <c r="O418" s="14">
        <v>4</v>
      </c>
      <c r="P418" s="14" t="s">
        <v>96</v>
      </c>
      <c r="Q418" s="14" t="s">
        <v>2059</v>
      </c>
      <c r="R418" s="14"/>
    </row>
    <row r="419" spans="1:18" ht="15.75" customHeight="1" x14ac:dyDescent="0.2">
      <c r="A419" s="29" t="s">
        <v>31</v>
      </c>
      <c r="B419" s="29" t="s">
        <v>2060</v>
      </c>
      <c r="C419" s="29" t="s">
        <v>14</v>
      </c>
      <c r="D419" s="29" t="s">
        <v>36</v>
      </c>
      <c r="E419" s="29" t="s">
        <v>2031</v>
      </c>
      <c r="F419" s="19">
        <v>9</v>
      </c>
      <c r="H419" s="19">
        <v>2008</v>
      </c>
      <c r="I419" s="19" t="s">
        <v>2467</v>
      </c>
      <c r="J419" s="14" t="s">
        <v>2031</v>
      </c>
      <c r="K419" s="19" t="s">
        <v>2438</v>
      </c>
      <c r="L419" s="19" t="s">
        <v>95</v>
      </c>
      <c r="M419" s="14" t="s">
        <v>1853</v>
      </c>
      <c r="N419" s="14">
        <v>1</v>
      </c>
      <c r="O419" s="14">
        <v>4</v>
      </c>
      <c r="P419" s="14" t="s">
        <v>96</v>
      </c>
      <c r="Q419" s="14" t="s">
        <v>2059</v>
      </c>
      <c r="R419" s="14"/>
    </row>
    <row r="420" spans="1:18" ht="15.75" customHeight="1" x14ac:dyDescent="0.2">
      <c r="A420" s="29" t="s">
        <v>31</v>
      </c>
      <c r="B420" s="29" t="s">
        <v>2060</v>
      </c>
      <c r="C420" s="29" t="s">
        <v>14</v>
      </c>
      <c r="D420" s="29" t="s">
        <v>36</v>
      </c>
      <c r="E420" s="29" t="s">
        <v>2031</v>
      </c>
      <c r="F420" s="19">
        <v>10</v>
      </c>
      <c r="H420" s="19">
        <v>2010</v>
      </c>
      <c r="I420" s="19" t="s">
        <v>2468</v>
      </c>
      <c r="J420" s="14" t="s">
        <v>2031</v>
      </c>
      <c r="K420" s="19" t="s">
        <v>2438</v>
      </c>
      <c r="L420" s="19" t="s">
        <v>95</v>
      </c>
      <c r="M420" s="14" t="s">
        <v>1853</v>
      </c>
      <c r="N420" s="14">
        <v>1</v>
      </c>
      <c r="O420" s="14">
        <v>4</v>
      </c>
      <c r="P420" s="14" t="s">
        <v>96</v>
      </c>
      <c r="Q420" s="14" t="s">
        <v>2059</v>
      </c>
      <c r="R420" s="14"/>
    </row>
    <row r="421" spans="1:18" ht="15.75" customHeight="1" x14ac:dyDescent="0.2">
      <c r="A421" s="29" t="s">
        <v>31</v>
      </c>
      <c r="B421" s="29" t="s">
        <v>2060</v>
      </c>
      <c r="C421" s="29" t="s">
        <v>14</v>
      </c>
      <c r="D421" s="29" t="s">
        <v>36</v>
      </c>
      <c r="E421" s="29" t="s">
        <v>2031</v>
      </c>
      <c r="F421" s="19">
        <v>11</v>
      </c>
      <c r="H421" s="19">
        <v>2012</v>
      </c>
      <c r="I421" s="19" t="s">
        <v>2469</v>
      </c>
      <c r="J421" s="14" t="s">
        <v>2031</v>
      </c>
      <c r="K421" s="19" t="s">
        <v>2438</v>
      </c>
      <c r="L421" s="19" t="s">
        <v>95</v>
      </c>
      <c r="M421" s="14" t="s">
        <v>1853</v>
      </c>
      <c r="N421" s="14">
        <v>1</v>
      </c>
      <c r="O421" s="14">
        <v>4</v>
      </c>
      <c r="P421" s="14" t="s">
        <v>96</v>
      </c>
      <c r="Q421" s="14" t="s">
        <v>2059</v>
      </c>
      <c r="R421" s="14"/>
    </row>
    <row r="422" spans="1:18" ht="15.75" customHeight="1" x14ac:dyDescent="0.2">
      <c r="A422" s="29" t="s">
        <v>31</v>
      </c>
      <c r="B422" s="29" t="s">
        <v>2060</v>
      </c>
      <c r="C422" s="29" t="s">
        <v>14</v>
      </c>
      <c r="D422" s="29" t="s">
        <v>36</v>
      </c>
      <c r="E422" s="29" t="s">
        <v>2031</v>
      </c>
      <c r="F422" s="19">
        <v>12</v>
      </c>
      <c r="H422" s="19">
        <v>2014</v>
      </c>
      <c r="I422" s="19" t="s">
        <v>2470</v>
      </c>
      <c r="J422" s="14" t="s">
        <v>2031</v>
      </c>
      <c r="K422" s="19" t="s">
        <v>2438</v>
      </c>
      <c r="L422" s="19" t="s">
        <v>95</v>
      </c>
      <c r="M422" s="14" t="s">
        <v>1853</v>
      </c>
      <c r="N422" s="14">
        <v>1</v>
      </c>
      <c r="O422" s="14">
        <v>4</v>
      </c>
      <c r="P422" s="14" t="s">
        <v>96</v>
      </c>
      <c r="Q422" s="14" t="s">
        <v>2059</v>
      </c>
      <c r="R422" s="14"/>
    </row>
    <row r="423" spans="1:18" ht="15.75" customHeight="1" x14ac:dyDescent="0.2">
      <c r="A423" s="29" t="s">
        <v>31</v>
      </c>
      <c r="B423" s="29" t="s">
        <v>2060</v>
      </c>
      <c r="C423" s="29" t="s">
        <v>14</v>
      </c>
      <c r="D423" s="29" t="s">
        <v>36</v>
      </c>
      <c r="E423" s="29" t="s">
        <v>2031</v>
      </c>
      <c r="F423" s="19">
        <v>13</v>
      </c>
      <c r="H423" s="19">
        <v>2016</v>
      </c>
      <c r="I423" s="19" t="s">
        <v>2471</v>
      </c>
      <c r="J423" s="14" t="s">
        <v>2031</v>
      </c>
      <c r="K423" s="19" t="s">
        <v>2438</v>
      </c>
      <c r="L423" s="19" t="s">
        <v>95</v>
      </c>
      <c r="M423" s="14" t="s">
        <v>1853</v>
      </c>
      <c r="N423" s="14">
        <v>1</v>
      </c>
      <c r="O423" s="14">
        <v>4</v>
      </c>
      <c r="P423" s="14" t="s">
        <v>96</v>
      </c>
      <c r="Q423" s="14" t="s">
        <v>2059</v>
      </c>
      <c r="R423" s="14"/>
    </row>
    <row r="424" spans="1:18" ht="15.75" customHeight="1" x14ac:dyDescent="0.2">
      <c r="A424" s="29" t="s">
        <v>31</v>
      </c>
      <c r="B424" s="29" t="s">
        <v>2060</v>
      </c>
      <c r="C424" s="29" t="s">
        <v>14</v>
      </c>
      <c r="D424" s="29" t="s">
        <v>36</v>
      </c>
      <c r="E424" s="29" t="s">
        <v>2032</v>
      </c>
      <c r="F424" s="19">
        <v>8</v>
      </c>
      <c r="H424" s="19">
        <v>2006</v>
      </c>
      <c r="I424" s="19" t="s">
        <v>2472</v>
      </c>
      <c r="J424" s="14" t="s">
        <v>2032</v>
      </c>
      <c r="K424" s="19" t="s">
        <v>2438</v>
      </c>
      <c r="L424" s="19" t="s">
        <v>97</v>
      </c>
      <c r="M424" s="14" t="s">
        <v>1853</v>
      </c>
      <c r="N424" s="14">
        <v>1</v>
      </c>
      <c r="O424" s="14">
        <v>4</v>
      </c>
      <c r="P424" s="14" t="s">
        <v>96</v>
      </c>
      <c r="Q424" s="14" t="s">
        <v>2059</v>
      </c>
      <c r="R424" s="14"/>
    </row>
    <row r="425" spans="1:18" ht="15.75" customHeight="1" x14ac:dyDescent="0.2">
      <c r="A425" s="29" t="s">
        <v>31</v>
      </c>
      <c r="B425" s="29" t="s">
        <v>2060</v>
      </c>
      <c r="C425" s="29" t="s">
        <v>14</v>
      </c>
      <c r="D425" s="29" t="s">
        <v>36</v>
      </c>
      <c r="E425" s="29" t="s">
        <v>2032</v>
      </c>
      <c r="F425" s="19">
        <v>9</v>
      </c>
      <c r="H425" s="19">
        <v>2008</v>
      </c>
      <c r="I425" s="19" t="s">
        <v>2473</v>
      </c>
      <c r="J425" s="14" t="s">
        <v>2032</v>
      </c>
      <c r="K425" s="19" t="s">
        <v>2438</v>
      </c>
      <c r="L425" s="19" t="s">
        <v>97</v>
      </c>
      <c r="M425" s="14" t="s">
        <v>1853</v>
      </c>
      <c r="N425" s="14">
        <v>1</v>
      </c>
      <c r="O425" s="14">
        <v>4</v>
      </c>
      <c r="P425" s="14" t="s">
        <v>96</v>
      </c>
      <c r="Q425" s="14" t="s">
        <v>2059</v>
      </c>
      <c r="R425" s="14"/>
    </row>
    <row r="426" spans="1:18" ht="15.75" customHeight="1" x14ac:dyDescent="0.2">
      <c r="A426" s="29" t="s">
        <v>31</v>
      </c>
      <c r="B426" s="29" t="s">
        <v>2060</v>
      </c>
      <c r="C426" s="29" t="s">
        <v>14</v>
      </c>
      <c r="D426" s="29" t="s">
        <v>36</v>
      </c>
      <c r="E426" s="29" t="s">
        <v>2032</v>
      </c>
      <c r="F426" s="19">
        <v>10</v>
      </c>
      <c r="H426" s="19">
        <v>2010</v>
      </c>
      <c r="I426" s="19" t="s">
        <v>2474</v>
      </c>
      <c r="J426" s="14" t="s">
        <v>2032</v>
      </c>
      <c r="K426" s="19" t="s">
        <v>2438</v>
      </c>
      <c r="L426" s="19" t="s">
        <v>97</v>
      </c>
      <c r="M426" s="14" t="s">
        <v>1853</v>
      </c>
      <c r="N426" s="14">
        <v>1</v>
      </c>
      <c r="O426" s="14">
        <v>4</v>
      </c>
      <c r="P426" s="14" t="s">
        <v>96</v>
      </c>
      <c r="Q426" s="14" t="s">
        <v>2059</v>
      </c>
      <c r="R426" s="14"/>
    </row>
    <row r="427" spans="1:18" ht="15.75" customHeight="1" x14ac:dyDescent="0.2">
      <c r="A427" s="29" t="s">
        <v>31</v>
      </c>
      <c r="B427" s="29" t="s">
        <v>2060</v>
      </c>
      <c r="C427" s="29" t="s">
        <v>14</v>
      </c>
      <c r="D427" s="29" t="s">
        <v>36</v>
      </c>
      <c r="E427" s="29" t="s">
        <v>2032</v>
      </c>
      <c r="F427" s="19">
        <v>11</v>
      </c>
      <c r="H427" s="19">
        <v>2012</v>
      </c>
      <c r="I427" s="19" t="s">
        <v>2475</v>
      </c>
      <c r="J427" s="14" t="s">
        <v>2032</v>
      </c>
      <c r="K427" s="19" t="s">
        <v>2438</v>
      </c>
      <c r="L427" s="19" t="s">
        <v>97</v>
      </c>
      <c r="M427" s="14" t="s">
        <v>1853</v>
      </c>
      <c r="N427" s="14">
        <v>1</v>
      </c>
      <c r="O427" s="14">
        <v>4</v>
      </c>
      <c r="P427" s="14" t="s">
        <v>96</v>
      </c>
      <c r="Q427" s="14" t="s">
        <v>2059</v>
      </c>
      <c r="R427" s="14"/>
    </row>
    <row r="428" spans="1:18" ht="15.75" customHeight="1" x14ac:dyDescent="0.2">
      <c r="A428" s="29" t="s">
        <v>31</v>
      </c>
      <c r="B428" s="29" t="s">
        <v>2060</v>
      </c>
      <c r="C428" s="29" t="s">
        <v>14</v>
      </c>
      <c r="D428" s="29" t="s">
        <v>36</v>
      </c>
      <c r="E428" s="29" t="s">
        <v>2032</v>
      </c>
      <c r="F428" s="19">
        <v>12</v>
      </c>
      <c r="H428" s="19">
        <v>2014</v>
      </c>
      <c r="I428" s="19" t="s">
        <v>2476</v>
      </c>
      <c r="J428" s="14" t="s">
        <v>2032</v>
      </c>
      <c r="K428" s="19" t="s">
        <v>2438</v>
      </c>
      <c r="L428" s="19" t="s">
        <v>97</v>
      </c>
      <c r="M428" s="14" t="s">
        <v>1853</v>
      </c>
      <c r="N428" s="14">
        <v>1</v>
      </c>
      <c r="O428" s="14">
        <v>4</v>
      </c>
      <c r="P428" s="14" t="s">
        <v>96</v>
      </c>
      <c r="Q428" s="14" t="s">
        <v>2059</v>
      </c>
      <c r="R428" s="14"/>
    </row>
    <row r="429" spans="1:18" ht="15.75" customHeight="1" x14ac:dyDescent="0.2">
      <c r="A429" s="29" t="s">
        <v>31</v>
      </c>
      <c r="B429" s="29" t="s">
        <v>2060</v>
      </c>
      <c r="C429" s="29" t="s">
        <v>14</v>
      </c>
      <c r="D429" s="29" t="s">
        <v>36</v>
      </c>
      <c r="E429" s="29" t="s">
        <v>2032</v>
      </c>
      <c r="F429" s="19">
        <v>13</v>
      </c>
      <c r="H429" s="19">
        <v>2016</v>
      </c>
      <c r="I429" s="19" t="s">
        <v>2477</v>
      </c>
      <c r="J429" s="14" t="s">
        <v>2032</v>
      </c>
      <c r="K429" s="19" t="s">
        <v>2438</v>
      </c>
      <c r="L429" s="19" t="s">
        <v>97</v>
      </c>
      <c r="M429" s="14" t="s">
        <v>1853</v>
      </c>
      <c r="N429" s="14">
        <v>1</v>
      </c>
      <c r="O429" s="14">
        <v>4</v>
      </c>
      <c r="P429" s="14" t="s">
        <v>96</v>
      </c>
      <c r="Q429" s="14" t="s">
        <v>2059</v>
      </c>
      <c r="R429" s="14"/>
    </row>
    <row r="430" spans="1:18" ht="15.75" customHeight="1" x14ac:dyDescent="0.2">
      <c r="A430" s="29" t="s">
        <v>31</v>
      </c>
      <c r="B430" s="29" t="s">
        <v>2060</v>
      </c>
      <c r="C430" s="29" t="s">
        <v>14</v>
      </c>
      <c r="D430" s="29" t="s">
        <v>36</v>
      </c>
      <c r="E430" s="29" t="s">
        <v>2033</v>
      </c>
      <c r="F430" s="19">
        <v>8</v>
      </c>
      <c r="H430" s="19">
        <v>2006</v>
      </c>
      <c r="I430" s="19" t="s">
        <v>2478</v>
      </c>
      <c r="J430" s="14" t="s">
        <v>2033</v>
      </c>
      <c r="K430" s="19" t="s">
        <v>2438</v>
      </c>
      <c r="L430" s="19" t="s">
        <v>97</v>
      </c>
      <c r="M430" s="14" t="s">
        <v>1853</v>
      </c>
      <c r="N430" s="14">
        <v>1</v>
      </c>
      <c r="O430" s="14">
        <v>4</v>
      </c>
      <c r="P430" s="14" t="s">
        <v>96</v>
      </c>
      <c r="Q430" s="14" t="s">
        <v>2059</v>
      </c>
      <c r="R430" s="14"/>
    </row>
    <row r="431" spans="1:18" ht="15.75" customHeight="1" x14ac:dyDescent="0.2">
      <c r="A431" s="29" t="s">
        <v>31</v>
      </c>
      <c r="B431" s="29" t="s">
        <v>2060</v>
      </c>
      <c r="C431" s="29" t="s">
        <v>14</v>
      </c>
      <c r="D431" s="29" t="s">
        <v>36</v>
      </c>
      <c r="E431" s="29" t="s">
        <v>2033</v>
      </c>
      <c r="F431" s="19">
        <v>9</v>
      </c>
      <c r="H431" s="19">
        <v>2008</v>
      </c>
      <c r="I431" s="19" t="s">
        <v>2161</v>
      </c>
      <c r="J431" s="14" t="s">
        <v>2033</v>
      </c>
      <c r="K431" s="19" t="s">
        <v>2438</v>
      </c>
      <c r="L431" s="19" t="s">
        <v>97</v>
      </c>
      <c r="M431" s="14" t="s">
        <v>1853</v>
      </c>
      <c r="N431" s="14">
        <v>1</v>
      </c>
      <c r="O431" s="14">
        <v>4</v>
      </c>
      <c r="P431" s="14" t="s">
        <v>96</v>
      </c>
      <c r="Q431" s="14" t="s">
        <v>2059</v>
      </c>
      <c r="R431" s="14"/>
    </row>
    <row r="432" spans="1:18" ht="15.75" customHeight="1" x14ac:dyDescent="0.2">
      <c r="A432" s="29" t="s">
        <v>31</v>
      </c>
      <c r="B432" s="29" t="s">
        <v>2060</v>
      </c>
      <c r="C432" s="29" t="s">
        <v>14</v>
      </c>
      <c r="D432" s="29" t="s">
        <v>36</v>
      </c>
      <c r="E432" s="29" t="s">
        <v>2033</v>
      </c>
      <c r="F432" s="19">
        <v>10</v>
      </c>
      <c r="H432" s="19">
        <v>2010</v>
      </c>
      <c r="I432" s="19" t="s">
        <v>2479</v>
      </c>
      <c r="J432" s="14" t="s">
        <v>2033</v>
      </c>
      <c r="K432" s="19" t="s">
        <v>2438</v>
      </c>
      <c r="L432" s="19" t="s">
        <v>97</v>
      </c>
      <c r="M432" s="14" t="s">
        <v>1853</v>
      </c>
      <c r="N432" s="14">
        <v>1</v>
      </c>
      <c r="O432" s="14">
        <v>4</v>
      </c>
      <c r="P432" s="14" t="s">
        <v>96</v>
      </c>
      <c r="Q432" s="14" t="s">
        <v>2059</v>
      </c>
      <c r="R432" s="14"/>
    </row>
    <row r="433" spans="1:18" ht="15.75" customHeight="1" x14ac:dyDescent="0.2">
      <c r="A433" s="29" t="s">
        <v>31</v>
      </c>
      <c r="B433" s="29" t="s">
        <v>2060</v>
      </c>
      <c r="C433" s="29" t="s">
        <v>14</v>
      </c>
      <c r="D433" s="29" t="s">
        <v>36</v>
      </c>
      <c r="E433" s="29" t="s">
        <v>2033</v>
      </c>
      <c r="F433" s="19">
        <v>11</v>
      </c>
      <c r="H433" s="19">
        <v>2012</v>
      </c>
      <c r="I433" s="19" t="s">
        <v>2480</v>
      </c>
      <c r="J433" s="14" t="s">
        <v>2033</v>
      </c>
      <c r="K433" s="19" t="s">
        <v>2438</v>
      </c>
      <c r="L433" s="19" t="s">
        <v>97</v>
      </c>
      <c r="M433" s="14" t="s">
        <v>1853</v>
      </c>
      <c r="N433" s="14">
        <v>1</v>
      </c>
      <c r="O433" s="14">
        <v>4</v>
      </c>
      <c r="P433" s="14" t="s">
        <v>96</v>
      </c>
      <c r="Q433" s="14" t="s">
        <v>2059</v>
      </c>
      <c r="R433" s="14"/>
    </row>
    <row r="434" spans="1:18" ht="15.75" customHeight="1" x14ac:dyDescent="0.2">
      <c r="A434" s="29" t="s">
        <v>31</v>
      </c>
      <c r="B434" s="29" t="s">
        <v>2060</v>
      </c>
      <c r="C434" s="29" t="s">
        <v>14</v>
      </c>
      <c r="D434" s="29" t="s">
        <v>36</v>
      </c>
      <c r="E434" s="29" t="s">
        <v>2033</v>
      </c>
      <c r="F434" s="19">
        <v>12</v>
      </c>
      <c r="H434" s="19">
        <v>2014</v>
      </c>
      <c r="I434" s="19" t="s">
        <v>2481</v>
      </c>
      <c r="J434" s="14" t="s">
        <v>2033</v>
      </c>
      <c r="K434" s="19" t="s">
        <v>2438</v>
      </c>
      <c r="L434" s="19" t="s">
        <v>97</v>
      </c>
      <c r="M434" s="14" t="s">
        <v>1853</v>
      </c>
      <c r="N434" s="14">
        <v>1</v>
      </c>
      <c r="O434" s="14">
        <v>4</v>
      </c>
      <c r="P434" s="14" t="s">
        <v>96</v>
      </c>
      <c r="Q434" s="14" t="s">
        <v>2059</v>
      </c>
      <c r="R434" s="14"/>
    </row>
    <row r="435" spans="1:18" ht="15.75" customHeight="1" x14ac:dyDescent="0.2">
      <c r="A435" s="29" t="s">
        <v>31</v>
      </c>
      <c r="B435" s="29" t="s">
        <v>2060</v>
      </c>
      <c r="C435" s="29" t="s">
        <v>14</v>
      </c>
      <c r="D435" s="29" t="s">
        <v>36</v>
      </c>
      <c r="E435" s="29" t="s">
        <v>2033</v>
      </c>
      <c r="F435" s="19">
        <v>13</v>
      </c>
      <c r="H435" s="19">
        <v>2016</v>
      </c>
      <c r="I435" s="19" t="s">
        <v>2482</v>
      </c>
      <c r="J435" s="14" t="s">
        <v>2033</v>
      </c>
      <c r="K435" s="19" t="s">
        <v>2438</v>
      </c>
      <c r="L435" s="19" t="s">
        <v>97</v>
      </c>
      <c r="M435" s="14" t="s">
        <v>1853</v>
      </c>
      <c r="N435" s="14">
        <v>1</v>
      </c>
      <c r="O435" s="14">
        <v>4</v>
      </c>
      <c r="P435" s="14" t="s">
        <v>96</v>
      </c>
      <c r="Q435" s="14" t="s">
        <v>2059</v>
      </c>
      <c r="R435" s="14"/>
    </row>
    <row r="436" spans="1:18" ht="15.75" customHeight="1" x14ac:dyDescent="0.2">
      <c r="A436" s="29" t="s">
        <v>31</v>
      </c>
      <c r="B436" s="29" t="s">
        <v>2060</v>
      </c>
      <c r="C436" s="29" t="s">
        <v>14</v>
      </c>
      <c r="D436" s="29" t="s">
        <v>36</v>
      </c>
      <c r="E436" s="29" t="s">
        <v>2034</v>
      </c>
      <c r="F436" s="19">
        <v>8</v>
      </c>
      <c r="H436" s="19">
        <v>2006</v>
      </c>
      <c r="I436" s="19" t="s">
        <v>2483</v>
      </c>
      <c r="J436" s="14" t="s">
        <v>2034</v>
      </c>
      <c r="K436" s="19" t="s">
        <v>2438</v>
      </c>
      <c r="L436" s="19" t="s">
        <v>97</v>
      </c>
      <c r="M436" s="14" t="s">
        <v>1853</v>
      </c>
      <c r="N436" s="14">
        <v>1</v>
      </c>
      <c r="O436" s="14">
        <v>4</v>
      </c>
      <c r="P436" s="14" t="s">
        <v>96</v>
      </c>
      <c r="Q436" s="14" t="s">
        <v>2059</v>
      </c>
      <c r="R436" s="14"/>
    </row>
    <row r="437" spans="1:18" ht="15.75" customHeight="1" x14ac:dyDescent="0.2">
      <c r="A437" s="29" t="s">
        <v>31</v>
      </c>
      <c r="B437" s="29" t="s">
        <v>2060</v>
      </c>
      <c r="C437" s="29" t="s">
        <v>14</v>
      </c>
      <c r="D437" s="29" t="s">
        <v>36</v>
      </c>
      <c r="E437" s="29" t="s">
        <v>2034</v>
      </c>
      <c r="F437" s="19">
        <v>9</v>
      </c>
      <c r="H437" s="19">
        <v>2008</v>
      </c>
      <c r="I437" s="19" t="s">
        <v>2484</v>
      </c>
      <c r="J437" s="14" t="s">
        <v>2034</v>
      </c>
      <c r="K437" s="19" t="s">
        <v>2438</v>
      </c>
      <c r="L437" s="19" t="s">
        <v>97</v>
      </c>
      <c r="M437" s="14" t="s">
        <v>1853</v>
      </c>
      <c r="N437" s="14">
        <v>1</v>
      </c>
      <c r="O437" s="14">
        <v>4</v>
      </c>
      <c r="P437" s="14" t="s">
        <v>96</v>
      </c>
      <c r="Q437" s="14" t="s">
        <v>2059</v>
      </c>
      <c r="R437" s="14"/>
    </row>
    <row r="438" spans="1:18" ht="15.75" customHeight="1" x14ac:dyDescent="0.2">
      <c r="A438" s="29" t="s">
        <v>31</v>
      </c>
      <c r="B438" s="29" t="s">
        <v>2060</v>
      </c>
      <c r="C438" s="29" t="s">
        <v>14</v>
      </c>
      <c r="D438" s="29" t="s">
        <v>36</v>
      </c>
      <c r="E438" s="29" t="s">
        <v>2034</v>
      </c>
      <c r="F438" s="19">
        <v>10</v>
      </c>
      <c r="H438" s="19">
        <v>2010</v>
      </c>
      <c r="I438" s="19" t="s">
        <v>2485</v>
      </c>
      <c r="J438" s="14" t="s">
        <v>2034</v>
      </c>
      <c r="K438" s="19" t="s">
        <v>2438</v>
      </c>
      <c r="L438" s="19" t="s">
        <v>97</v>
      </c>
      <c r="M438" s="14" t="s">
        <v>1853</v>
      </c>
      <c r="N438" s="14">
        <v>1</v>
      </c>
      <c r="O438" s="14">
        <v>4</v>
      </c>
      <c r="P438" s="14" t="s">
        <v>96</v>
      </c>
      <c r="Q438" s="14" t="s">
        <v>2059</v>
      </c>
      <c r="R438" s="14"/>
    </row>
    <row r="439" spans="1:18" ht="15.75" customHeight="1" x14ac:dyDescent="0.2">
      <c r="A439" s="29" t="s">
        <v>31</v>
      </c>
      <c r="B439" s="29" t="s">
        <v>2060</v>
      </c>
      <c r="C439" s="29" t="s">
        <v>14</v>
      </c>
      <c r="D439" s="29" t="s">
        <v>36</v>
      </c>
      <c r="E439" s="29" t="s">
        <v>2034</v>
      </c>
      <c r="F439" s="19">
        <v>11</v>
      </c>
      <c r="H439" s="19">
        <v>2012</v>
      </c>
      <c r="I439" s="19" t="s">
        <v>2486</v>
      </c>
      <c r="J439" s="14" t="s">
        <v>2034</v>
      </c>
      <c r="K439" s="19" t="s">
        <v>2438</v>
      </c>
      <c r="L439" s="19" t="s">
        <v>97</v>
      </c>
      <c r="M439" s="14" t="s">
        <v>1853</v>
      </c>
      <c r="N439" s="14">
        <v>1</v>
      </c>
      <c r="O439" s="14">
        <v>4</v>
      </c>
      <c r="P439" s="14" t="s">
        <v>96</v>
      </c>
      <c r="Q439" s="14" t="s">
        <v>2059</v>
      </c>
      <c r="R439" s="14"/>
    </row>
    <row r="440" spans="1:18" ht="15.75" customHeight="1" x14ac:dyDescent="0.2">
      <c r="A440" s="29" t="s">
        <v>31</v>
      </c>
      <c r="B440" s="29" t="s">
        <v>2060</v>
      </c>
      <c r="C440" s="29" t="s">
        <v>14</v>
      </c>
      <c r="D440" s="29" t="s">
        <v>36</v>
      </c>
      <c r="E440" s="29" t="s">
        <v>2034</v>
      </c>
      <c r="F440" s="19">
        <v>12</v>
      </c>
      <c r="H440" s="19">
        <v>2014</v>
      </c>
      <c r="I440" s="19" t="s">
        <v>2487</v>
      </c>
      <c r="J440" s="14" t="s">
        <v>2034</v>
      </c>
      <c r="K440" s="19" t="s">
        <v>2438</v>
      </c>
      <c r="L440" s="19" t="s">
        <v>97</v>
      </c>
      <c r="M440" s="14" t="s">
        <v>1853</v>
      </c>
      <c r="N440" s="14">
        <v>1</v>
      </c>
      <c r="O440" s="14">
        <v>4</v>
      </c>
      <c r="P440" s="14" t="s">
        <v>96</v>
      </c>
      <c r="Q440" s="14" t="s">
        <v>2059</v>
      </c>
      <c r="R440" s="14"/>
    </row>
    <row r="441" spans="1:18" ht="15.75" customHeight="1" x14ac:dyDescent="0.2">
      <c r="A441" s="29" t="s">
        <v>31</v>
      </c>
      <c r="B441" s="29" t="s">
        <v>2060</v>
      </c>
      <c r="C441" s="29" t="s">
        <v>14</v>
      </c>
      <c r="D441" s="29" t="s">
        <v>36</v>
      </c>
      <c r="E441" s="29" t="s">
        <v>2034</v>
      </c>
      <c r="F441" s="19">
        <v>13</v>
      </c>
      <c r="H441" s="19">
        <v>2016</v>
      </c>
      <c r="I441" s="19" t="s">
        <v>2488</v>
      </c>
      <c r="J441" s="14" t="s">
        <v>2034</v>
      </c>
      <c r="K441" s="19" t="s">
        <v>2438</v>
      </c>
      <c r="L441" s="19" t="s">
        <v>97</v>
      </c>
      <c r="M441" s="14" t="s">
        <v>1853</v>
      </c>
      <c r="N441" s="14">
        <v>1</v>
      </c>
      <c r="O441" s="14">
        <v>4</v>
      </c>
      <c r="P441" s="14" t="s">
        <v>96</v>
      </c>
      <c r="Q441" s="14" t="s">
        <v>2059</v>
      </c>
      <c r="R441" s="14"/>
    </row>
    <row r="442" spans="1:18" ht="15.75" customHeight="1" x14ac:dyDescent="0.2">
      <c r="A442" s="29" t="s">
        <v>31</v>
      </c>
      <c r="B442" s="29" t="s">
        <v>2060</v>
      </c>
      <c r="C442" s="29" t="s">
        <v>14</v>
      </c>
      <c r="D442" s="29" t="s">
        <v>36</v>
      </c>
      <c r="E442" s="29" t="s">
        <v>2489</v>
      </c>
      <c r="F442" s="19">
        <v>8</v>
      </c>
      <c r="H442" s="19">
        <v>2006</v>
      </c>
      <c r="I442" s="19" t="s">
        <v>2490</v>
      </c>
      <c r="J442" s="14" t="s">
        <v>2489</v>
      </c>
      <c r="K442" s="19" t="s">
        <v>2438</v>
      </c>
      <c r="L442" s="19" t="s">
        <v>97</v>
      </c>
      <c r="M442" s="14" t="s">
        <v>1853</v>
      </c>
      <c r="N442" s="14">
        <v>1</v>
      </c>
      <c r="O442" s="14">
        <v>4</v>
      </c>
      <c r="P442" s="14" t="s">
        <v>96</v>
      </c>
      <c r="Q442" s="14" t="s">
        <v>2059</v>
      </c>
      <c r="R442" s="14"/>
    </row>
    <row r="443" spans="1:18" ht="15.75" customHeight="1" x14ac:dyDescent="0.2">
      <c r="A443" s="29" t="s">
        <v>31</v>
      </c>
      <c r="B443" s="29" t="s">
        <v>2060</v>
      </c>
      <c r="C443" s="29" t="s">
        <v>14</v>
      </c>
      <c r="D443" s="29" t="s">
        <v>36</v>
      </c>
      <c r="E443" s="29" t="s">
        <v>2489</v>
      </c>
      <c r="F443" s="19">
        <v>9</v>
      </c>
      <c r="H443" s="19">
        <v>2008</v>
      </c>
      <c r="I443" s="19" t="s">
        <v>2491</v>
      </c>
      <c r="J443" s="14" t="s">
        <v>2489</v>
      </c>
      <c r="K443" s="19" t="s">
        <v>2438</v>
      </c>
      <c r="L443" s="19" t="s">
        <v>97</v>
      </c>
      <c r="M443" s="14" t="s">
        <v>1853</v>
      </c>
      <c r="N443" s="14">
        <v>1</v>
      </c>
      <c r="O443" s="14">
        <v>4</v>
      </c>
      <c r="P443" s="14" t="s">
        <v>96</v>
      </c>
      <c r="Q443" s="14" t="s">
        <v>2059</v>
      </c>
      <c r="R443" s="14"/>
    </row>
    <row r="444" spans="1:18" ht="15.75" customHeight="1" x14ac:dyDescent="0.2">
      <c r="A444" s="29" t="s">
        <v>31</v>
      </c>
      <c r="B444" s="29" t="s">
        <v>2060</v>
      </c>
      <c r="C444" s="29" t="s">
        <v>14</v>
      </c>
      <c r="D444" s="29" t="s">
        <v>36</v>
      </c>
      <c r="E444" s="29" t="s">
        <v>2489</v>
      </c>
      <c r="F444" s="19">
        <v>10</v>
      </c>
      <c r="H444" s="19">
        <v>2010</v>
      </c>
      <c r="I444" s="19" t="s">
        <v>2492</v>
      </c>
      <c r="J444" s="14" t="s">
        <v>2489</v>
      </c>
      <c r="K444" s="19" t="s">
        <v>2438</v>
      </c>
      <c r="L444" s="19" t="s">
        <v>97</v>
      </c>
      <c r="M444" s="14" t="s">
        <v>1853</v>
      </c>
      <c r="N444" s="14">
        <v>1</v>
      </c>
      <c r="O444" s="14">
        <v>4</v>
      </c>
      <c r="P444" s="14" t="s">
        <v>96</v>
      </c>
      <c r="Q444" s="14" t="s">
        <v>2059</v>
      </c>
      <c r="R444" s="14"/>
    </row>
    <row r="445" spans="1:18" ht="15.75" customHeight="1" x14ac:dyDescent="0.2">
      <c r="A445" s="29" t="s">
        <v>31</v>
      </c>
      <c r="B445" s="29" t="s">
        <v>2060</v>
      </c>
      <c r="C445" s="29" t="s">
        <v>14</v>
      </c>
      <c r="D445" s="29" t="s">
        <v>36</v>
      </c>
      <c r="E445" s="29" t="s">
        <v>2489</v>
      </c>
      <c r="F445" s="19">
        <v>11</v>
      </c>
      <c r="H445" s="19">
        <v>2012</v>
      </c>
      <c r="I445" s="19" t="s">
        <v>2493</v>
      </c>
      <c r="J445" s="14" t="s">
        <v>2489</v>
      </c>
      <c r="K445" s="19" t="s">
        <v>2438</v>
      </c>
      <c r="L445" s="19" t="s">
        <v>97</v>
      </c>
      <c r="M445" s="14" t="s">
        <v>1853</v>
      </c>
      <c r="N445" s="14">
        <v>1</v>
      </c>
      <c r="O445" s="14">
        <v>4</v>
      </c>
      <c r="P445" s="14" t="s">
        <v>96</v>
      </c>
      <c r="Q445" s="14" t="s">
        <v>2059</v>
      </c>
      <c r="R445" s="14"/>
    </row>
    <row r="446" spans="1:18" ht="15.75" customHeight="1" x14ac:dyDescent="0.2">
      <c r="A446" s="29" t="s">
        <v>31</v>
      </c>
      <c r="B446" s="29" t="s">
        <v>2060</v>
      </c>
      <c r="C446" s="29" t="s">
        <v>14</v>
      </c>
      <c r="D446" s="29" t="s">
        <v>36</v>
      </c>
      <c r="E446" s="29" t="s">
        <v>2489</v>
      </c>
      <c r="F446" s="19">
        <v>12</v>
      </c>
      <c r="H446" s="19">
        <v>2014</v>
      </c>
      <c r="I446" s="19" t="s">
        <v>2494</v>
      </c>
      <c r="J446" s="14" t="s">
        <v>2489</v>
      </c>
      <c r="K446" s="19" t="s">
        <v>2438</v>
      </c>
      <c r="L446" s="19" t="s">
        <v>97</v>
      </c>
      <c r="M446" s="14" t="s">
        <v>1853</v>
      </c>
      <c r="N446" s="14">
        <v>1</v>
      </c>
      <c r="O446" s="14">
        <v>4</v>
      </c>
      <c r="P446" s="14" t="s">
        <v>96</v>
      </c>
      <c r="Q446" s="14" t="s">
        <v>2059</v>
      </c>
      <c r="R446" s="14"/>
    </row>
    <row r="447" spans="1:18" ht="15.75" customHeight="1" x14ac:dyDescent="0.2">
      <c r="A447" s="29" t="s">
        <v>31</v>
      </c>
      <c r="B447" s="29" t="s">
        <v>2060</v>
      </c>
      <c r="C447" s="29" t="s">
        <v>14</v>
      </c>
      <c r="D447" s="29" t="s">
        <v>36</v>
      </c>
      <c r="E447" s="29" t="s">
        <v>2489</v>
      </c>
      <c r="F447" s="19">
        <v>13</v>
      </c>
      <c r="H447" s="19">
        <v>2016</v>
      </c>
      <c r="I447" s="19" t="s">
        <v>2495</v>
      </c>
      <c r="J447" s="14" t="s">
        <v>2489</v>
      </c>
      <c r="K447" s="19" t="s">
        <v>2438</v>
      </c>
      <c r="L447" s="19" t="s">
        <v>97</v>
      </c>
      <c r="M447" s="14" t="s">
        <v>1853</v>
      </c>
      <c r="N447" s="14">
        <v>1</v>
      </c>
      <c r="O447" s="14">
        <v>4</v>
      </c>
      <c r="P447" s="14" t="s">
        <v>96</v>
      </c>
      <c r="Q447" s="14" t="s">
        <v>2059</v>
      </c>
      <c r="R447" s="14"/>
    </row>
    <row r="448" spans="1:18" ht="15.75" customHeight="1" x14ac:dyDescent="0.2">
      <c r="A448" s="64" t="s">
        <v>31</v>
      </c>
      <c r="B448" s="64" t="s">
        <v>2060</v>
      </c>
      <c r="C448" s="64" t="s">
        <v>14</v>
      </c>
      <c r="D448" s="64" t="s">
        <v>24</v>
      </c>
      <c r="E448" s="64" t="s">
        <v>2036</v>
      </c>
      <c r="F448" s="19">
        <v>8</v>
      </c>
      <c r="H448" s="19">
        <v>2006</v>
      </c>
      <c r="I448" s="19" t="s">
        <v>2497</v>
      </c>
      <c r="J448" s="14" t="s">
        <v>2036</v>
      </c>
      <c r="K448" s="19" t="s">
        <v>2438</v>
      </c>
      <c r="L448" s="19" t="s">
        <v>97</v>
      </c>
      <c r="M448" s="14" t="s">
        <v>1853</v>
      </c>
      <c r="N448" s="14">
        <v>1</v>
      </c>
      <c r="O448" s="14">
        <v>4</v>
      </c>
      <c r="P448" s="14" t="s">
        <v>96</v>
      </c>
      <c r="Q448" s="14" t="s">
        <v>2059</v>
      </c>
      <c r="R448" s="14"/>
    </row>
    <row r="449" spans="1:18" ht="15.75" customHeight="1" x14ac:dyDescent="0.2">
      <c r="A449" s="64" t="s">
        <v>31</v>
      </c>
      <c r="B449" s="64" t="s">
        <v>2060</v>
      </c>
      <c r="C449" s="64" t="s">
        <v>14</v>
      </c>
      <c r="D449" s="64" t="s">
        <v>24</v>
      </c>
      <c r="E449" s="64" t="s">
        <v>2036</v>
      </c>
      <c r="F449" s="19">
        <v>9</v>
      </c>
      <c r="H449" s="19">
        <v>2008</v>
      </c>
      <c r="I449" s="19" t="s">
        <v>2498</v>
      </c>
      <c r="J449" s="14" t="s">
        <v>2036</v>
      </c>
      <c r="K449" s="19" t="s">
        <v>2438</v>
      </c>
      <c r="L449" s="19" t="s">
        <v>97</v>
      </c>
      <c r="M449" s="14" t="s">
        <v>1853</v>
      </c>
      <c r="N449" s="14">
        <v>1</v>
      </c>
      <c r="O449" s="14">
        <v>4</v>
      </c>
      <c r="P449" s="14" t="s">
        <v>96</v>
      </c>
      <c r="Q449" s="14" t="s">
        <v>2059</v>
      </c>
      <c r="R449" s="14"/>
    </row>
    <row r="450" spans="1:18" ht="15.75" customHeight="1" x14ac:dyDescent="0.2">
      <c r="A450" s="64" t="s">
        <v>31</v>
      </c>
      <c r="B450" s="64" t="s">
        <v>2060</v>
      </c>
      <c r="C450" s="64" t="s">
        <v>14</v>
      </c>
      <c r="D450" s="64" t="s">
        <v>24</v>
      </c>
      <c r="E450" s="64" t="s">
        <v>2036</v>
      </c>
      <c r="F450" s="19">
        <v>10</v>
      </c>
      <c r="H450" s="19">
        <v>2010</v>
      </c>
      <c r="I450" s="19" t="s">
        <v>2499</v>
      </c>
      <c r="J450" s="14" t="s">
        <v>2036</v>
      </c>
      <c r="K450" s="19" t="s">
        <v>2438</v>
      </c>
      <c r="L450" s="19" t="s">
        <v>97</v>
      </c>
      <c r="M450" s="14" t="s">
        <v>1853</v>
      </c>
      <c r="N450" s="14">
        <v>1</v>
      </c>
      <c r="O450" s="14">
        <v>4</v>
      </c>
      <c r="P450" s="14" t="s">
        <v>96</v>
      </c>
      <c r="Q450" s="14" t="s">
        <v>2059</v>
      </c>
      <c r="R450" s="14"/>
    </row>
    <row r="451" spans="1:18" ht="15.75" customHeight="1" x14ac:dyDescent="0.2">
      <c r="A451" s="64" t="s">
        <v>31</v>
      </c>
      <c r="B451" s="64" t="s">
        <v>2060</v>
      </c>
      <c r="C451" s="64" t="s">
        <v>14</v>
      </c>
      <c r="D451" s="64" t="s">
        <v>24</v>
      </c>
      <c r="E451" s="64" t="s">
        <v>2036</v>
      </c>
      <c r="F451" s="19">
        <v>11</v>
      </c>
      <c r="H451" s="19">
        <v>2012</v>
      </c>
      <c r="I451" s="19" t="s">
        <v>2500</v>
      </c>
      <c r="J451" s="14" t="s">
        <v>2036</v>
      </c>
      <c r="K451" s="19" t="s">
        <v>2438</v>
      </c>
      <c r="L451" s="19" t="s">
        <v>97</v>
      </c>
      <c r="M451" s="14" t="s">
        <v>1853</v>
      </c>
      <c r="N451" s="14">
        <v>1</v>
      </c>
      <c r="O451" s="14">
        <v>4</v>
      </c>
      <c r="P451" s="14" t="s">
        <v>96</v>
      </c>
      <c r="Q451" s="14" t="s">
        <v>2059</v>
      </c>
      <c r="R451" s="14"/>
    </row>
    <row r="452" spans="1:18" ht="15.75" customHeight="1" x14ac:dyDescent="0.2">
      <c r="A452" s="64" t="s">
        <v>31</v>
      </c>
      <c r="B452" s="64" t="s">
        <v>2060</v>
      </c>
      <c r="C452" s="64" t="s">
        <v>14</v>
      </c>
      <c r="D452" s="64" t="s">
        <v>24</v>
      </c>
      <c r="E452" s="64" t="s">
        <v>2036</v>
      </c>
      <c r="F452" s="19">
        <v>12</v>
      </c>
      <c r="H452" s="19">
        <v>2014</v>
      </c>
      <c r="I452" s="19" t="s">
        <v>2501</v>
      </c>
      <c r="J452" s="14" t="s">
        <v>2036</v>
      </c>
      <c r="K452" s="19" t="s">
        <v>2438</v>
      </c>
      <c r="L452" s="19" t="s">
        <v>97</v>
      </c>
      <c r="M452" s="14" t="s">
        <v>1853</v>
      </c>
      <c r="N452" s="14">
        <v>1</v>
      </c>
      <c r="O452" s="14">
        <v>4</v>
      </c>
      <c r="P452" s="14" t="s">
        <v>96</v>
      </c>
      <c r="Q452" s="14" t="s">
        <v>2059</v>
      </c>
      <c r="R452" s="14"/>
    </row>
    <row r="453" spans="1:18" ht="15.75" customHeight="1" x14ac:dyDescent="0.2">
      <c r="A453" s="64" t="s">
        <v>31</v>
      </c>
      <c r="B453" s="64" t="s">
        <v>2060</v>
      </c>
      <c r="C453" s="64" t="s">
        <v>14</v>
      </c>
      <c r="D453" s="64" t="s">
        <v>24</v>
      </c>
      <c r="E453" s="64" t="s">
        <v>2036</v>
      </c>
      <c r="F453" s="19">
        <v>13</v>
      </c>
      <c r="H453" s="19">
        <v>2016</v>
      </c>
      <c r="I453" s="19" t="s">
        <v>2502</v>
      </c>
      <c r="J453" s="14" t="s">
        <v>2036</v>
      </c>
      <c r="K453" s="19" t="s">
        <v>2438</v>
      </c>
      <c r="L453" s="19" t="s">
        <v>97</v>
      </c>
      <c r="M453" s="14" t="s">
        <v>1853</v>
      </c>
      <c r="N453" s="14">
        <v>1</v>
      </c>
      <c r="O453" s="14">
        <v>4</v>
      </c>
      <c r="P453" s="14" t="s">
        <v>96</v>
      </c>
      <c r="Q453" s="14" t="s">
        <v>2059</v>
      </c>
      <c r="R453" s="14"/>
    </row>
    <row r="454" spans="1:18" ht="15.75" customHeight="1" x14ac:dyDescent="0.2">
      <c r="A454" s="64" t="s">
        <v>31</v>
      </c>
      <c r="B454" s="64" t="s">
        <v>2060</v>
      </c>
      <c r="C454" s="64" t="s">
        <v>14</v>
      </c>
      <c r="D454" s="64" t="s">
        <v>24</v>
      </c>
      <c r="E454" s="64" t="s">
        <v>2037</v>
      </c>
      <c r="F454" s="19">
        <v>8</v>
      </c>
      <c r="H454" s="19">
        <v>2006</v>
      </c>
      <c r="I454" s="19" t="s">
        <v>2503</v>
      </c>
      <c r="J454" s="14" t="s">
        <v>2037</v>
      </c>
      <c r="K454" s="19" t="s">
        <v>2438</v>
      </c>
      <c r="L454" s="19" t="s">
        <v>97</v>
      </c>
      <c r="M454" s="14" t="s">
        <v>1853</v>
      </c>
      <c r="N454" s="14">
        <v>1</v>
      </c>
      <c r="O454" s="14">
        <v>4</v>
      </c>
      <c r="P454" s="14" t="s">
        <v>96</v>
      </c>
      <c r="Q454" s="14" t="s">
        <v>2059</v>
      </c>
      <c r="R454" s="14"/>
    </row>
    <row r="455" spans="1:18" ht="15.75" customHeight="1" x14ac:dyDescent="0.2">
      <c r="A455" s="64" t="s">
        <v>31</v>
      </c>
      <c r="B455" s="64" t="s">
        <v>2060</v>
      </c>
      <c r="C455" s="64" t="s">
        <v>14</v>
      </c>
      <c r="D455" s="64" t="s">
        <v>24</v>
      </c>
      <c r="E455" s="64" t="s">
        <v>2037</v>
      </c>
      <c r="F455" s="19">
        <v>9</v>
      </c>
      <c r="H455" s="19">
        <v>2008</v>
      </c>
      <c r="I455" s="19" t="s">
        <v>2162</v>
      </c>
      <c r="J455" s="14" t="s">
        <v>2037</v>
      </c>
      <c r="K455" s="19" t="s">
        <v>2438</v>
      </c>
      <c r="L455" s="19" t="s">
        <v>97</v>
      </c>
      <c r="M455" s="14" t="s">
        <v>1853</v>
      </c>
      <c r="N455" s="14">
        <v>1</v>
      </c>
      <c r="O455" s="14">
        <v>4</v>
      </c>
      <c r="P455" s="14" t="s">
        <v>96</v>
      </c>
      <c r="Q455" s="14" t="s">
        <v>2059</v>
      </c>
      <c r="R455" s="14"/>
    </row>
    <row r="456" spans="1:18" ht="15.75" customHeight="1" x14ac:dyDescent="0.2">
      <c r="A456" s="64" t="s">
        <v>31</v>
      </c>
      <c r="B456" s="64" t="s">
        <v>2060</v>
      </c>
      <c r="C456" s="64" t="s">
        <v>14</v>
      </c>
      <c r="D456" s="64" t="s">
        <v>24</v>
      </c>
      <c r="E456" s="64" t="s">
        <v>2037</v>
      </c>
      <c r="F456" s="19">
        <v>10</v>
      </c>
      <c r="H456" s="19">
        <v>2010</v>
      </c>
      <c r="I456" s="19" t="s">
        <v>2504</v>
      </c>
      <c r="J456" s="14" t="s">
        <v>2037</v>
      </c>
      <c r="K456" s="19" t="s">
        <v>2438</v>
      </c>
      <c r="L456" s="19" t="s">
        <v>97</v>
      </c>
      <c r="M456" s="14" t="s">
        <v>1853</v>
      </c>
      <c r="N456" s="14">
        <v>1</v>
      </c>
      <c r="O456" s="14">
        <v>4</v>
      </c>
      <c r="P456" s="14" t="s">
        <v>96</v>
      </c>
      <c r="Q456" s="14" t="s">
        <v>2059</v>
      </c>
      <c r="R456" s="14"/>
    </row>
    <row r="457" spans="1:18" ht="15.75" customHeight="1" x14ac:dyDescent="0.2">
      <c r="A457" s="64" t="s">
        <v>31</v>
      </c>
      <c r="B457" s="64" t="s">
        <v>2060</v>
      </c>
      <c r="C457" s="64" t="s">
        <v>14</v>
      </c>
      <c r="D457" s="64" t="s">
        <v>24</v>
      </c>
      <c r="E457" s="64" t="s">
        <v>2037</v>
      </c>
      <c r="F457" s="19">
        <v>11</v>
      </c>
      <c r="H457" s="19">
        <v>2012</v>
      </c>
      <c r="I457" s="19" t="s">
        <v>2505</v>
      </c>
      <c r="J457" s="14" t="s">
        <v>2037</v>
      </c>
      <c r="K457" s="19" t="s">
        <v>2438</v>
      </c>
      <c r="L457" s="19" t="s">
        <v>97</v>
      </c>
      <c r="M457" s="14" t="s">
        <v>1853</v>
      </c>
      <c r="N457" s="14">
        <v>1</v>
      </c>
      <c r="O457" s="14">
        <v>4</v>
      </c>
      <c r="P457" s="14" t="s">
        <v>96</v>
      </c>
      <c r="Q457" s="14" t="s">
        <v>2059</v>
      </c>
      <c r="R457" s="14"/>
    </row>
    <row r="458" spans="1:18" ht="15.75" customHeight="1" x14ac:dyDescent="0.2">
      <c r="A458" s="64" t="s">
        <v>31</v>
      </c>
      <c r="B458" s="64" t="s">
        <v>2060</v>
      </c>
      <c r="C458" s="64" t="s">
        <v>14</v>
      </c>
      <c r="D458" s="64" t="s">
        <v>24</v>
      </c>
      <c r="E458" s="64" t="s">
        <v>2037</v>
      </c>
      <c r="F458" s="19">
        <v>12</v>
      </c>
      <c r="H458" s="19">
        <v>2014</v>
      </c>
      <c r="I458" s="19" t="s">
        <v>2506</v>
      </c>
      <c r="J458" s="14" t="s">
        <v>2037</v>
      </c>
      <c r="K458" s="19" t="s">
        <v>2438</v>
      </c>
      <c r="L458" s="19" t="s">
        <v>97</v>
      </c>
      <c r="M458" s="14" t="s">
        <v>1853</v>
      </c>
      <c r="N458" s="14">
        <v>1</v>
      </c>
      <c r="O458" s="14">
        <v>4</v>
      </c>
      <c r="P458" s="14" t="s">
        <v>96</v>
      </c>
      <c r="Q458" s="14" t="s">
        <v>2059</v>
      </c>
      <c r="R458" s="14"/>
    </row>
    <row r="459" spans="1:18" ht="15.75" customHeight="1" x14ac:dyDescent="0.2">
      <c r="A459" s="64" t="s">
        <v>31</v>
      </c>
      <c r="B459" s="64" t="s">
        <v>2060</v>
      </c>
      <c r="C459" s="64" t="s">
        <v>14</v>
      </c>
      <c r="D459" s="64" t="s">
        <v>24</v>
      </c>
      <c r="E459" s="64" t="s">
        <v>2037</v>
      </c>
      <c r="F459" s="19">
        <v>13</v>
      </c>
      <c r="H459" s="19">
        <v>2016</v>
      </c>
      <c r="I459" s="19" t="s">
        <v>2507</v>
      </c>
      <c r="J459" s="14" t="s">
        <v>2037</v>
      </c>
      <c r="K459" s="19" t="s">
        <v>2438</v>
      </c>
      <c r="L459" s="19" t="s">
        <v>97</v>
      </c>
      <c r="M459" s="14" t="s">
        <v>1853</v>
      </c>
      <c r="N459" s="14">
        <v>1</v>
      </c>
      <c r="O459" s="14">
        <v>4</v>
      </c>
      <c r="P459" s="14" t="s">
        <v>96</v>
      </c>
      <c r="Q459" s="14" t="s">
        <v>2059</v>
      </c>
      <c r="R459" s="14"/>
    </row>
    <row r="460" spans="1:18" ht="15.75" customHeight="1" x14ac:dyDescent="0.2">
      <c r="A460" s="64" t="s">
        <v>31</v>
      </c>
      <c r="B460" s="64" t="s">
        <v>2060</v>
      </c>
      <c r="C460" s="64" t="s">
        <v>14</v>
      </c>
      <c r="D460" s="64" t="s">
        <v>24</v>
      </c>
      <c r="E460" s="64" t="s">
        <v>2038</v>
      </c>
      <c r="F460" s="19">
        <v>8</v>
      </c>
      <c r="H460" s="19">
        <v>2006</v>
      </c>
      <c r="I460" s="19" t="s">
        <v>2508</v>
      </c>
      <c r="J460" s="14" t="s">
        <v>2038</v>
      </c>
      <c r="K460" s="19" t="s">
        <v>2438</v>
      </c>
      <c r="L460" s="19" t="s">
        <v>97</v>
      </c>
      <c r="M460" s="14" t="s">
        <v>1853</v>
      </c>
      <c r="N460" s="14">
        <v>1</v>
      </c>
      <c r="O460" s="14">
        <v>4</v>
      </c>
      <c r="P460" s="14" t="s">
        <v>96</v>
      </c>
      <c r="Q460" s="14" t="s">
        <v>2059</v>
      </c>
      <c r="R460" s="14"/>
    </row>
    <row r="461" spans="1:18" ht="15.75" customHeight="1" x14ac:dyDescent="0.2">
      <c r="A461" s="64" t="s">
        <v>31</v>
      </c>
      <c r="B461" s="64" t="s">
        <v>2060</v>
      </c>
      <c r="C461" s="64" t="s">
        <v>14</v>
      </c>
      <c r="D461" s="64" t="s">
        <v>24</v>
      </c>
      <c r="E461" s="64" t="s">
        <v>2038</v>
      </c>
      <c r="F461" s="19">
        <v>9</v>
      </c>
      <c r="H461" s="19">
        <v>2008</v>
      </c>
      <c r="I461" s="19" t="s">
        <v>2509</v>
      </c>
      <c r="J461" s="14" t="s">
        <v>2038</v>
      </c>
      <c r="K461" s="19" t="s">
        <v>2438</v>
      </c>
      <c r="L461" s="19" t="s">
        <v>97</v>
      </c>
      <c r="M461" s="14" t="s">
        <v>1853</v>
      </c>
      <c r="N461" s="14">
        <v>1</v>
      </c>
      <c r="O461" s="14">
        <v>4</v>
      </c>
      <c r="P461" s="14" t="s">
        <v>96</v>
      </c>
      <c r="Q461" s="14" t="s">
        <v>2059</v>
      </c>
      <c r="R461" s="14"/>
    </row>
    <row r="462" spans="1:18" ht="15.75" customHeight="1" x14ac:dyDescent="0.2">
      <c r="A462" s="64" t="s">
        <v>31</v>
      </c>
      <c r="B462" s="64" t="s">
        <v>2060</v>
      </c>
      <c r="C462" s="64" t="s">
        <v>14</v>
      </c>
      <c r="D462" s="64" t="s">
        <v>24</v>
      </c>
      <c r="E462" s="64" t="s">
        <v>2038</v>
      </c>
      <c r="F462" s="19">
        <v>10</v>
      </c>
      <c r="H462" s="19">
        <v>2010</v>
      </c>
      <c r="I462" s="19" t="s">
        <v>2510</v>
      </c>
      <c r="J462" s="14" t="s">
        <v>2038</v>
      </c>
      <c r="K462" s="19" t="s">
        <v>2438</v>
      </c>
      <c r="L462" s="19" t="s">
        <v>97</v>
      </c>
      <c r="M462" s="14" t="s">
        <v>1853</v>
      </c>
      <c r="N462" s="14">
        <v>1</v>
      </c>
      <c r="O462" s="14">
        <v>4</v>
      </c>
      <c r="P462" s="14" t="s">
        <v>96</v>
      </c>
      <c r="Q462" s="14" t="s">
        <v>2059</v>
      </c>
      <c r="R462" s="14"/>
    </row>
    <row r="463" spans="1:18" ht="15.75" customHeight="1" x14ac:dyDescent="0.2">
      <c r="A463" s="64" t="s">
        <v>31</v>
      </c>
      <c r="B463" s="64" t="s">
        <v>2060</v>
      </c>
      <c r="C463" s="64" t="s">
        <v>14</v>
      </c>
      <c r="D463" s="64" t="s">
        <v>24</v>
      </c>
      <c r="E463" s="64" t="s">
        <v>2038</v>
      </c>
      <c r="F463" s="19">
        <v>11</v>
      </c>
      <c r="H463" s="19">
        <v>2012</v>
      </c>
      <c r="I463" s="19" t="s">
        <v>2511</v>
      </c>
      <c r="J463" s="14" t="s">
        <v>2038</v>
      </c>
      <c r="K463" s="19" t="s">
        <v>2438</v>
      </c>
      <c r="L463" s="19" t="s">
        <v>97</v>
      </c>
      <c r="M463" s="14" t="s">
        <v>1853</v>
      </c>
      <c r="N463" s="14">
        <v>1</v>
      </c>
      <c r="O463" s="14">
        <v>4</v>
      </c>
      <c r="P463" s="14" t="s">
        <v>96</v>
      </c>
      <c r="Q463" s="14" t="s">
        <v>2059</v>
      </c>
      <c r="R463" s="14"/>
    </row>
    <row r="464" spans="1:18" ht="15.75" customHeight="1" x14ac:dyDescent="0.2">
      <c r="A464" s="64" t="s">
        <v>31</v>
      </c>
      <c r="B464" s="64" t="s">
        <v>2060</v>
      </c>
      <c r="C464" s="64" t="s">
        <v>14</v>
      </c>
      <c r="D464" s="64" t="s">
        <v>24</v>
      </c>
      <c r="E464" s="64" t="s">
        <v>2038</v>
      </c>
      <c r="F464" s="19">
        <v>12</v>
      </c>
      <c r="H464" s="19">
        <v>2014</v>
      </c>
      <c r="I464" s="19" t="s">
        <v>2512</v>
      </c>
      <c r="J464" s="14" t="s">
        <v>2038</v>
      </c>
      <c r="K464" s="19" t="s">
        <v>2438</v>
      </c>
      <c r="L464" s="19" t="s">
        <v>97</v>
      </c>
      <c r="M464" s="14" t="s">
        <v>1853</v>
      </c>
      <c r="N464" s="14">
        <v>1</v>
      </c>
      <c r="O464" s="14">
        <v>4</v>
      </c>
      <c r="P464" s="14" t="s">
        <v>96</v>
      </c>
      <c r="Q464" s="14" t="s">
        <v>2059</v>
      </c>
      <c r="R464" s="14"/>
    </row>
    <row r="465" spans="1:18" ht="15.75" customHeight="1" x14ac:dyDescent="0.2">
      <c r="A465" s="64" t="s">
        <v>31</v>
      </c>
      <c r="B465" s="64" t="s">
        <v>2060</v>
      </c>
      <c r="C465" s="64" t="s">
        <v>14</v>
      </c>
      <c r="D465" s="64" t="s">
        <v>24</v>
      </c>
      <c r="E465" s="64" t="s">
        <v>2038</v>
      </c>
      <c r="F465" s="19">
        <v>13</v>
      </c>
      <c r="H465" s="19">
        <v>2016</v>
      </c>
      <c r="I465" s="19" t="s">
        <v>2513</v>
      </c>
      <c r="J465" s="14" t="s">
        <v>2038</v>
      </c>
      <c r="K465" s="19" t="s">
        <v>2438</v>
      </c>
      <c r="L465" s="19" t="s">
        <v>97</v>
      </c>
      <c r="M465" s="14" t="s">
        <v>1853</v>
      </c>
      <c r="N465" s="14">
        <v>1</v>
      </c>
      <c r="O465" s="14">
        <v>4</v>
      </c>
      <c r="P465" s="14" t="s">
        <v>96</v>
      </c>
      <c r="Q465" s="14" t="s">
        <v>2059</v>
      </c>
      <c r="R465" s="14"/>
    </row>
    <row r="466" spans="1:18" ht="15.75" customHeight="1" x14ac:dyDescent="0.2">
      <c r="A466" s="64" t="s">
        <v>31</v>
      </c>
      <c r="B466" s="64" t="s">
        <v>2060</v>
      </c>
      <c r="C466" s="64" t="s">
        <v>14</v>
      </c>
      <c r="D466" s="64" t="s">
        <v>24</v>
      </c>
      <c r="E466" s="64" t="s">
        <v>2039</v>
      </c>
      <c r="F466" s="19">
        <v>8</v>
      </c>
      <c r="H466" s="19">
        <v>2006</v>
      </c>
      <c r="I466" s="19" t="s">
        <v>2514</v>
      </c>
      <c r="J466" s="14" t="s">
        <v>2039</v>
      </c>
      <c r="K466" s="19" t="s">
        <v>2438</v>
      </c>
      <c r="L466" s="19" t="s">
        <v>97</v>
      </c>
      <c r="M466" s="14" t="s">
        <v>1853</v>
      </c>
      <c r="N466" s="14">
        <v>1</v>
      </c>
      <c r="O466" s="14">
        <v>4</v>
      </c>
      <c r="P466" s="14" t="s">
        <v>96</v>
      </c>
      <c r="Q466" s="14" t="s">
        <v>2059</v>
      </c>
      <c r="R466" s="14"/>
    </row>
    <row r="467" spans="1:18" ht="15.75" customHeight="1" x14ac:dyDescent="0.2">
      <c r="A467" s="64" t="s">
        <v>31</v>
      </c>
      <c r="B467" s="64" t="s">
        <v>2060</v>
      </c>
      <c r="C467" s="64" t="s">
        <v>14</v>
      </c>
      <c r="D467" s="64" t="s">
        <v>24</v>
      </c>
      <c r="E467" s="64" t="s">
        <v>2039</v>
      </c>
      <c r="F467" s="19">
        <v>9</v>
      </c>
      <c r="H467" s="19">
        <v>2008</v>
      </c>
      <c r="I467" s="19" t="s">
        <v>2158</v>
      </c>
      <c r="J467" s="14" t="s">
        <v>2039</v>
      </c>
      <c r="K467" s="19" t="s">
        <v>2438</v>
      </c>
      <c r="L467" s="19" t="s">
        <v>97</v>
      </c>
      <c r="M467" s="14" t="s">
        <v>1853</v>
      </c>
      <c r="N467" s="14">
        <v>1</v>
      </c>
      <c r="O467" s="14">
        <v>4</v>
      </c>
      <c r="P467" s="14" t="s">
        <v>96</v>
      </c>
      <c r="Q467" s="14" t="s">
        <v>2059</v>
      </c>
      <c r="R467" s="14"/>
    </row>
    <row r="468" spans="1:18" ht="15.75" customHeight="1" x14ac:dyDescent="0.2">
      <c r="A468" s="64" t="s">
        <v>31</v>
      </c>
      <c r="B468" s="64" t="s">
        <v>2060</v>
      </c>
      <c r="C468" s="64" t="s">
        <v>14</v>
      </c>
      <c r="D468" s="64" t="s">
        <v>24</v>
      </c>
      <c r="E468" s="64" t="s">
        <v>2039</v>
      </c>
      <c r="F468" s="19">
        <v>10</v>
      </c>
      <c r="H468" s="19">
        <v>2010</v>
      </c>
      <c r="I468" s="19" t="s">
        <v>2515</v>
      </c>
      <c r="J468" s="14" t="s">
        <v>2039</v>
      </c>
      <c r="K468" s="19" t="s">
        <v>2438</v>
      </c>
      <c r="L468" s="19" t="s">
        <v>97</v>
      </c>
      <c r="M468" s="14" t="s">
        <v>1853</v>
      </c>
      <c r="N468" s="14">
        <v>1</v>
      </c>
      <c r="O468" s="14">
        <v>4</v>
      </c>
      <c r="P468" s="14" t="s">
        <v>96</v>
      </c>
      <c r="Q468" s="14" t="s">
        <v>2059</v>
      </c>
      <c r="R468" s="14"/>
    </row>
    <row r="469" spans="1:18" ht="15.75" customHeight="1" x14ac:dyDescent="0.2">
      <c r="A469" s="64" t="s">
        <v>31</v>
      </c>
      <c r="B469" s="64" t="s">
        <v>2060</v>
      </c>
      <c r="C469" s="64" t="s">
        <v>14</v>
      </c>
      <c r="D469" s="64" t="s">
        <v>24</v>
      </c>
      <c r="E469" s="64" t="s">
        <v>2039</v>
      </c>
      <c r="F469" s="19">
        <v>11</v>
      </c>
      <c r="H469" s="19">
        <v>2012</v>
      </c>
      <c r="I469" s="19" t="s">
        <v>2516</v>
      </c>
      <c r="J469" s="14" t="s">
        <v>2039</v>
      </c>
      <c r="K469" s="19" t="s">
        <v>2438</v>
      </c>
      <c r="L469" s="19" t="s">
        <v>97</v>
      </c>
      <c r="M469" s="14" t="s">
        <v>1853</v>
      </c>
      <c r="N469" s="14">
        <v>1</v>
      </c>
      <c r="O469" s="14">
        <v>4</v>
      </c>
      <c r="P469" s="14" t="s">
        <v>96</v>
      </c>
      <c r="Q469" s="14" t="s">
        <v>2059</v>
      </c>
      <c r="R469" s="14"/>
    </row>
    <row r="470" spans="1:18" ht="15.75" customHeight="1" x14ac:dyDescent="0.2">
      <c r="A470" s="64" t="s">
        <v>31</v>
      </c>
      <c r="B470" s="64" t="s">
        <v>2060</v>
      </c>
      <c r="C470" s="64" t="s">
        <v>14</v>
      </c>
      <c r="D470" s="64" t="s">
        <v>24</v>
      </c>
      <c r="E470" s="64" t="s">
        <v>2039</v>
      </c>
      <c r="F470" s="19">
        <v>12</v>
      </c>
      <c r="H470" s="19">
        <v>2014</v>
      </c>
      <c r="I470" s="19" t="s">
        <v>2517</v>
      </c>
      <c r="J470" s="14" t="s">
        <v>2039</v>
      </c>
      <c r="K470" s="19" t="s">
        <v>2438</v>
      </c>
      <c r="L470" s="19" t="s">
        <v>97</v>
      </c>
      <c r="M470" s="14" t="s">
        <v>1853</v>
      </c>
      <c r="N470" s="14">
        <v>1</v>
      </c>
      <c r="O470" s="14">
        <v>4</v>
      </c>
      <c r="P470" s="14" t="s">
        <v>96</v>
      </c>
      <c r="Q470" s="14" t="s">
        <v>2059</v>
      </c>
      <c r="R470" s="14"/>
    </row>
    <row r="471" spans="1:18" ht="15.75" customHeight="1" x14ac:dyDescent="0.2">
      <c r="A471" s="64" t="s">
        <v>31</v>
      </c>
      <c r="B471" s="64" t="s">
        <v>2060</v>
      </c>
      <c r="C471" s="64" t="s">
        <v>14</v>
      </c>
      <c r="D471" s="64" t="s">
        <v>24</v>
      </c>
      <c r="E471" s="64" t="s">
        <v>2039</v>
      </c>
      <c r="F471" s="19">
        <v>13</v>
      </c>
      <c r="H471" s="19">
        <v>2016</v>
      </c>
      <c r="I471" s="19" t="s">
        <v>2518</v>
      </c>
      <c r="J471" s="14" t="s">
        <v>2039</v>
      </c>
      <c r="K471" s="19" t="s">
        <v>2438</v>
      </c>
      <c r="L471" s="19" t="s">
        <v>97</v>
      </c>
      <c r="M471" s="14" t="s">
        <v>1853</v>
      </c>
      <c r="N471" s="14">
        <v>1</v>
      </c>
      <c r="O471" s="14">
        <v>4</v>
      </c>
      <c r="P471" s="14" t="s">
        <v>96</v>
      </c>
      <c r="Q471" s="14" t="s">
        <v>2059</v>
      </c>
      <c r="R471" s="14"/>
    </row>
    <row r="472" spans="1:18" ht="15.75" customHeight="1" x14ac:dyDescent="0.2">
      <c r="A472" s="64" t="s">
        <v>31</v>
      </c>
      <c r="B472" s="64" t="s">
        <v>2060</v>
      </c>
      <c r="C472" s="64" t="s">
        <v>14</v>
      </c>
      <c r="D472" s="64" t="s">
        <v>24</v>
      </c>
      <c r="E472" s="64" t="s">
        <v>2040</v>
      </c>
      <c r="F472" s="19">
        <v>8</v>
      </c>
      <c r="H472" s="19">
        <v>2006</v>
      </c>
      <c r="I472" s="19" t="s">
        <v>2519</v>
      </c>
      <c r="J472" s="14" t="s">
        <v>2040</v>
      </c>
      <c r="K472" s="19" t="s">
        <v>2438</v>
      </c>
      <c r="L472" s="19" t="s">
        <v>97</v>
      </c>
      <c r="M472" s="14" t="s">
        <v>1853</v>
      </c>
      <c r="N472" s="14">
        <v>1</v>
      </c>
      <c r="O472" s="14">
        <v>4</v>
      </c>
      <c r="P472" s="14" t="s">
        <v>96</v>
      </c>
      <c r="Q472" s="14" t="s">
        <v>2059</v>
      </c>
      <c r="R472" s="14"/>
    </row>
    <row r="473" spans="1:18" ht="15.75" customHeight="1" x14ac:dyDescent="0.2">
      <c r="A473" s="64" t="s">
        <v>31</v>
      </c>
      <c r="B473" s="64" t="s">
        <v>2060</v>
      </c>
      <c r="C473" s="64" t="s">
        <v>14</v>
      </c>
      <c r="D473" s="64" t="s">
        <v>24</v>
      </c>
      <c r="E473" s="64" t="s">
        <v>2040</v>
      </c>
      <c r="F473" s="19">
        <v>9</v>
      </c>
      <c r="H473" s="19">
        <v>2008</v>
      </c>
      <c r="I473" s="19" t="s">
        <v>2520</v>
      </c>
      <c r="J473" s="14" t="s">
        <v>2040</v>
      </c>
      <c r="K473" s="19" t="s">
        <v>2438</v>
      </c>
      <c r="L473" s="19" t="s">
        <v>97</v>
      </c>
      <c r="M473" s="14" t="s">
        <v>1853</v>
      </c>
      <c r="N473" s="14">
        <v>1</v>
      </c>
      <c r="O473" s="14">
        <v>4</v>
      </c>
      <c r="P473" s="14" t="s">
        <v>96</v>
      </c>
      <c r="Q473" s="14" t="s">
        <v>2059</v>
      </c>
      <c r="R473" s="14"/>
    </row>
    <row r="474" spans="1:18" ht="15.75" customHeight="1" x14ac:dyDescent="0.2">
      <c r="A474" s="64" t="s">
        <v>31</v>
      </c>
      <c r="B474" s="64" t="s">
        <v>2060</v>
      </c>
      <c r="C474" s="64" t="s">
        <v>14</v>
      </c>
      <c r="D474" s="64" t="s">
        <v>24</v>
      </c>
      <c r="E474" s="64" t="s">
        <v>2040</v>
      </c>
      <c r="F474" s="19">
        <v>10</v>
      </c>
      <c r="H474" s="19">
        <v>2010</v>
      </c>
      <c r="I474" s="19" t="s">
        <v>2521</v>
      </c>
      <c r="J474" s="14" t="s">
        <v>2040</v>
      </c>
      <c r="K474" s="19" t="s">
        <v>2438</v>
      </c>
      <c r="L474" s="19" t="s">
        <v>97</v>
      </c>
      <c r="M474" s="14" t="s">
        <v>1853</v>
      </c>
      <c r="N474" s="14">
        <v>1</v>
      </c>
      <c r="O474" s="14">
        <v>4</v>
      </c>
      <c r="P474" s="14" t="s">
        <v>96</v>
      </c>
      <c r="Q474" s="14" t="s">
        <v>2059</v>
      </c>
      <c r="R474" s="14"/>
    </row>
    <row r="475" spans="1:18" ht="15.75" customHeight="1" x14ac:dyDescent="0.2">
      <c r="A475" s="64" t="s">
        <v>31</v>
      </c>
      <c r="B475" s="64" t="s">
        <v>2060</v>
      </c>
      <c r="C475" s="64" t="s">
        <v>14</v>
      </c>
      <c r="D475" s="64" t="s">
        <v>24</v>
      </c>
      <c r="E475" s="64" t="s">
        <v>2040</v>
      </c>
      <c r="F475" s="19">
        <v>11</v>
      </c>
      <c r="H475" s="19">
        <v>2012</v>
      </c>
      <c r="I475" s="19" t="s">
        <v>2522</v>
      </c>
      <c r="J475" s="14" t="s">
        <v>2040</v>
      </c>
      <c r="K475" s="19" t="s">
        <v>2438</v>
      </c>
      <c r="L475" s="19" t="s">
        <v>97</v>
      </c>
      <c r="M475" s="14" t="s">
        <v>1853</v>
      </c>
      <c r="N475" s="14">
        <v>1</v>
      </c>
      <c r="O475" s="14">
        <v>4</v>
      </c>
      <c r="P475" s="14" t="s">
        <v>96</v>
      </c>
      <c r="Q475" s="14" t="s">
        <v>2059</v>
      </c>
      <c r="R475" s="14"/>
    </row>
    <row r="476" spans="1:18" ht="15.75" customHeight="1" x14ac:dyDescent="0.2">
      <c r="A476" s="64" t="s">
        <v>31</v>
      </c>
      <c r="B476" s="64" t="s">
        <v>2060</v>
      </c>
      <c r="C476" s="64" t="s">
        <v>14</v>
      </c>
      <c r="D476" s="64" t="s">
        <v>24</v>
      </c>
      <c r="E476" s="64" t="s">
        <v>2040</v>
      </c>
      <c r="F476" s="19">
        <v>12</v>
      </c>
      <c r="H476" s="19">
        <v>2014</v>
      </c>
      <c r="I476" s="19" t="s">
        <v>2523</v>
      </c>
      <c r="J476" s="14" t="s">
        <v>2040</v>
      </c>
      <c r="K476" s="19" t="s">
        <v>2438</v>
      </c>
      <c r="L476" s="19" t="s">
        <v>97</v>
      </c>
      <c r="M476" s="14" t="s">
        <v>1853</v>
      </c>
      <c r="N476" s="14">
        <v>1</v>
      </c>
      <c r="O476" s="14">
        <v>4</v>
      </c>
      <c r="P476" s="14" t="s">
        <v>96</v>
      </c>
      <c r="Q476" s="14" t="s">
        <v>2059</v>
      </c>
      <c r="R476" s="14"/>
    </row>
    <row r="477" spans="1:18" ht="15.75" customHeight="1" x14ac:dyDescent="0.2">
      <c r="A477" s="64" t="s">
        <v>31</v>
      </c>
      <c r="B477" s="64" t="s">
        <v>2060</v>
      </c>
      <c r="C477" s="64" t="s">
        <v>14</v>
      </c>
      <c r="D477" s="64" t="s">
        <v>24</v>
      </c>
      <c r="E477" s="64" t="s">
        <v>2040</v>
      </c>
      <c r="F477" s="19">
        <v>13</v>
      </c>
      <c r="H477" s="19">
        <v>2016</v>
      </c>
      <c r="I477" s="19" t="s">
        <v>2524</v>
      </c>
      <c r="J477" s="14" t="s">
        <v>2040</v>
      </c>
      <c r="K477" s="19" t="s">
        <v>2438</v>
      </c>
      <c r="L477" s="19" t="s">
        <v>97</v>
      </c>
      <c r="M477" s="14" t="s">
        <v>1853</v>
      </c>
      <c r="N477" s="14">
        <v>1</v>
      </c>
      <c r="O477" s="14">
        <v>4</v>
      </c>
      <c r="P477" s="14" t="s">
        <v>96</v>
      </c>
      <c r="Q477" s="14" t="s">
        <v>2059</v>
      </c>
      <c r="R477" s="14"/>
    </row>
    <row r="478" spans="1:18" ht="15.75" customHeight="1" x14ac:dyDescent="0.2">
      <c r="A478" s="6" t="s">
        <v>31</v>
      </c>
      <c r="B478" s="6" t="s">
        <v>2060</v>
      </c>
      <c r="C478" s="6" t="s">
        <v>14</v>
      </c>
      <c r="D478" s="6" t="s">
        <v>39</v>
      </c>
      <c r="E478" s="6" t="s">
        <v>2042</v>
      </c>
      <c r="F478" s="19">
        <v>8</v>
      </c>
      <c r="H478" s="19">
        <v>2006</v>
      </c>
      <c r="I478" s="19" t="s">
        <v>2537</v>
      </c>
      <c r="J478" s="14" t="s">
        <v>2042</v>
      </c>
      <c r="K478" s="19" t="s">
        <v>2438</v>
      </c>
      <c r="L478" s="19" t="s">
        <v>95</v>
      </c>
      <c r="M478" s="14" t="s">
        <v>1853</v>
      </c>
      <c r="N478" s="14">
        <v>1</v>
      </c>
      <c r="O478" s="14">
        <v>4</v>
      </c>
      <c r="P478" s="14" t="s">
        <v>96</v>
      </c>
      <c r="Q478" s="14" t="s">
        <v>2059</v>
      </c>
      <c r="R478" s="14"/>
    </row>
    <row r="479" spans="1:18" ht="15.75" customHeight="1" x14ac:dyDescent="0.2">
      <c r="A479" s="6" t="s">
        <v>31</v>
      </c>
      <c r="B479" s="6" t="s">
        <v>2060</v>
      </c>
      <c r="C479" s="6" t="s">
        <v>14</v>
      </c>
      <c r="D479" s="6" t="s">
        <v>39</v>
      </c>
      <c r="E479" s="6" t="s">
        <v>2042</v>
      </c>
      <c r="F479" s="19">
        <v>9</v>
      </c>
      <c r="H479" s="19">
        <v>2008</v>
      </c>
      <c r="I479" s="19" t="s">
        <v>2538</v>
      </c>
      <c r="J479" s="14" t="s">
        <v>2042</v>
      </c>
      <c r="K479" s="19" t="s">
        <v>2438</v>
      </c>
      <c r="L479" s="19" t="s">
        <v>95</v>
      </c>
      <c r="M479" s="14" t="s">
        <v>1853</v>
      </c>
      <c r="N479" s="14">
        <v>1</v>
      </c>
      <c r="O479" s="14">
        <v>4</v>
      </c>
      <c r="P479" s="14" t="s">
        <v>96</v>
      </c>
      <c r="Q479" s="14" t="s">
        <v>2059</v>
      </c>
      <c r="R479" s="14"/>
    </row>
    <row r="480" spans="1:18" ht="15.75" customHeight="1" x14ac:dyDescent="0.2">
      <c r="A480" s="6" t="s">
        <v>31</v>
      </c>
      <c r="B480" s="6" t="s">
        <v>2060</v>
      </c>
      <c r="C480" s="6" t="s">
        <v>14</v>
      </c>
      <c r="D480" s="6" t="s">
        <v>39</v>
      </c>
      <c r="E480" s="6" t="s">
        <v>2042</v>
      </c>
      <c r="F480" s="19">
        <v>10</v>
      </c>
      <c r="H480" s="19">
        <v>2010</v>
      </c>
      <c r="I480" s="19" t="s">
        <v>2539</v>
      </c>
      <c r="J480" s="14" t="s">
        <v>2042</v>
      </c>
      <c r="K480" s="19" t="s">
        <v>2438</v>
      </c>
      <c r="L480" s="19" t="s">
        <v>95</v>
      </c>
      <c r="M480" s="14" t="s">
        <v>1853</v>
      </c>
      <c r="N480" s="14">
        <v>1</v>
      </c>
      <c r="O480" s="14">
        <v>4</v>
      </c>
      <c r="P480" s="14" t="s">
        <v>96</v>
      </c>
      <c r="Q480" s="14" t="s">
        <v>2059</v>
      </c>
      <c r="R480" s="14"/>
    </row>
    <row r="481" spans="1:18" ht="15.75" customHeight="1" x14ac:dyDescent="0.2">
      <c r="A481" s="6" t="s">
        <v>31</v>
      </c>
      <c r="B481" s="6" t="s">
        <v>2060</v>
      </c>
      <c r="C481" s="6" t="s">
        <v>14</v>
      </c>
      <c r="D481" s="6" t="s">
        <v>39</v>
      </c>
      <c r="E481" s="6" t="s">
        <v>2042</v>
      </c>
      <c r="F481" s="19">
        <v>11</v>
      </c>
      <c r="H481" s="19">
        <v>2012</v>
      </c>
      <c r="I481" s="19" t="s">
        <v>2540</v>
      </c>
      <c r="J481" s="14" t="s">
        <v>2042</v>
      </c>
      <c r="K481" s="19" t="s">
        <v>2438</v>
      </c>
      <c r="L481" s="19" t="s">
        <v>95</v>
      </c>
      <c r="M481" s="14" t="s">
        <v>1853</v>
      </c>
      <c r="N481" s="14">
        <v>1</v>
      </c>
      <c r="O481" s="14">
        <v>4</v>
      </c>
      <c r="P481" s="14" t="s">
        <v>96</v>
      </c>
      <c r="Q481" s="14" t="s">
        <v>2059</v>
      </c>
      <c r="R481" s="14"/>
    </row>
    <row r="482" spans="1:18" ht="15.75" customHeight="1" x14ac:dyDescent="0.2">
      <c r="A482" s="6" t="s">
        <v>31</v>
      </c>
      <c r="B482" s="6" t="s">
        <v>2060</v>
      </c>
      <c r="C482" s="6" t="s">
        <v>14</v>
      </c>
      <c r="D482" s="6" t="s">
        <v>39</v>
      </c>
      <c r="E482" s="6" t="s">
        <v>2042</v>
      </c>
      <c r="F482" s="19">
        <v>12</v>
      </c>
      <c r="H482" s="19">
        <v>2014</v>
      </c>
      <c r="I482" s="19" t="s">
        <v>2541</v>
      </c>
      <c r="J482" s="14" t="s">
        <v>2042</v>
      </c>
      <c r="K482" s="19" t="s">
        <v>2438</v>
      </c>
      <c r="L482" s="19" t="s">
        <v>95</v>
      </c>
      <c r="M482" s="14" t="s">
        <v>1853</v>
      </c>
      <c r="N482" s="14">
        <v>1</v>
      </c>
      <c r="O482" s="14">
        <v>4</v>
      </c>
      <c r="P482" s="14" t="s">
        <v>96</v>
      </c>
      <c r="Q482" s="14" t="s">
        <v>2059</v>
      </c>
      <c r="R482" s="14"/>
    </row>
    <row r="483" spans="1:18" ht="15.75" customHeight="1" x14ac:dyDescent="0.2">
      <c r="A483" s="6" t="s">
        <v>31</v>
      </c>
      <c r="B483" s="6" t="s">
        <v>2060</v>
      </c>
      <c r="C483" s="6" t="s">
        <v>14</v>
      </c>
      <c r="D483" s="6" t="s">
        <v>39</v>
      </c>
      <c r="E483" s="6" t="s">
        <v>2042</v>
      </c>
      <c r="F483" s="19">
        <v>13</v>
      </c>
      <c r="H483" s="19">
        <v>2016</v>
      </c>
      <c r="I483" s="19" t="s">
        <v>2542</v>
      </c>
      <c r="J483" s="14" t="s">
        <v>2042</v>
      </c>
      <c r="K483" s="19" t="s">
        <v>2438</v>
      </c>
      <c r="L483" s="19" t="s">
        <v>95</v>
      </c>
      <c r="M483" s="14" t="s">
        <v>1853</v>
      </c>
      <c r="N483" s="14">
        <v>1</v>
      </c>
      <c r="O483" s="14">
        <v>4</v>
      </c>
      <c r="P483" s="14" t="s">
        <v>96</v>
      </c>
      <c r="Q483" s="14" t="s">
        <v>2059</v>
      </c>
      <c r="R483" s="14"/>
    </row>
    <row r="484" spans="1:18" ht="15.75" customHeight="1" x14ac:dyDescent="0.2">
      <c r="A484" s="6" t="s">
        <v>31</v>
      </c>
      <c r="B484" s="6" t="s">
        <v>2060</v>
      </c>
      <c r="C484" s="6" t="s">
        <v>14</v>
      </c>
      <c r="D484" s="6" t="s">
        <v>39</v>
      </c>
      <c r="E484" s="6" t="s">
        <v>2043</v>
      </c>
      <c r="F484" s="19">
        <v>8</v>
      </c>
      <c r="H484" s="19">
        <v>2006</v>
      </c>
      <c r="I484" s="19" t="s">
        <v>2543</v>
      </c>
      <c r="J484" s="14" t="s">
        <v>2043</v>
      </c>
      <c r="K484" s="19" t="s">
        <v>2438</v>
      </c>
      <c r="L484" s="19" t="s">
        <v>97</v>
      </c>
      <c r="M484" s="14" t="s">
        <v>1853</v>
      </c>
      <c r="N484" s="14">
        <v>1</v>
      </c>
      <c r="O484" s="14">
        <v>4</v>
      </c>
      <c r="P484" s="14" t="s">
        <v>96</v>
      </c>
      <c r="Q484" s="14" t="s">
        <v>2059</v>
      </c>
      <c r="R484" s="14"/>
    </row>
    <row r="485" spans="1:18" ht="15.75" customHeight="1" x14ac:dyDescent="0.2">
      <c r="A485" s="6" t="s">
        <v>31</v>
      </c>
      <c r="B485" s="6" t="s">
        <v>2060</v>
      </c>
      <c r="C485" s="6" t="s">
        <v>14</v>
      </c>
      <c r="D485" s="6" t="s">
        <v>39</v>
      </c>
      <c r="E485" s="6" t="s">
        <v>2043</v>
      </c>
      <c r="F485" s="19">
        <v>9</v>
      </c>
      <c r="H485" s="19">
        <v>2008</v>
      </c>
      <c r="I485" s="19" t="s">
        <v>2160</v>
      </c>
      <c r="J485" s="14" t="s">
        <v>2043</v>
      </c>
      <c r="K485" s="19" t="s">
        <v>2438</v>
      </c>
      <c r="L485" s="19" t="s">
        <v>97</v>
      </c>
      <c r="M485" s="14" t="s">
        <v>1853</v>
      </c>
      <c r="N485" s="14">
        <v>1</v>
      </c>
      <c r="O485" s="14">
        <v>4</v>
      </c>
      <c r="P485" s="14" t="s">
        <v>96</v>
      </c>
      <c r="Q485" s="14" t="s">
        <v>2059</v>
      </c>
      <c r="R485" s="14"/>
    </row>
    <row r="486" spans="1:18" ht="15.75" customHeight="1" x14ac:dyDescent="0.2">
      <c r="A486" s="6" t="s">
        <v>31</v>
      </c>
      <c r="B486" s="6" t="s">
        <v>2060</v>
      </c>
      <c r="C486" s="6" t="s">
        <v>14</v>
      </c>
      <c r="D486" s="6" t="s">
        <v>39</v>
      </c>
      <c r="E486" s="6" t="s">
        <v>2043</v>
      </c>
      <c r="F486" s="19">
        <v>10</v>
      </c>
      <c r="H486" s="19">
        <v>2010</v>
      </c>
      <c r="I486" s="19" t="s">
        <v>2544</v>
      </c>
      <c r="J486" s="14" t="s">
        <v>2043</v>
      </c>
      <c r="K486" s="19" t="s">
        <v>2438</v>
      </c>
      <c r="L486" s="19" t="s">
        <v>97</v>
      </c>
      <c r="M486" s="14" t="s">
        <v>1853</v>
      </c>
      <c r="N486" s="14">
        <v>1</v>
      </c>
      <c r="O486" s="14">
        <v>4</v>
      </c>
      <c r="P486" s="14" t="s">
        <v>96</v>
      </c>
      <c r="Q486" s="14" t="s">
        <v>2059</v>
      </c>
      <c r="R486" s="14"/>
    </row>
    <row r="487" spans="1:18" ht="15.75" customHeight="1" x14ac:dyDescent="0.2">
      <c r="A487" s="6" t="s">
        <v>31</v>
      </c>
      <c r="B487" s="6" t="s">
        <v>2060</v>
      </c>
      <c r="C487" s="6" t="s">
        <v>14</v>
      </c>
      <c r="D487" s="6" t="s">
        <v>39</v>
      </c>
      <c r="E487" s="6" t="s">
        <v>2043</v>
      </c>
      <c r="F487" s="19">
        <v>11</v>
      </c>
      <c r="H487" s="19">
        <v>2012</v>
      </c>
      <c r="I487" s="19" t="s">
        <v>2545</v>
      </c>
      <c r="J487" s="14" t="s">
        <v>2043</v>
      </c>
      <c r="K487" s="19" t="s">
        <v>2438</v>
      </c>
      <c r="L487" s="19" t="s">
        <v>97</v>
      </c>
      <c r="M487" s="14" t="s">
        <v>1853</v>
      </c>
      <c r="N487" s="14">
        <v>1</v>
      </c>
      <c r="O487" s="14">
        <v>4</v>
      </c>
      <c r="P487" s="14" t="s">
        <v>96</v>
      </c>
      <c r="Q487" s="14" t="s">
        <v>2059</v>
      </c>
      <c r="R487" s="14"/>
    </row>
    <row r="488" spans="1:18" ht="15.75" customHeight="1" x14ac:dyDescent="0.2">
      <c r="A488" s="6" t="s">
        <v>31</v>
      </c>
      <c r="B488" s="6" t="s">
        <v>2060</v>
      </c>
      <c r="C488" s="6" t="s">
        <v>14</v>
      </c>
      <c r="D488" s="6" t="s">
        <v>39</v>
      </c>
      <c r="E488" s="6" t="s">
        <v>2043</v>
      </c>
      <c r="F488" s="19">
        <v>12</v>
      </c>
      <c r="H488" s="19">
        <v>2014</v>
      </c>
      <c r="I488" s="19" t="s">
        <v>2546</v>
      </c>
      <c r="J488" s="14" t="s">
        <v>2043</v>
      </c>
      <c r="K488" s="19" t="s">
        <v>2438</v>
      </c>
      <c r="L488" s="19" t="s">
        <v>97</v>
      </c>
      <c r="M488" s="14" t="s">
        <v>1853</v>
      </c>
      <c r="N488" s="14">
        <v>1</v>
      </c>
      <c r="O488" s="14">
        <v>4</v>
      </c>
      <c r="P488" s="14" t="s">
        <v>96</v>
      </c>
      <c r="Q488" s="14" t="s">
        <v>2059</v>
      </c>
      <c r="R488" s="14"/>
    </row>
    <row r="489" spans="1:18" ht="15.75" customHeight="1" x14ac:dyDescent="0.2">
      <c r="A489" s="6" t="s">
        <v>31</v>
      </c>
      <c r="B489" s="6" t="s">
        <v>2060</v>
      </c>
      <c r="C489" s="6" t="s">
        <v>14</v>
      </c>
      <c r="D489" s="6" t="s">
        <v>39</v>
      </c>
      <c r="E489" s="6" t="s">
        <v>2043</v>
      </c>
      <c r="F489" s="19">
        <v>13</v>
      </c>
      <c r="H489" s="19">
        <v>2016</v>
      </c>
      <c r="I489" s="19" t="s">
        <v>2547</v>
      </c>
      <c r="J489" s="14" t="s">
        <v>2043</v>
      </c>
      <c r="K489" s="19" t="s">
        <v>2438</v>
      </c>
      <c r="L489" s="19" t="s">
        <v>97</v>
      </c>
      <c r="M489" s="14" t="s">
        <v>1853</v>
      </c>
      <c r="N489" s="14">
        <v>1</v>
      </c>
      <c r="O489" s="14">
        <v>4</v>
      </c>
      <c r="P489" s="14" t="s">
        <v>96</v>
      </c>
      <c r="Q489" s="14" t="s">
        <v>2059</v>
      </c>
      <c r="R489" s="14"/>
    </row>
    <row r="490" spans="1:18" ht="15.75" customHeight="1" x14ac:dyDescent="0.2">
      <c r="A490" s="6" t="s">
        <v>31</v>
      </c>
      <c r="B490" s="6" t="s">
        <v>2060</v>
      </c>
      <c r="C490" s="6" t="s">
        <v>14</v>
      </c>
      <c r="D490" s="6" t="s">
        <v>39</v>
      </c>
      <c r="E490" s="6" t="s">
        <v>2044</v>
      </c>
      <c r="F490" s="19">
        <v>8</v>
      </c>
      <c r="H490" s="19">
        <v>2006</v>
      </c>
      <c r="I490" s="19" t="s">
        <v>2548</v>
      </c>
      <c r="J490" s="14" t="s">
        <v>2044</v>
      </c>
      <c r="K490" s="19" t="s">
        <v>2438</v>
      </c>
      <c r="L490" s="19" t="s">
        <v>97</v>
      </c>
      <c r="M490" s="14" t="s">
        <v>1853</v>
      </c>
      <c r="N490" s="14">
        <v>1</v>
      </c>
      <c r="O490" s="14">
        <v>4</v>
      </c>
      <c r="P490" s="14" t="s">
        <v>96</v>
      </c>
      <c r="Q490" s="14" t="s">
        <v>2059</v>
      </c>
      <c r="R490" s="14"/>
    </row>
    <row r="491" spans="1:18" ht="15.75" customHeight="1" x14ac:dyDescent="0.2">
      <c r="A491" s="6" t="s">
        <v>31</v>
      </c>
      <c r="B491" s="6" t="s">
        <v>2060</v>
      </c>
      <c r="C491" s="6" t="s">
        <v>14</v>
      </c>
      <c r="D491" s="6" t="s">
        <v>39</v>
      </c>
      <c r="E491" s="6" t="s">
        <v>2044</v>
      </c>
      <c r="F491" s="19">
        <v>9</v>
      </c>
      <c r="H491" s="19">
        <v>2008</v>
      </c>
      <c r="I491" s="19" t="s">
        <v>2549</v>
      </c>
      <c r="J491" s="14" t="s">
        <v>2044</v>
      </c>
      <c r="K491" s="19" t="s">
        <v>2438</v>
      </c>
      <c r="L491" s="19" t="s">
        <v>97</v>
      </c>
      <c r="M491" s="14" t="s">
        <v>1853</v>
      </c>
      <c r="N491" s="14">
        <v>1</v>
      </c>
      <c r="O491" s="14">
        <v>4</v>
      </c>
      <c r="P491" s="14" t="s">
        <v>96</v>
      </c>
      <c r="Q491" s="14" t="s">
        <v>2059</v>
      </c>
      <c r="R491" s="14"/>
    </row>
    <row r="492" spans="1:18" ht="15.75" customHeight="1" x14ac:dyDescent="0.2">
      <c r="A492" s="6" t="s">
        <v>31</v>
      </c>
      <c r="B492" s="6" t="s">
        <v>2060</v>
      </c>
      <c r="C492" s="6" t="s">
        <v>14</v>
      </c>
      <c r="D492" s="6" t="s">
        <v>39</v>
      </c>
      <c r="E492" s="6" t="s">
        <v>2044</v>
      </c>
      <c r="F492" s="19">
        <v>10</v>
      </c>
      <c r="H492" s="19">
        <v>2010</v>
      </c>
      <c r="I492" s="19" t="s">
        <v>2550</v>
      </c>
      <c r="J492" s="14" t="s">
        <v>2044</v>
      </c>
      <c r="K492" s="19" t="s">
        <v>2438</v>
      </c>
      <c r="L492" s="19" t="s">
        <v>97</v>
      </c>
      <c r="M492" s="14" t="s">
        <v>1853</v>
      </c>
      <c r="N492" s="14">
        <v>1</v>
      </c>
      <c r="O492" s="14">
        <v>4</v>
      </c>
      <c r="P492" s="14" t="s">
        <v>96</v>
      </c>
      <c r="Q492" s="14" t="s">
        <v>2059</v>
      </c>
      <c r="R492" s="14"/>
    </row>
    <row r="493" spans="1:18" ht="15.75" customHeight="1" x14ac:dyDescent="0.2">
      <c r="A493" s="6" t="s">
        <v>31</v>
      </c>
      <c r="B493" s="6" t="s">
        <v>2060</v>
      </c>
      <c r="C493" s="6" t="s">
        <v>14</v>
      </c>
      <c r="D493" s="6" t="s">
        <v>39</v>
      </c>
      <c r="E493" s="6" t="s">
        <v>2044</v>
      </c>
      <c r="F493" s="19">
        <v>11</v>
      </c>
      <c r="H493" s="19">
        <v>2012</v>
      </c>
      <c r="I493" s="19" t="s">
        <v>2551</v>
      </c>
      <c r="J493" s="14" t="s">
        <v>2044</v>
      </c>
      <c r="K493" s="19" t="s">
        <v>2438</v>
      </c>
      <c r="L493" s="19" t="s">
        <v>97</v>
      </c>
      <c r="M493" s="14" t="s">
        <v>1853</v>
      </c>
      <c r="N493" s="14">
        <v>1</v>
      </c>
      <c r="O493" s="14">
        <v>4</v>
      </c>
      <c r="P493" s="14" t="s">
        <v>96</v>
      </c>
      <c r="Q493" s="14" t="s">
        <v>2059</v>
      </c>
      <c r="R493" s="14"/>
    </row>
    <row r="494" spans="1:18" ht="15.75" customHeight="1" x14ac:dyDescent="0.2">
      <c r="A494" s="6" t="s">
        <v>31</v>
      </c>
      <c r="B494" s="6" t="s">
        <v>2060</v>
      </c>
      <c r="C494" s="6" t="s">
        <v>14</v>
      </c>
      <c r="D494" s="6" t="s">
        <v>39</v>
      </c>
      <c r="E494" s="6" t="s">
        <v>2044</v>
      </c>
      <c r="F494" s="19">
        <v>12</v>
      </c>
      <c r="H494" s="19">
        <v>2014</v>
      </c>
      <c r="I494" s="19" t="s">
        <v>2552</v>
      </c>
      <c r="J494" s="14" t="s">
        <v>2044</v>
      </c>
      <c r="K494" s="19" t="s">
        <v>2438</v>
      </c>
      <c r="L494" s="19" t="s">
        <v>97</v>
      </c>
      <c r="M494" s="14" t="s">
        <v>1853</v>
      </c>
      <c r="N494" s="14">
        <v>1</v>
      </c>
      <c r="O494" s="14">
        <v>4</v>
      </c>
      <c r="P494" s="14" t="s">
        <v>96</v>
      </c>
      <c r="Q494" s="14" t="s">
        <v>2059</v>
      </c>
      <c r="R494" s="14"/>
    </row>
    <row r="495" spans="1:18" ht="15.75" customHeight="1" x14ac:dyDescent="0.2">
      <c r="A495" s="6" t="s">
        <v>31</v>
      </c>
      <c r="B495" s="6" t="s">
        <v>2060</v>
      </c>
      <c r="C495" s="6" t="s">
        <v>14</v>
      </c>
      <c r="D495" s="6" t="s">
        <v>39</v>
      </c>
      <c r="E495" s="6" t="s">
        <v>2044</v>
      </c>
      <c r="F495" s="19">
        <v>13</v>
      </c>
      <c r="H495" s="19">
        <v>2016</v>
      </c>
      <c r="I495" s="19" t="s">
        <v>2553</v>
      </c>
      <c r="J495" s="14" t="s">
        <v>2044</v>
      </c>
      <c r="K495" s="19" t="s">
        <v>2438</v>
      </c>
      <c r="L495" s="19" t="s">
        <v>97</v>
      </c>
      <c r="M495" s="14" t="s">
        <v>1853</v>
      </c>
      <c r="N495" s="14">
        <v>1</v>
      </c>
      <c r="O495" s="14">
        <v>4</v>
      </c>
      <c r="P495" s="14" t="s">
        <v>96</v>
      </c>
      <c r="Q495" s="14" t="s">
        <v>2059</v>
      </c>
      <c r="R495" s="14"/>
    </row>
    <row r="496" spans="1:18" ht="15.75" customHeight="1" x14ac:dyDescent="0.2">
      <c r="A496" s="6" t="s">
        <v>31</v>
      </c>
      <c r="B496" s="6" t="s">
        <v>2060</v>
      </c>
      <c r="C496" s="6" t="s">
        <v>14</v>
      </c>
      <c r="D496" s="6" t="s">
        <v>39</v>
      </c>
      <c r="E496" s="6" t="s">
        <v>2045</v>
      </c>
      <c r="F496" s="19">
        <v>8</v>
      </c>
      <c r="H496" s="19">
        <v>2006</v>
      </c>
      <c r="I496" s="19" t="s">
        <v>2554</v>
      </c>
      <c r="J496" s="14" t="s">
        <v>2045</v>
      </c>
      <c r="K496" s="19" t="s">
        <v>2438</v>
      </c>
      <c r="L496" s="19" t="s">
        <v>97</v>
      </c>
      <c r="M496" s="14" t="s">
        <v>1853</v>
      </c>
      <c r="N496" s="14">
        <v>1</v>
      </c>
      <c r="O496" s="14">
        <v>4</v>
      </c>
      <c r="P496" s="14" t="s">
        <v>96</v>
      </c>
      <c r="Q496" s="14" t="s">
        <v>2059</v>
      </c>
      <c r="R496" s="14"/>
    </row>
    <row r="497" spans="1:18" ht="15.75" customHeight="1" x14ac:dyDescent="0.2">
      <c r="A497" s="6" t="s">
        <v>31</v>
      </c>
      <c r="B497" s="6" t="s">
        <v>2060</v>
      </c>
      <c r="C497" s="6" t="s">
        <v>14</v>
      </c>
      <c r="D497" s="6" t="s">
        <v>39</v>
      </c>
      <c r="E497" s="6" t="s">
        <v>2045</v>
      </c>
      <c r="F497" s="19">
        <v>9</v>
      </c>
      <c r="H497" s="19">
        <v>2008</v>
      </c>
      <c r="I497" s="19" t="s">
        <v>2164</v>
      </c>
      <c r="J497" s="14" t="s">
        <v>2045</v>
      </c>
      <c r="K497" s="19" t="s">
        <v>2438</v>
      </c>
      <c r="L497" s="19" t="s">
        <v>97</v>
      </c>
      <c r="M497" s="14" t="s">
        <v>1853</v>
      </c>
      <c r="N497" s="14">
        <v>1</v>
      </c>
      <c r="O497" s="14">
        <v>4</v>
      </c>
      <c r="P497" s="14" t="s">
        <v>96</v>
      </c>
      <c r="Q497" s="14" t="s">
        <v>2059</v>
      </c>
      <c r="R497" s="14"/>
    </row>
    <row r="498" spans="1:18" ht="15.75" customHeight="1" x14ac:dyDescent="0.2">
      <c r="A498" s="6" t="s">
        <v>31</v>
      </c>
      <c r="B498" s="6" t="s">
        <v>2060</v>
      </c>
      <c r="C498" s="6" t="s">
        <v>14</v>
      </c>
      <c r="D498" s="6" t="s">
        <v>39</v>
      </c>
      <c r="E498" s="6" t="s">
        <v>2045</v>
      </c>
      <c r="F498" s="19">
        <v>10</v>
      </c>
      <c r="H498" s="19">
        <v>2010</v>
      </c>
      <c r="I498" s="19" t="s">
        <v>2555</v>
      </c>
      <c r="J498" s="14" t="s">
        <v>2045</v>
      </c>
      <c r="K498" s="19" t="s">
        <v>2438</v>
      </c>
      <c r="L498" s="19" t="s">
        <v>97</v>
      </c>
      <c r="M498" s="14" t="s">
        <v>1853</v>
      </c>
      <c r="N498" s="14">
        <v>1</v>
      </c>
      <c r="O498" s="14">
        <v>4</v>
      </c>
      <c r="P498" s="14" t="s">
        <v>96</v>
      </c>
      <c r="Q498" s="14" t="s">
        <v>2059</v>
      </c>
      <c r="R498" s="14"/>
    </row>
    <row r="499" spans="1:18" ht="15.75" customHeight="1" x14ac:dyDescent="0.2">
      <c r="A499" s="6" t="s">
        <v>31</v>
      </c>
      <c r="B499" s="6" t="s">
        <v>2060</v>
      </c>
      <c r="C499" s="6" t="s">
        <v>14</v>
      </c>
      <c r="D499" s="6" t="s">
        <v>39</v>
      </c>
      <c r="E499" s="6" t="s">
        <v>2045</v>
      </c>
      <c r="F499" s="19">
        <v>11</v>
      </c>
      <c r="H499" s="19">
        <v>2012</v>
      </c>
      <c r="I499" s="19" t="s">
        <v>2556</v>
      </c>
      <c r="J499" s="14" t="s">
        <v>2045</v>
      </c>
      <c r="K499" s="19" t="s">
        <v>2438</v>
      </c>
      <c r="L499" s="19" t="s">
        <v>97</v>
      </c>
      <c r="M499" s="14" t="s">
        <v>1853</v>
      </c>
      <c r="N499" s="14">
        <v>1</v>
      </c>
      <c r="O499" s="14">
        <v>4</v>
      </c>
      <c r="P499" s="14" t="s">
        <v>96</v>
      </c>
      <c r="Q499" s="14" t="s">
        <v>2059</v>
      </c>
      <c r="R499" s="14"/>
    </row>
    <row r="500" spans="1:18" ht="15.75" customHeight="1" x14ac:dyDescent="0.2">
      <c r="A500" s="6" t="s">
        <v>31</v>
      </c>
      <c r="B500" s="6" t="s">
        <v>2060</v>
      </c>
      <c r="C500" s="6" t="s">
        <v>14</v>
      </c>
      <c r="D500" s="6" t="s">
        <v>39</v>
      </c>
      <c r="E500" s="6" t="s">
        <v>2045</v>
      </c>
      <c r="F500" s="19">
        <v>12</v>
      </c>
      <c r="H500" s="19">
        <v>2014</v>
      </c>
      <c r="I500" s="19" t="s">
        <v>2557</v>
      </c>
      <c r="J500" s="14" t="s">
        <v>2045</v>
      </c>
      <c r="K500" s="19" t="s">
        <v>2438</v>
      </c>
      <c r="L500" s="19" t="s">
        <v>97</v>
      </c>
      <c r="M500" s="14" t="s">
        <v>1853</v>
      </c>
      <c r="N500" s="14">
        <v>1</v>
      </c>
      <c r="O500" s="14">
        <v>4</v>
      </c>
      <c r="P500" s="14" t="s">
        <v>96</v>
      </c>
      <c r="Q500" s="14" t="s">
        <v>2059</v>
      </c>
      <c r="R500" s="14"/>
    </row>
    <row r="501" spans="1:18" ht="15.75" customHeight="1" x14ac:dyDescent="0.2">
      <c r="A501" s="6" t="s">
        <v>31</v>
      </c>
      <c r="B501" s="6" t="s">
        <v>2060</v>
      </c>
      <c r="C501" s="6" t="s">
        <v>14</v>
      </c>
      <c r="D501" s="6" t="s">
        <v>39</v>
      </c>
      <c r="E501" s="6" t="s">
        <v>2045</v>
      </c>
      <c r="F501" s="19">
        <v>13</v>
      </c>
      <c r="H501" s="19">
        <v>2016</v>
      </c>
      <c r="I501" s="19" t="s">
        <v>2558</v>
      </c>
      <c r="J501" s="14" t="s">
        <v>2045</v>
      </c>
      <c r="K501" s="19" t="s">
        <v>2438</v>
      </c>
      <c r="L501" s="19" t="s">
        <v>97</v>
      </c>
      <c r="M501" s="14" t="s">
        <v>1853</v>
      </c>
      <c r="N501" s="14">
        <v>1</v>
      </c>
      <c r="O501" s="14">
        <v>4</v>
      </c>
      <c r="P501" s="14" t="s">
        <v>96</v>
      </c>
      <c r="Q501" s="14" t="s">
        <v>2059</v>
      </c>
      <c r="R501" s="14"/>
    </row>
    <row r="502" spans="1:18" ht="15.75" customHeight="1" x14ac:dyDescent="0.2">
      <c r="A502" s="66" t="s">
        <v>31</v>
      </c>
      <c r="B502" s="66" t="s">
        <v>2060</v>
      </c>
      <c r="C502" s="66" t="s">
        <v>14</v>
      </c>
      <c r="D502" s="66" t="s">
        <v>44</v>
      </c>
      <c r="E502" s="66" t="s">
        <v>1488</v>
      </c>
      <c r="F502" s="19">
        <f t="shared" ref="F502:F533" si="6">(H502-1990)/2</f>
        <v>9</v>
      </c>
      <c r="H502" s="19">
        <v>2008</v>
      </c>
      <c r="I502" s="14" t="s">
        <v>2559</v>
      </c>
      <c r="J502" s="19" t="s">
        <v>2560</v>
      </c>
      <c r="K502" s="12" t="s">
        <v>2561</v>
      </c>
      <c r="L502" s="14" t="s">
        <v>97</v>
      </c>
      <c r="M502" s="19" t="s">
        <v>77</v>
      </c>
      <c r="N502" s="26">
        <v>1</v>
      </c>
      <c r="O502" s="26">
        <v>5</v>
      </c>
      <c r="P502" s="14" t="s">
        <v>96</v>
      </c>
      <c r="Q502" s="14" t="s">
        <v>2059</v>
      </c>
      <c r="R502" s="14"/>
    </row>
    <row r="503" spans="1:18" ht="15.75" customHeight="1" x14ac:dyDescent="0.2">
      <c r="A503" s="66" t="s">
        <v>31</v>
      </c>
      <c r="B503" s="66" t="s">
        <v>2060</v>
      </c>
      <c r="C503" s="66" t="s">
        <v>14</v>
      </c>
      <c r="D503" s="66" t="s">
        <v>44</v>
      </c>
      <c r="E503" s="66" t="s">
        <v>1488</v>
      </c>
      <c r="F503" s="19">
        <f t="shared" si="6"/>
        <v>10</v>
      </c>
      <c r="H503" s="19">
        <v>2010</v>
      </c>
      <c r="I503" s="14" t="s">
        <v>2562</v>
      </c>
      <c r="J503" s="19" t="s">
        <v>2560</v>
      </c>
      <c r="K503" s="12" t="s">
        <v>2561</v>
      </c>
      <c r="L503" s="14" t="s">
        <v>97</v>
      </c>
      <c r="M503" s="19" t="s">
        <v>77</v>
      </c>
      <c r="N503" s="26">
        <v>1</v>
      </c>
      <c r="O503" s="26">
        <v>5</v>
      </c>
      <c r="P503" s="14" t="s">
        <v>96</v>
      </c>
      <c r="Q503" s="14" t="s">
        <v>2059</v>
      </c>
      <c r="R503" s="14"/>
    </row>
    <row r="504" spans="1:18" ht="15.75" customHeight="1" x14ac:dyDescent="0.2">
      <c r="A504" s="66" t="s">
        <v>31</v>
      </c>
      <c r="B504" s="66" t="s">
        <v>2060</v>
      </c>
      <c r="C504" s="66" t="s">
        <v>14</v>
      </c>
      <c r="D504" s="66" t="s">
        <v>44</v>
      </c>
      <c r="E504" s="66" t="s">
        <v>1488</v>
      </c>
      <c r="F504" s="19">
        <f t="shared" si="6"/>
        <v>11</v>
      </c>
      <c r="H504" s="19">
        <v>2012</v>
      </c>
      <c r="I504" s="14" t="s">
        <v>2563</v>
      </c>
      <c r="J504" s="19" t="s">
        <v>2560</v>
      </c>
      <c r="K504" s="12" t="s">
        <v>2561</v>
      </c>
      <c r="L504" s="14" t="s">
        <v>97</v>
      </c>
      <c r="M504" s="19" t="s">
        <v>77</v>
      </c>
      <c r="N504" s="26">
        <v>1</v>
      </c>
      <c r="O504" s="26">
        <v>5</v>
      </c>
      <c r="P504" s="14" t="s">
        <v>96</v>
      </c>
      <c r="Q504" s="14" t="s">
        <v>2059</v>
      </c>
      <c r="R504" s="14"/>
    </row>
    <row r="505" spans="1:18" ht="15.75" customHeight="1" x14ac:dyDescent="0.2">
      <c r="A505" s="66" t="s">
        <v>31</v>
      </c>
      <c r="B505" s="66" t="s">
        <v>2060</v>
      </c>
      <c r="C505" s="66" t="s">
        <v>14</v>
      </c>
      <c r="D505" s="66" t="s">
        <v>44</v>
      </c>
      <c r="E505" s="66" t="s">
        <v>1488</v>
      </c>
      <c r="F505" s="19">
        <f t="shared" si="6"/>
        <v>12</v>
      </c>
      <c r="G505" s="26"/>
      <c r="H505" s="26">
        <v>2014</v>
      </c>
      <c r="I505" s="14" t="s">
        <v>3099</v>
      </c>
      <c r="J505" s="26" t="s">
        <v>2560</v>
      </c>
      <c r="K505" s="27" t="s">
        <v>2561</v>
      </c>
      <c r="L505" s="14" t="s">
        <v>97</v>
      </c>
      <c r="M505" s="19" t="s">
        <v>77</v>
      </c>
      <c r="N505" s="26">
        <v>1</v>
      </c>
      <c r="O505" s="26">
        <v>5</v>
      </c>
      <c r="P505" s="14" t="s">
        <v>96</v>
      </c>
      <c r="Q505" s="14" t="s">
        <v>2059</v>
      </c>
      <c r="R505" s="14"/>
    </row>
    <row r="506" spans="1:18" ht="15.75" customHeight="1" x14ac:dyDescent="0.2">
      <c r="A506" s="66" t="s">
        <v>31</v>
      </c>
      <c r="B506" s="66" t="s">
        <v>2060</v>
      </c>
      <c r="C506" s="66" t="s">
        <v>14</v>
      </c>
      <c r="D506" s="66" t="s">
        <v>44</v>
      </c>
      <c r="E506" s="66" t="s">
        <v>1488</v>
      </c>
      <c r="F506" s="19">
        <f t="shared" si="6"/>
        <v>13</v>
      </c>
      <c r="G506" s="26"/>
      <c r="H506" s="26">
        <v>2016</v>
      </c>
      <c r="I506" s="14" t="s">
        <v>3124</v>
      </c>
      <c r="J506" s="26" t="s">
        <v>2560</v>
      </c>
      <c r="K506" s="27" t="s">
        <v>2561</v>
      </c>
      <c r="L506" s="14" t="s">
        <v>97</v>
      </c>
      <c r="M506" s="19" t="s">
        <v>77</v>
      </c>
      <c r="N506" s="26">
        <v>1</v>
      </c>
      <c r="O506" s="26">
        <v>5</v>
      </c>
      <c r="P506" s="14" t="s">
        <v>96</v>
      </c>
      <c r="Q506" s="14" t="s">
        <v>2059</v>
      </c>
      <c r="R506" s="14"/>
    </row>
    <row r="507" spans="1:18" ht="15.75" customHeight="1" x14ac:dyDescent="0.2">
      <c r="A507" s="66" t="s">
        <v>31</v>
      </c>
      <c r="B507" s="66" t="s">
        <v>2060</v>
      </c>
      <c r="C507" s="66" t="s">
        <v>14</v>
      </c>
      <c r="D507" s="66" t="s">
        <v>44</v>
      </c>
      <c r="E507" s="66" t="s">
        <v>1503</v>
      </c>
      <c r="F507" s="19">
        <f t="shared" si="6"/>
        <v>9</v>
      </c>
      <c r="H507" s="19">
        <v>2008</v>
      </c>
      <c r="I507" s="14" t="s">
        <v>2564</v>
      </c>
      <c r="J507" s="19" t="s">
        <v>2565</v>
      </c>
      <c r="K507" s="12" t="s">
        <v>2561</v>
      </c>
      <c r="L507" s="14" t="s">
        <v>97</v>
      </c>
      <c r="M507" s="19" t="s">
        <v>77</v>
      </c>
      <c r="N507" s="26">
        <v>1</v>
      </c>
      <c r="O507" s="26">
        <v>5</v>
      </c>
      <c r="P507" s="14" t="s">
        <v>96</v>
      </c>
      <c r="Q507" s="14" t="s">
        <v>2059</v>
      </c>
      <c r="R507" s="14"/>
    </row>
    <row r="508" spans="1:18" ht="15.75" customHeight="1" x14ac:dyDescent="0.2">
      <c r="A508" s="66" t="s">
        <v>31</v>
      </c>
      <c r="B508" s="66" t="s">
        <v>2060</v>
      </c>
      <c r="C508" s="66" t="s">
        <v>14</v>
      </c>
      <c r="D508" s="66" t="s">
        <v>44</v>
      </c>
      <c r="E508" s="66" t="s">
        <v>1503</v>
      </c>
      <c r="F508" s="19">
        <f t="shared" si="6"/>
        <v>10</v>
      </c>
      <c r="H508" s="19">
        <v>2010</v>
      </c>
      <c r="I508" s="14" t="s">
        <v>2566</v>
      </c>
      <c r="J508" s="19" t="s">
        <v>2565</v>
      </c>
      <c r="K508" s="12" t="s">
        <v>2561</v>
      </c>
      <c r="L508" s="14" t="s">
        <v>97</v>
      </c>
      <c r="M508" s="19" t="s">
        <v>77</v>
      </c>
      <c r="N508" s="26">
        <v>1</v>
      </c>
      <c r="O508" s="26">
        <v>5</v>
      </c>
      <c r="P508" s="14" t="s">
        <v>96</v>
      </c>
      <c r="Q508" s="14" t="s">
        <v>2059</v>
      </c>
    </row>
    <row r="509" spans="1:18" ht="15.75" customHeight="1" x14ac:dyDescent="0.2">
      <c r="A509" s="66" t="s">
        <v>31</v>
      </c>
      <c r="B509" s="66" t="s">
        <v>2060</v>
      </c>
      <c r="C509" s="66" t="s">
        <v>14</v>
      </c>
      <c r="D509" s="66" t="s">
        <v>44</v>
      </c>
      <c r="E509" s="66" t="s">
        <v>1503</v>
      </c>
      <c r="F509" s="19">
        <f t="shared" si="6"/>
        <v>11</v>
      </c>
      <c r="H509" s="19">
        <v>2012</v>
      </c>
      <c r="I509" s="14" t="s">
        <v>2567</v>
      </c>
      <c r="J509" s="19" t="s">
        <v>2565</v>
      </c>
      <c r="K509" s="12" t="s">
        <v>2561</v>
      </c>
      <c r="L509" s="14" t="s">
        <v>97</v>
      </c>
      <c r="M509" s="19" t="s">
        <v>77</v>
      </c>
      <c r="N509" s="26">
        <v>1</v>
      </c>
      <c r="O509" s="26">
        <v>5</v>
      </c>
      <c r="P509" s="14" t="s">
        <v>96</v>
      </c>
      <c r="Q509" s="14" t="s">
        <v>2059</v>
      </c>
    </row>
    <row r="510" spans="1:18" ht="15.75" customHeight="1" x14ac:dyDescent="0.2">
      <c r="A510" s="66" t="s">
        <v>31</v>
      </c>
      <c r="B510" s="66" t="s">
        <v>2060</v>
      </c>
      <c r="C510" s="66" t="s">
        <v>14</v>
      </c>
      <c r="D510" s="66" t="s">
        <v>44</v>
      </c>
      <c r="E510" s="66" t="s">
        <v>1503</v>
      </c>
      <c r="F510" s="19">
        <f t="shared" si="6"/>
        <v>12</v>
      </c>
      <c r="G510" s="26"/>
      <c r="H510" s="26">
        <v>2014</v>
      </c>
      <c r="I510" s="14" t="s">
        <v>3100</v>
      </c>
      <c r="J510" s="26" t="s">
        <v>2565</v>
      </c>
      <c r="K510" s="27" t="s">
        <v>2561</v>
      </c>
      <c r="L510" s="14" t="s">
        <v>97</v>
      </c>
      <c r="M510" s="19" t="s">
        <v>77</v>
      </c>
      <c r="N510" s="26">
        <v>1</v>
      </c>
      <c r="O510" s="26">
        <v>5</v>
      </c>
      <c r="P510" s="14" t="s">
        <v>96</v>
      </c>
      <c r="Q510" s="14" t="s">
        <v>2059</v>
      </c>
      <c r="R510" s="26"/>
    </row>
    <row r="511" spans="1:18" ht="15.75" customHeight="1" x14ac:dyDescent="0.2">
      <c r="A511" s="66" t="s">
        <v>31</v>
      </c>
      <c r="B511" s="66" t="s">
        <v>2060</v>
      </c>
      <c r="C511" s="66" t="s">
        <v>14</v>
      </c>
      <c r="D511" s="66" t="s">
        <v>44</v>
      </c>
      <c r="E511" s="66" t="s">
        <v>1503</v>
      </c>
      <c r="F511" s="19">
        <f t="shared" si="6"/>
        <v>13</v>
      </c>
      <c r="G511" s="26"/>
      <c r="H511" s="26">
        <v>2016</v>
      </c>
      <c r="I511" s="14" t="s">
        <v>3125</v>
      </c>
      <c r="J511" s="26" t="s">
        <v>2565</v>
      </c>
      <c r="K511" s="27" t="s">
        <v>2561</v>
      </c>
      <c r="L511" s="14" t="s">
        <v>97</v>
      </c>
      <c r="M511" s="19" t="s">
        <v>77</v>
      </c>
      <c r="N511" s="26">
        <v>1</v>
      </c>
      <c r="O511" s="26">
        <v>5</v>
      </c>
      <c r="P511" s="14" t="s">
        <v>96</v>
      </c>
      <c r="Q511" s="14" t="s">
        <v>2059</v>
      </c>
      <c r="R511" s="26"/>
    </row>
    <row r="512" spans="1:18" ht="15.75" customHeight="1" x14ac:dyDescent="0.2">
      <c r="A512" s="66" t="s">
        <v>31</v>
      </c>
      <c r="B512" s="66" t="s">
        <v>2060</v>
      </c>
      <c r="C512" s="66" t="s">
        <v>14</v>
      </c>
      <c r="D512" s="66" t="s">
        <v>44</v>
      </c>
      <c r="E512" s="66" t="s">
        <v>2568</v>
      </c>
      <c r="F512" s="19">
        <f t="shared" si="6"/>
        <v>9</v>
      </c>
      <c r="H512" s="19">
        <v>2008</v>
      </c>
      <c r="I512" s="14" t="s">
        <v>2569</v>
      </c>
      <c r="J512" s="19" t="s">
        <v>2570</v>
      </c>
      <c r="K512" s="12" t="s">
        <v>2561</v>
      </c>
      <c r="L512" s="14" t="s">
        <v>97</v>
      </c>
      <c r="M512" s="19" t="s">
        <v>77</v>
      </c>
      <c r="N512" s="26">
        <v>1</v>
      </c>
      <c r="O512" s="26">
        <v>5</v>
      </c>
      <c r="P512" s="14" t="s">
        <v>96</v>
      </c>
      <c r="Q512" s="14" t="s">
        <v>2059</v>
      </c>
      <c r="R512" s="14"/>
    </row>
    <row r="513" spans="1:18" ht="15.75" customHeight="1" x14ac:dyDescent="0.2">
      <c r="A513" s="66" t="s">
        <v>31</v>
      </c>
      <c r="B513" s="66" t="s">
        <v>2060</v>
      </c>
      <c r="C513" s="66" t="s">
        <v>14</v>
      </c>
      <c r="D513" s="66" t="s">
        <v>44</v>
      </c>
      <c r="E513" s="66" t="s">
        <v>2568</v>
      </c>
      <c r="F513" s="19">
        <f t="shared" si="6"/>
        <v>10</v>
      </c>
      <c r="H513" s="19">
        <v>2010</v>
      </c>
      <c r="I513" s="14" t="s">
        <v>2571</v>
      </c>
      <c r="J513" s="19" t="s">
        <v>2570</v>
      </c>
      <c r="K513" s="12" t="s">
        <v>2561</v>
      </c>
      <c r="L513" s="14" t="s">
        <v>97</v>
      </c>
      <c r="M513" s="19" t="s">
        <v>77</v>
      </c>
      <c r="N513" s="26">
        <v>1</v>
      </c>
      <c r="O513" s="26">
        <v>5</v>
      </c>
      <c r="P513" s="14" t="s">
        <v>96</v>
      </c>
      <c r="Q513" s="14" t="s">
        <v>2059</v>
      </c>
    </row>
    <row r="514" spans="1:18" ht="15.75" customHeight="1" x14ac:dyDescent="0.2">
      <c r="A514" s="66" t="s">
        <v>31</v>
      </c>
      <c r="B514" s="66" t="s">
        <v>2060</v>
      </c>
      <c r="C514" s="66" t="s">
        <v>14</v>
      </c>
      <c r="D514" s="66" t="s">
        <v>44</v>
      </c>
      <c r="E514" s="66" t="s">
        <v>2568</v>
      </c>
      <c r="F514" s="19">
        <f t="shared" si="6"/>
        <v>11</v>
      </c>
      <c r="H514" s="19">
        <v>2012</v>
      </c>
      <c r="I514" s="14" t="s">
        <v>2572</v>
      </c>
      <c r="J514" s="19" t="s">
        <v>2570</v>
      </c>
      <c r="K514" s="12" t="s">
        <v>2561</v>
      </c>
      <c r="L514" s="14" t="s">
        <v>97</v>
      </c>
      <c r="M514" s="19" t="s">
        <v>77</v>
      </c>
      <c r="N514" s="26">
        <v>1</v>
      </c>
      <c r="O514" s="26">
        <v>5</v>
      </c>
      <c r="P514" s="14" t="s">
        <v>96</v>
      </c>
      <c r="Q514" s="14" t="s">
        <v>2059</v>
      </c>
    </row>
    <row r="515" spans="1:18" ht="15.75" customHeight="1" x14ac:dyDescent="0.2">
      <c r="A515" s="66" t="s">
        <v>31</v>
      </c>
      <c r="B515" s="66" t="s">
        <v>2060</v>
      </c>
      <c r="C515" s="66" t="s">
        <v>14</v>
      </c>
      <c r="D515" s="66" t="s">
        <v>44</v>
      </c>
      <c r="E515" s="66" t="s">
        <v>2568</v>
      </c>
      <c r="F515" s="19">
        <f t="shared" si="6"/>
        <v>12</v>
      </c>
      <c r="G515" s="26"/>
      <c r="H515" s="26">
        <v>2014</v>
      </c>
      <c r="I515" s="14" t="s">
        <v>3101</v>
      </c>
      <c r="J515" s="26" t="s">
        <v>2570</v>
      </c>
      <c r="K515" s="27" t="s">
        <v>2561</v>
      </c>
      <c r="L515" s="14" t="s">
        <v>97</v>
      </c>
      <c r="M515" s="19" t="s">
        <v>77</v>
      </c>
      <c r="N515" s="26">
        <v>1</v>
      </c>
      <c r="O515" s="26">
        <v>5</v>
      </c>
      <c r="P515" s="14" t="s">
        <v>96</v>
      </c>
      <c r="Q515" s="14" t="s">
        <v>2059</v>
      </c>
      <c r="R515" s="26"/>
    </row>
    <row r="516" spans="1:18" ht="15.75" customHeight="1" x14ac:dyDescent="0.2">
      <c r="A516" s="66" t="s">
        <v>31</v>
      </c>
      <c r="B516" s="66" t="s">
        <v>2060</v>
      </c>
      <c r="C516" s="66" t="s">
        <v>14</v>
      </c>
      <c r="D516" s="66" t="s">
        <v>44</v>
      </c>
      <c r="E516" s="66" t="s">
        <v>2568</v>
      </c>
      <c r="F516" s="19">
        <f t="shared" si="6"/>
        <v>13</v>
      </c>
      <c r="G516" s="26"/>
      <c r="H516" s="26">
        <v>2016</v>
      </c>
      <c r="I516" s="14" t="s">
        <v>3126</v>
      </c>
      <c r="J516" s="26" t="s">
        <v>2570</v>
      </c>
      <c r="K516" s="27" t="s">
        <v>2561</v>
      </c>
      <c r="L516" s="14" t="s">
        <v>97</v>
      </c>
      <c r="M516" s="19" t="s">
        <v>77</v>
      </c>
      <c r="N516" s="26">
        <v>1</v>
      </c>
      <c r="O516" s="26">
        <v>5</v>
      </c>
      <c r="P516" s="14" t="s">
        <v>96</v>
      </c>
      <c r="Q516" s="14" t="s">
        <v>2059</v>
      </c>
      <c r="R516" s="26"/>
    </row>
    <row r="517" spans="1:18" ht="15.75" customHeight="1" x14ac:dyDescent="0.2">
      <c r="A517" s="66" t="s">
        <v>31</v>
      </c>
      <c r="B517" s="66" t="s">
        <v>2060</v>
      </c>
      <c r="C517" s="66" t="s">
        <v>14</v>
      </c>
      <c r="D517" s="66" t="s">
        <v>44</v>
      </c>
      <c r="E517" s="66" t="s">
        <v>1516</v>
      </c>
      <c r="F517" s="19">
        <f t="shared" si="6"/>
        <v>9</v>
      </c>
      <c r="H517" s="19">
        <v>2008</v>
      </c>
      <c r="I517" s="14" t="s">
        <v>2573</v>
      </c>
      <c r="J517" s="19" t="s">
        <v>2574</v>
      </c>
      <c r="K517" s="12" t="s">
        <v>2561</v>
      </c>
      <c r="L517" s="14" t="s">
        <v>97</v>
      </c>
      <c r="M517" s="19" t="s">
        <v>77</v>
      </c>
      <c r="N517" s="26">
        <v>1</v>
      </c>
      <c r="O517" s="26">
        <v>5</v>
      </c>
      <c r="P517" s="14" t="s">
        <v>96</v>
      </c>
      <c r="Q517" s="14" t="s">
        <v>2059</v>
      </c>
      <c r="R517" s="14"/>
    </row>
    <row r="518" spans="1:18" ht="15.75" customHeight="1" x14ac:dyDescent="0.2">
      <c r="A518" s="66" t="s">
        <v>31</v>
      </c>
      <c r="B518" s="66" t="s">
        <v>2060</v>
      </c>
      <c r="C518" s="66" t="s">
        <v>14</v>
      </c>
      <c r="D518" s="66" t="s">
        <v>44</v>
      </c>
      <c r="E518" s="66" t="s">
        <v>1516</v>
      </c>
      <c r="F518" s="19">
        <f t="shared" si="6"/>
        <v>10</v>
      </c>
      <c r="H518" s="19">
        <v>2010</v>
      </c>
      <c r="I518" s="14" t="s">
        <v>2575</v>
      </c>
      <c r="J518" s="19" t="s">
        <v>2574</v>
      </c>
      <c r="K518" s="12" t="s">
        <v>2561</v>
      </c>
      <c r="L518" s="14" t="s">
        <v>97</v>
      </c>
      <c r="M518" s="19" t="s">
        <v>77</v>
      </c>
      <c r="N518" s="26">
        <v>1</v>
      </c>
      <c r="O518" s="26">
        <v>5</v>
      </c>
      <c r="P518" s="14" t="s">
        <v>96</v>
      </c>
      <c r="Q518" s="14" t="s">
        <v>2059</v>
      </c>
    </row>
    <row r="519" spans="1:18" ht="15.75" customHeight="1" x14ac:dyDescent="0.2">
      <c r="A519" s="66" t="s">
        <v>31</v>
      </c>
      <c r="B519" s="66" t="s">
        <v>2060</v>
      </c>
      <c r="C519" s="66" t="s">
        <v>14</v>
      </c>
      <c r="D519" s="66" t="s">
        <v>44</v>
      </c>
      <c r="E519" s="66" t="s">
        <v>1516</v>
      </c>
      <c r="F519" s="19">
        <f t="shared" si="6"/>
        <v>11</v>
      </c>
      <c r="H519" s="19">
        <v>2012</v>
      </c>
      <c r="I519" s="14" t="s">
        <v>2576</v>
      </c>
      <c r="J519" s="19" t="s">
        <v>2574</v>
      </c>
      <c r="K519" s="12" t="s">
        <v>2561</v>
      </c>
      <c r="L519" s="14" t="s">
        <v>97</v>
      </c>
      <c r="M519" s="19" t="s">
        <v>77</v>
      </c>
      <c r="N519" s="26">
        <v>1</v>
      </c>
      <c r="O519" s="26">
        <v>5</v>
      </c>
      <c r="P519" s="14" t="s">
        <v>96</v>
      </c>
      <c r="Q519" s="14" t="s">
        <v>2059</v>
      </c>
    </row>
    <row r="520" spans="1:18" ht="15.75" customHeight="1" x14ac:dyDescent="0.2">
      <c r="A520" s="66" t="s">
        <v>31</v>
      </c>
      <c r="B520" s="66" t="s">
        <v>2060</v>
      </c>
      <c r="C520" s="66" t="s">
        <v>14</v>
      </c>
      <c r="D520" s="66" t="s">
        <v>44</v>
      </c>
      <c r="E520" s="66" t="s">
        <v>1516</v>
      </c>
      <c r="F520" s="19">
        <f t="shared" si="6"/>
        <v>12</v>
      </c>
      <c r="G520" s="26"/>
      <c r="H520" s="26">
        <v>2014</v>
      </c>
      <c r="I520" s="14" t="s">
        <v>3102</v>
      </c>
      <c r="J520" s="26" t="s">
        <v>2574</v>
      </c>
      <c r="K520" s="27" t="s">
        <v>2561</v>
      </c>
      <c r="L520" s="14" t="s">
        <v>97</v>
      </c>
      <c r="M520" s="19" t="s">
        <v>77</v>
      </c>
      <c r="N520" s="26">
        <v>1</v>
      </c>
      <c r="O520" s="26">
        <v>5</v>
      </c>
      <c r="P520" s="14" t="s">
        <v>96</v>
      </c>
      <c r="Q520" s="14" t="s">
        <v>2059</v>
      </c>
      <c r="R520" s="26"/>
    </row>
    <row r="521" spans="1:18" ht="15.75" customHeight="1" x14ac:dyDescent="0.2">
      <c r="A521" s="66" t="s">
        <v>31</v>
      </c>
      <c r="B521" s="66" t="s">
        <v>2060</v>
      </c>
      <c r="C521" s="66" t="s">
        <v>14</v>
      </c>
      <c r="D521" s="66" t="s">
        <v>44</v>
      </c>
      <c r="E521" s="66" t="s">
        <v>1516</v>
      </c>
      <c r="F521" s="19">
        <f t="shared" si="6"/>
        <v>13</v>
      </c>
      <c r="G521" s="26"/>
      <c r="H521" s="26">
        <v>2016</v>
      </c>
      <c r="I521" s="14" t="s">
        <v>3127</v>
      </c>
      <c r="J521" s="26" t="s">
        <v>2574</v>
      </c>
      <c r="K521" s="27" t="s">
        <v>2561</v>
      </c>
      <c r="L521" s="14" t="s">
        <v>97</v>
      </c>
      <c r="M521" s="19" t="s">
        <v>77</v>
      </c>
      <c r="N521" s="26">
        <v>1</v>
      </c>
      <c r="O521" s="26">
        <v>5</v>
      </c>
      <c r="P521" s="14" t="s">
        <v>96</v>
      </c>
      <c r="Q521" s="14" t="s">
        <v>2059</v>
      </c>
      <c r="R521" s="26"/>
    </row>
    <row r="522" spans="1:18" ht="15.75" customHeight="1" x14ac:dyDescent="0.2">
      <c r="A522" s="66" t="s">
        <v>31</v>
      </c>
      <c r="B522" s="66" t="s">
        <v>2060</v>
      </c>
      <c r="C522" s="66" t="s">
        <v>14</v>
      </c>
      <c r="D522" s="66" t="s">
        <v>44</v>
      </c>
      <c r="E522" s="66" t="s">
        <v>2577</v>
      </c>
      <c r="F522" s="19">
        <f t="shared" si="6"/>
        <v>9</v>
      </c>
      <c r="H522" s="19">
        <v>2008</v>
      </c>
      <c r="I522" s="14" t="s">
        <v>2578</v>
      </c>
      <c r="J522" s="19" t="s">
        <v>2579</v>
      </c>
      <c r="K522" s="12" t="s">
        <v>2561</v>
      </c>
      <c r="L522" s="14" t="s">
        <v>97</v>
      </c>
      <c r="M522" s="19" t="s">
        <v>77</v>
      </c>
      <c r="N522" s="26">
        <v>1</v>
      </c>
      <c r="O522" s="26">
        <v>5</v>
      </c>
      <c r="P522" s="14" t="s">
        <v>96</v>
      </c>
      <c r="Q522" s="14" t="s">
        <v>2059</v>
      </c>
      <c r="R522" s="14"/>
    </row>
    <row r="523" spans="1:18" ht="15.75" customHeight="1" x14ac:dyDescent="0.2">
      <c r="A523" s="66" t="s">
        <v>31</v>
      </c>
      <c r="B523" s="66" t="s">
        <v>2060</v>
      </c>
      <c r="C523" s="66" t="s">
        <v>14</v>
      </c>
      <c r="D523" s="66" t="s">
        <v>44</v>
      </c>
      <c r="E523" s="66" t="s">
        <v>2577</v>
      </c>
      <c r="F523" s="19">
        <f t="shared" si="6"/>
        <v>10</v>
      </c>
      <c r="H523" s="19">
        <v>2010</v>
      </c>
      <c r="I523" s="14" t="s">
        <v>2580</v>
      </c>
      <c r="J523" s="19" t="s">
        <v>2579</v>
      </c>
      <c r="K523" s="12" t="s">
        <v>2561</v>
      </c>
      <c r="L523" s="14" t="s">
        <v>97</v>
      </c>
      <c r="M523" s="19" t="s">
        <v>77</v>
      </c>
      <c r="N523" s="26">
        <v>1</v>
      </c>
      <c r="O523" s="26">
        <v>5</v>
      </c>
      <c r="P523" s="14" t="s">
        <v>96</v>
      </c>
      <c r="Q523" s="14" t="s">
        <v>2059</v>
      </c>
    </row>
    <row r="524" spans="1:18" ht="15.75" customHeight="1" x14ac:dyDescent="0.2">
      <c r="A524" s="66" t="s">
        <v>31</v>
      </c>
      <c r="B524" s="66" t="s">
        <v>2060</v>
      </c>
      <c r="C524" s="66" t="s">
        <v>14</v>
      </c>
      <c r="D524" s="66" t="s">
        <v>44</v>
      </c>
      <c r="E524" s="66" t="s">
        <v>2577</v>
      </c>
      <c r="F524" s="19">
        <f t="shared" si="6"/>
        <v>11</v>
      </c>
      <c r="H524" s="19">
        <v>2012</v>
      </c>
      <c r="I524" s="14" t="s">
        <v>2581</v>
      </c>
      <c r="J524" s="19" t="s">
        <v>2579</v>
      </c>
      <c r="K524" s="12" t="s">
        <v>2561</v>
      </c>
      <c r="L524" s="14" t="s">
        <v>97</v>
      </c>
      <c r="M524" s="19" t="s">
        <v>77</v>
      </c>
      <c r="N524" s="26">
        <v>1</v>
      </c>
      <c r="O524" s="26">
        <v>5</v>
      </c>
      <c r="P524" s="14" t="s">
        <v>96</v>
      </c>
      <c r="Q524" s="14" t="s">
        <v>2059</v>
      </c>
    </row>
    <row r="525" spans="1:18" ht="15.75" customHeight="1" x14ac:dyDescent="0.2">
      <c r="A525" s="66" t="s">
        <v>31</v>
      </c>
      <c r="B525" s="66" t="s">
        <v>2060</v>
      </c>
      <c r="C525" s="66" t="s">
        <v>14</v>
      </c>
      <c r="D525" s="66" t="s">
        <v>44</v>
      </c>
      <c r="E525" s="66" t="s">
        <v>2577</v>
      </c>
      <c r="F525" s="19">
        <f t="shared" si="6"/>
        <v>12</v>
      </c>
      <c r="G525" s="26"/>
      <c r="H525" s="26">
        <v>2014</v>
      </c>
      <c r="I525" s="14" t="s">
        <v>3103</v>
      </c>
      <c r="J525" s="26" t="s">
        <v>2579</v>
      </c>
      <c r="K525" s="27" t="s">
        <v>2561</v>
      </c>
      <c r="L525" s="14" t="s">
        <v>97</v>
      </c>
      <c r="M525" s="19" t="s">
        <v>77</v>
      </c>
      <c r="N525" s="26">
        <v>1</v>
      </c>
      <c r="O525" s="26">
        <v>5</v>
      </c>
      <c r="P525" s="14" t="s">
        <v>96</v>
      </c>
      <c r="Q525" s="14" t="s">
        <v>2059</v>
      </c>
      <c r="R525" s="26"/>
    </row>
    <row r="526" spans="1:18" ht="15.75" customHeight="1" x14ac:dyDescent="0.2">
      <c r="A526" s="66" t="s">
        <v>31</v>
      </c>
      <c r="B526" s="66" t="s">
        <v>2060</v>
      </c>
      <c r="C526" s="66" t="s">
        <v>14</v>
      </c>
      <c r="D526" s="66" t="s">
        <v>44</v>
      </c>
      <c r="E526" s="66" t="s">
        <v>2577</v>
      </c>
      <c r="F526" s="19">
        <f t="shared" si="6"/>
        <v>13</v>
      </c>
      <c r="G526" s="26"/>
      <c r="H526" s="26">
        <v>2016</v>
      </c>
      <c r="I526" s="14" t="s">
        <v>3128</v>
      </c>
      <c r="J526" s="26" t="s">
        <v>2579</v>
      </c>
      <c r="K526" s="27" t="s">
        <v>2561</v>
      </c>
      <c r="L526" s="14" t="s">
        <v>97</v>
      </c>
      <c r="M526" s="19" t="s">
        <v>77</v>
      </c>
      <c r="N526" s="26">
        <v>1</v>
      </c>
      <c r="O526" s="26">
        <v>5</v>
      </c>
      <c r="P526" s="14" t="s">
        <v>96</v>
      </c>
      <c r="Q526" s="14" t="s">
        <v>2059</v>
      </c>
      <c r="R526" s="26"/>
    </row>
    <row r="527" spans="1:18" ht="15.75" customHeight="1" x14ac:dyDescent="0.2">
      <c r="A527" s="66" t="s">
        <v>31</v>
      </c>
      <c r="B527" s="66" t="s">
        <v>2060</v>
      </c>
      <c r="C527" s="66" t="s">
        <v>14</v>
      </c>
      <c r="D527" s="66" t="s">
        <v>44</v>
      </c>
      <c r="E527" s="66" t="s">
        <v>1536</v>
      </c>
      <c r="F527" s="19">
        <f t="shared" si="6"/>
        <v>9</v>
      </c>
      <c r="H527" s="19">
        <v>2008</v>
      </c>
      <c r="I527" s="14" t="s">
        <v>2582</v>
      </c>
      <c r="J527" s="19" t="s">
        <v>2583</v>
      </c>
      <c r="K527" s="12" t="s">
        <v>2561</v>
      </c>
      <c r="L527" s="14" t="s">
        <v>97</v>
      </c>
      <c r="M527" s="19" t="s">
        <v>77</v>
      </c>
      <c r="N527" s="26">
        <v>1</v>
      </c>
      <c r="O527" s="26">
        <v>5</v>
      </c>
      <c r="P527" s="14" t="s">
        <v>96</v>
      </c>
      <c r="Q527" s="14" t="s">
        <v>2059</v>
      </c>
      <c r="R527" s="14"/>
    </row>
    <row r="528" spans="1:18" ht="15.75" customHeight="1" x14ac:dyDescent="0.2">
      <c r="A528" s="66" t="s">
        <v>31</v>
      </c>
      <c r="B528" s="66" t="s">
        <v>2060</v>
      </c>
      <c r="C528" s="66" t="s">
        <v>14</v>
      </c>
      <c r="D528" s="66" t="s">
        <v>44</v>
      </c>
      <c r="E528" s="66" t="s">
        <v>1536</v>
      </c>
      <c r="F528" s="19">
        <f t="shared" si="6"/>
        <v>10</v>
      </c>
      <c r="H528" s="19">
        <v>2010</v>
      </c>
      <c r="I528" s="14" t="s">
        <v>2584</v>
      </c>
      <c r="J528" s="19" t="s">
        <v>2583</v>
      </c>
      <c r="K528" s="12" t="s">
        <v>2561</v>
      </c>
      <c r="L528" s="14" t="s">
        <v>97</v>
      </c>
      <c r="M528" s="19" t="s">
        <v>77</v>
      </c>
      <c r="N528" s="26">
        <v>1</v>
      </c>
      <c r="O528" s="26">
        <v>5</v>
      </c>
      <c r="P528" s="14" t="s">
        <v>96</v>
      </c>
      <c r="Q528" s="14" t="s">
        <v>2059</v>
      </c>
      <c r="R528" s="14"/>
    </row>
    <row r="529" spans="1:18" ht="15.75" customHeight="1" x14ac:dyDescent="0.2">
      <c r="A529" s="66" t="s">
        <v>31</v>
      </c>
      <c r="B529" s="66" t="s">
        <v>2060</v>
      </c>
      <c r="C529" s="66" t="s">
        <v>14</v>
      </c>
      <c r="D529" s="66" t="s">
        <v>44</v>
      </c>
      <c r="E529" s="66" t="s">
        <v>1536</v>
      </c>
      <c r="F529" s="19">
        <f t="shared" si="6"/>
        <v>11</v>
      </c>
      <c r="H529" s="19">
        <v>2012</v>
      </c>
      <c r="I529" s="14" t="s">
        <v>2585</v>
      </c>
      <c r="J529" s="19" t="s">
        <v>2583</v>
      </c>
      <c r="K529" s="12" t="s">
        <v>2561</v>
      </c>
      <c r="L529" s="14" t="s">
        <v>97</v>
      </c>
      <c r="M529" s="19" t="s">
        <v>77</v>
      </c>
      <c r="N529" s="26">
        <v>1</v>
      </c>
      <c r="O529" s="26">
        <v>5</v>
      </c>
      <c r="P529" s="14" t="s">
        <v>96</v>
      </c>
      <c r="Q529" s="14" t="s">
        <v>2059</v>
      </c>
      <c r="R529" s="14"/>
    </row>
    <row r="530" spans="1:18" ht="15.75" customHeight="1" x14ac:dyDescent="0.2">
      <c r="A530" s="66" t="s">
        <v>31</v>
      </c>
      <c r="B530" s="66" t="s">
        <v>2060</v>
      </c>
      <c r="C530" s="66" t="s">
        <v>14</v>
      </c>
      <c r="D530" s="66" t="s">
        <v>44</v>
      </c>
      <c r="E530" s="66" t="s">
        <v>1536</v>
      </c>
      <c r="F530" s="19">
        <f t="shared" si="6"/>
        <v>12</v>
      </c>
      <c r="G530" s="26"/>
      <c r="H530" s="26">
        <v>2014</v>
      </c>
      <c r="I530" s="14" t="s">
        <v>3104</v>
      </c>
      <c r="J530" s="26" t="s">
        <v>2583</v>
      </c>
      <c r="K530" s="27" t="s">
        <v>2561</v>
      </c>
      <c r="L530" s="14" t="s">
        <v>97</v>
      </c>
      <c r="M530" s="19" t="s">
        <v>77</v>
      </c>
      <c r="N530" s="26">
        <v>1</v>
      </c>
      <c r="O530" s="26">
        <v>5</v>
      </c>
      <c r="P530" s="14" t="s">
        <v>96</v>
      </c>
      <c r="Q530" s="14" t="s">
        <v>2059</v>
      </c>
      <c r="R530" s="14"/>
    </row>
    <row r="531" spans="1:18" ht="15.75" customHeight="1" x14ac:dyDescent="0.2">
      <c r="A531" s="66" t="s">
        <v>31</v>
      </c>
      <c r="B531" s="66" t="s">
        <v>2060</v>
      </c>
      <c r="C531" s="66" t="s">
        <v>14</v>
      </c>
      <c r="D531" s="66" t="s">
        <v>44</v>
      </c>
      <c r="E531" s="66" t="s">
        <v>1536</v>
      </c>
      <c r="F531" s="19">
        <f t="shared" si="6"/>
        <v>13</v>
      </c>
      <c r="G531" s="26"/>
      <c r="H531" s="26">
        <v>2016</v>
      </c>
      <c r="I531" s="14" t="s">
        <v>3129</v>
      </c>
      <c r="J531" s="26" t="s">
        <v>2583</v>
      </c>
      <c r="K531" s="27" t="s">
        <v>2561</v>
      </c>
      <c r="L531" s="14" t="s">
        <v>97</v>
      </c>
      <c r="M531" s="19" t="s">
        <v>77</v>
      </c>
      <c r="N531" s="26">
        <v>1</v>
      </c>
      <c r="O531" s="26">
        <v>5</v>
      </c>
      <c r="P531" s="14" t="s">
        <v>96</v>
      </c>
      <c r="Q531" s="14" t="s">
        <v>2059</v>
      </c>
      <c r="R531" s="14"/>
    </row>
    <row r="532" spans="1:18" ht="15.75" customHeight="1" x14ac:dyDescent="0.2">
      <c r="A532" s="66" t="s">
        <v>31</v>
      </c>
      <c r="B532" s="66" t="s">
        <v>2060</v>
      </c>
      <c r="C532" s="66" t="s">
        <v>14</v>
      </c>
      <c r="D532" s="66" t="s">
        <v>44</v>
      </c>
      <c r="E532" s="66" t="s">
        <v>1556</v>
      </c>
      <c r="F532" s="19">
        <f t="shared" si="6"/>
        <v>9</v>
      </c>
      <c r="H532" s="19">
        <v>2008</v>
      </c>
      <c r="I532" s="14" t="s">
        <v>2586</v>
      </c>
      <c r="J532" s="19" t="s">
        <v>2587</v>
      </c>
      <c r="K532" s="12" t="s">
        <v>2561</v>
      </c>
      <c r="L532" s="14" t="s">
        <v>97</v>
      </c>
      <c r="M532" s="19" t="s">
        <v>77</v>
      </c>
      <c r="N532" s="26">
        <v>1</v>
      </c>
      <c r="O532" s="26">
        <v>5</v>
      </c>
      <c r="P532" s="14" t="s">
        <v>96</v>
      </c>
      <c r="Q532" s="14" t="s">
        <v>2059</v>
      </c>
      <c r="R532" s="14"/>
    </row>
    <row r="533" spans="1:18" ht="15.75" customHeight="1" x14ac:dyDescent="0.2">
      <c r="A533" s="66" t="s">
        <v>31</v>
      </c>
      <c r="B533" s="66" t="s">
        <v>2060</v>
      </c>
      <c r="C533" s="66" t="s">
        <v>14</v>
      </c>
      <c r="D533" s="66" t="s">
        <v>44</v>
      </c>
      <c r="E533" s="66" t="s">
        <v>1556</v>
      </c>
      <c r="F533" s="19">
        <f t="shared" si="6"/>
        <v>10</v>
      </c>
      <c r="H533" s="19">
        <v>2010</v>
      </c>
      <c r="I533" s="14" t="s">
        <v>2588</v>
      </c>
      <c r="J533" s="19" t="s">
        <v>2587</v>
      </c>
      <c r="K533" s="12" t="s">
        <v>2561</v>
      </c>
      <c r="L533" s="14" t="s">
        <v>97</v>
      </c>
      <c r="M533" s="19" t="s">
        <v>77</v>
      </c>
      <c r="N533" s="26">
        <v>1</v>
      </c>
      <c r="O533" s="26">
        <v>5</v>
      </c>
      <c r="P533" s="14" t="s">
        <v>96</v>
      </c>
      <c r="Q533" s="14" t="s">
        <v>2059</v>
      </c>
    </row>
    <row r="534" spans="1:18" ht="15.75" customHeight="1" x14ac:dyDescent="0.2">
      <c r="A534" s="66" t="s">
        <v>31</v>
      </c>
      <c r="B534" s="66" t="s">
        <v>2060</v>
      </c>
      <c r="C534" s="66" t="s">
        <v>14</v>
      </c>
      <c r="D534" s="66" t="s">
        <v>44</v>
      </c>
      <c r="E534" s="66" t="s">
        <v>1556</v>
      </c>
      <c r="F534" s="19">
        <f t="shared" ref="F534:F563" si="7">(H534-1990)/2</f>
        <v>11</v>
      </c>
      <c r="H534" s="19">
        <v>2012</v>
      </c>
      <c r="I534" s="14" t="s">
        <v>2590</v>
      </c>
      <c r="J534" s="19" t="s">
        <v>2587</v>
      </c>
      <c r="K534" s="12" t="s">
        <v>2561</v>
      </c>
      <c r="L534" s="14" t="s">
        <v>97</v>
      </c>
      <c r="M534" s="19" t="s">
        <v>77</v>
      </c>
      <c r="N534" s="26">
        <v>1</v>
      </c>
      <c r="O534" s="26">
        <v>5</v>
      </c>
      <c r="P534" s="14" t="s">
        <v>96</v>
      </c>
      <c r="Q534" s="14" t="s">
        <v>2059</v>
      </c>
    </row>
    <row r="535" spans="1:18" ht="15.75" customHeight="1" x14ac:dyDescent="0.2">
      <c r="A535" s="66" t="s">
        <v>31</v>
      </c>
      <c r="B535" s="66" t="s">
        <v>2060</v>
      </c>
      <c r="C535" s="66" t="s">
        <v>14</v>
      </c>
      <c r="D535" s="66" t="s">
        <v>44</v>
      </c>
      <c r="E535" s="66" t="s">
        <v>1556</v>
      </c>
      <c r="F535" s="19">
        <f t="shared" si="7"/>
        <v>12</v>
      </c>
      <c r="G535" s="26"/>
      <c r="H535" s="26">
        <v>2014</v>
      </c>
      <c r="I535" s="14" t="s">
        <v>3105</v>
      </c>
      <c r="J535" s="26" t="s">
        <v>2587</v>
      </c>
      <c r="K535" s="27" t="s">
        <v>2561</v>
      </c>
      <c r="L535" s="14" t="s">
        <v>97</v>
      </c>
      <c r="M535" s="19" t="s">
        <v>77</v>
      </c>
      <c r="N535" s="26">
        <v>1</v>
      </c>
      <c r="O535" s="26">
        <v>5</v>
      </c>
      <c r="P535" s="14" t="s">
        <v>96</v>
      </c>
      <c r="Q535" s="14" t="s">
        <v>2059</v>
      </c>
      <c r="R535" s="26"/>
    </row>
    <row r="536" spans="1:18" ht="15.75" customHeight="1" x14ac:dyDescent="0.2">
      <c r="A536" s="66" t="s">
        <v>31</v>
      </c>
      <c r="B536" s="66" t="s">
        <v>2060</v>
      </c>
      <c r="C536" s="66" t="s">
        <v>14</v>
      </c>
      <c r="D536" s="66" t="s">
        <v>44</v>
      </c>
      <c r="E536" s="66" t="s">
        <v>1556</v>
      </c>
      <c r="F536" s="19">
        <f t="shared" si="7"/>
        <v>13</v>
      </c>
      <c r="G536" s="26"/>
      <c r="H536" s="26">
        <v>2016</v>
      </c>
      <c r="I536" s="14" t="s">
        <v>3130</v>
      </c>
      <c r="J536" s="26" t="s">
        <v>2587</v>
      </c>
      <c r="K536" s="27" t="s">
        <v>2561</v>
      </c>
      <c r="L536" s="14" t="s">
        <v>97</v>
      </c>
      <c r="M536" s="19" t="s">
        <v>77</v>
      </c>
      <c r="N536" s="26">
        <v>1</v>
      </c>
      <c r="O536" s="26">
        <v>5</v>
      </c>
      <c r="P536" s="14" t="s">
        <v>96</v>
      </c>
      <c r="Q536" s="14" t="s">
        <v>2059</v>
      </c>
      <c r="R536" s="26"/>
    </row>
    <row r="537" spans="1:18" ht="15.75" customHeight="1" x14ac:dyDescent="0.2">
      <c r="A537" s="66" t="s">
        <v>31</v>
      </c>
      <c r="B537" s="66" t="s">
        <v>2060</v>
      </c>
      <c r="C537" s="66" t="s">
        <v>14</v>
      </c>
      <c r="D537" s="66" t="s">
        <v>44</v>
      </c>
      <c r="E537" s="66" t="s">
        <v>1596</v>
      </c>
      <c r="F537" s="19">
        <f t="shared" si="7"/>
        <v>9</v>
      </c>
      <c r="H537" s="19">
        <v>2008</v>
      </c>
      <c r="I537" s="14" t="s">
        <v>2591</v>
      </c>
      <c r="J537" s="19" t="s">
        <v>2592</v>
      </c>
      <c r="K537" s="12" t="s">
        <v>2561</v>
      </c>
      <c r="L537" s="14" t="s">
        <v>97</v>
      </c>
      <c r="M537" s="19" t="s">
        <v>77</v>
      </c>
      <c r="N537" s="26">
        <v>1</v>
      </c>
      <c r="O537" s="26">
        <v>5</v>
      </c>
      <c r="P537" s="14" t="s">
        <v>96</v>
      </c>
      <c r="Q537" s="14" t="s">
        <v>2059</v>
      </c>
      <c r="R537" s="14"/>
    </row>
    <row r="538" spans="1:18" ht="15.75" customHeight="1" x14ac:dyDescent="0.2">
      <c r="A538" s="66" t="s">
        <v>31</v>
      </c>
      <c r="B538" s="66" t="s">
        <v>2060</v>
      </c>
      <c r="C538" s="66" t="s">
        <v>14</v>
      </c>
      <c r="D538" s="66" t="s">
        <v>44</v>
      </c>
      <c r="E538" s="66" t="s">
        <v>1596</v>
      </c>
      <c r="F538" s="19">
        <f t="shared" si="7"/>
        <v>10</v>
      </c>
      <c r="H538" s="19">
        <v>2010</v>
      </c>
      <c r="I538" s="14" t="s">
        <v>2593</v>
      </c>
      <c r="J538" s="19" t="s">
        <v>2592</v>
      </c>
      <c r="K538" s="12" t="s">
        <v>2561</v>
      </c>
      <c r="L538" s="14" t="s">
        <v>97</v>
      </c>
      <c r="M538" s="19" t="s">
        <v>77</v>
      </c>
      <c r="N538" s="26">
        <v>1</v>
      </c>
      <c r="O538" s="26">
        <v>5</v>
      </c>
      <c r="P538" s="14" t="s">
        <v>96</v>
      </c>
      <c r="Q538" s="14" t="s">
        <v>2059</v>
      </c>
    </row>
    <row r="539" spans="1:18" ht="15.75" customHeight="1" x14ac:dyDescent="0.2">
      <c r="A539" s="66" t="s">
        <v>31</v>
      </c>
      <c r="B539" s="66" t="s">
        <v>2060</v>
      </c>
      <c r="C539" s="66" t="s">
        <v>14</v>
      </c>
      <c r="D539" s="66" t="s">
        <v>44</v>
      </c>
      <c r="E539" s="66" t="s">
        <v>1596</v>
      </c>
      <c r="F539" s="19">
        <f t="shared" si="7"/>
        <v>11</v>
      </c>
      <c r="H539" s="19">
        <v>2012</v>
      </c>
      <c r="I539" s="14" t="s">
        <v>2594</v>
      </c>
      <c r="J539" s="19" t="s">
        <v>2592</v>
      </c>
      <c r="K539" s="12" t="s">
        <v>2561</v>
      </c>
      <c r="L539" s="14" t="s">
        <v>97</v>
      </c>
      <c r="M539" s="19" t="s">
        <v>77</v>
      </c>
      <c r="N539" s="26">
        <v>1</v>
      </c>
      <c r="O539" s="26">
        <v>5</v>
      </c>
      <c r="P539" s="14" t="s">
        <v>96</v>
      </c>
      <c r="Q539" s="14" t="s">
        <v>2059</v>
      </c>
    </row>
    <row r="540" spans="1:18" ht="15.75" customHeight="1" x14ac:dyDescent="0.2">
      <c r="A540" s="66" t="s">
        <v>31</v>
      </c>
      <c r="B540" s="66" t="s">
        <v>2060</v>
      </c>
      <c r="C540" s="66" t="s">
        <v>14</v>
      </c>
      <c r="D540" s="66" t="s">
        <v>44</v>
      </c>
      <c r="E540" s="66" t="s">
        <v>1596</v>
      </c>
      <c r="F540" s="19">
        <f t="shared" si="7"/>
        <v>12</v>
      </c>
      <c r="G540" s="26"/>
      <c r="H540" s="26">
        <v>2014</v>
      </c>
      <c r="I540" s="14" t="s">
        <v>3106</v>
      </c>
      <c r="J540" s="26" t="s">
        <v>2592</v>
      </c>
      <c r="K540" s="27" t="s">
        <v>2561</v>
      </c>
      <c r="L540" s="14" t="s">
        <v>97</v>
      </c>
      <c r="M540" s="19" t="s">
        <v>77</v>
      </c>
      <c r="N540" s="26">
        <v>1</v>
      </c>
      <c r="O540" s="26">
        <v>5</v>
      </c>
      <c r="P540" s="14" t="s">
        <v>96</v>
      </c>
      <c r="Q540" s="14" t="s">
        <v>2059</v>
      </c>
      <c r="R540" s="26"/>
    </row>
    <row r="541" spans="1:18" ht="15.75" customHeight="1" x14ac:dyDescent="0.2">
      <c r="A541" s="66" t="s">
        <v>31</v>
      </c>
      <c r="B541" s="66" t="s">
        <v>2060</v>
      </c>
      <c r="C541" s="66" t="s">
        <v>14</v>
      </c>
      <c r="D541" s="66" t="s">
        <v>44</v>
      </c>
      <c r="E541" s="66" t="s">
        <v>1596</v>
      </c>
      <c r="F541" s="19">
        <f t="shared" si="7"/>
        <v>13</v>
      </c>
      <c r="G541" s="26"/>
      <c r="H541" s="26">
        <v>2016</v>
      </c>
      <c r="I541" s="14" t="s">
        <v>3131</v>
      </c>
      <c r="J541" s="26" t="s">
        <v>2592</v>
      </c>
      <c r="K541" s="27" t="s">
        <v>2561</v>
      </c>
      <c r="L541" s="14" t="s">
        <v>97</v>
      </c>
      <c r="M541" s="19" t="s">
        <v>77</v>
      </c>
      <c r="N541" s="26">
        <v>1</v>
      </c>
      <c r="O541" s="26">
        <v>5</v>
      </c>
      <c r="P541" s="14" t="s">
        <v>96</v>
      </c>
      <c r="Q541" s="14" t="s">
        <v>2059</v>
      </c>
      <c r="R541" s="26"/>
    </row>
    <row r="542" spans="1:18" ht="15.75" customHeight="1" x14ac:dyDescent="0.2">
      <c r="A542" s="66" t="s">
        <v>31</v>
      </c>
      <c r="B542" s="66" t="s">
        <v>2060</v>
      </c>
      <c r="C542" s="66" t="s">
        <v>14</v>
      </c>
      <c r="D542" s="66" t="s">
        <v>44</v>
      </c>
      <c r="E542" s="66" t="s">
        <v>1272</v>
      </c>
      <c r="F542" s="19">
        <f t="shared" si="7"/>
        <v>8</v>
      </c>
      <c r="H542" s="19">
        <v>2006</v>
      </c>
      <c r="I542" s="19" t="s">
        <v>2595</v>
      </c>
      <c r="J542" s="19" t="s">
        <v>2596</v>
      </c>
      <c r="K542" s="12" t="s">
        <v>2561</v>
      </c>
      <c r="L542" s="14" t="s">
        <v>97</v>
      </c>
      <c r="M542" s="19" t="s">
        <v>77</v>
      </c>
      <c r="N542" s="26">
        <v>1</v>
      </c>
      <c r="O542" s="26">
        <v>5</v>
      </c>
      <c r="P542" s="14" t="s">
        <v>96</v>
      </c>
      <c r="Q542" s="14" t="s">
        <v>2059</v>
      </c>
      <c r="R542" s="14"/>
    </row>
    <row r="543" spans="1:18" ht="15.75" customHeight="1" x14ac:dyDescent="0.2">
      <c r="A543" s="66" t="s">
        <v>31</v>
      </c>
      <c r="B543" s="66" t="s">
        <v>2060</v>
      </c>
      <c r="C543" s="66" t="s">
        <v>14</v>
      </c>
      <c r="D543" s="66" t="s">
        <v>44</v>
      </c>
      <c r="E543" s="66" t="s">
        <v>1272</v>
      </c>
      <c r="F543" s="19">
        <f t="shared" si="7"/>
        <v>9</v>
      </c>
      <c r="H543" s="19">
        <v>2008</v>
      </c>
      <c r="I543" s="14" t="s">
        <v>2597</v>
      </c>
      <c r="J543" s="19" t="s">
        <v>2044</v>
      </c>
      <c r="K543" s="12" t="s">
        <v>2561</v>
      </c>
      <c r="L543" s="14" t="s">
        <v>97</v>
      </c>
      <c r="M543" s="19" t="s">
        <v>77</v>
      </c>
      <c r="N543" s="26">
        <v>1</v>
      </c>
      <c r="O543" s="26">
        <v>5</v>
      </c>
      <c r="P543" s="14" t="s">
        <v>96</v>
      </c>
      <c r="Q543" s="14" t="s">
        <v>2059</v>
      </c>
      <c r="R543" s="14"/>
    </row>
    <row r="544" spans="1:18" ht="15.75" customHeight="1" x14ac:dyDescent="0.2">
      <c r="A544" s="66" t="s">
        <v>31</v>
      </c>
      <c r="B544" s="66" t="s">
        <v>2060</v>
      </c>
      <c r="C544" s="66" t="s">
        <v>14</v>
      </c>
      <c r="D544" s="66" t="s">
        <v>44</v>
      </c>
      <c r="E544" s="66" t="s">
        <v>1272</v>
      </c>
      <c r="F544" s="19">
        <f t="shared" si="7"/>
        <v>10</v>
      </c>
      <c r="H544" s="19">
        <v>2010</v>
      </c>
      <c r="I544" s="14" t="s">
        <v>2598</v>
      </c>
      <c r="J544" s="19" t="s">
        <v>2044</v>
      </c>
      <c r="K544" s="12" t="s">
        <v>2561</v>
      </c>
      <c r="L544" s="14" t="s">
        <v>97</v>
      </c>
      <c r="M544" s="19" t="s">
        <v>77</v>
      </c>
      <c r="N544" s="26">
        <v>1</v>
      </c>
      <c r="O544" s="26">
        <v>5</v>
      </c>
      <c r="P544" s="14" t="s">
        <v>96</v>
      </c>
      <c r="Q544" s="14" t="s">
        <v>2059</v>
      </c>
    </row>
    <row r="545" spans="1:18" ht="15.75" customHeight="1" x14ac:dyDescent="0.2">
      <c r="A545" s="66" t="s">
        <v>31</v>
      </c>
      <c r="B545" s="66" t="s">
        <v>2060</v>
      </c>
      <c r="C545" s="66" t="s">
        <v>14</v>
      </c>
      <c r="D545" s="66" t="s">
        <v>44</v>
      </c>
      <c r="E545" s="66" t="s">
        <v>1272</v>
      </c>
      <c r="F545" s="19">
        <f t="shared" si="7"/>
        <v>11</v>
      </c>
      <c r="H545" s="19">
        <v>2012</v>
      </c>
      <c r="I545" s="14" t="s">
        <v>2599</v>
      </c>
      <c r="J545" s="19" t="s">
        <v>2044</v>
      </c>
      <c r="K545" s="12" t="s">
        <v>2561</v>
      </c>
      <c r="L545" s="14" t="s">
        <v>97</v>
      </c>
      <c r="M545" s="19" t="s">
        <v>77</v>
      </c>
      <c r="N545" s="26">
        <v>1</v>
      </c>
      <c r="O545" s="26">
        <v>5</v>
      </c>
      <c r="P545" s="14" t="s">
        <v>96</v>
      </c>
      <c r="Q545" s="14" t="s">
        <v>2059</v>
      </c>
    </row>
    <row r="546" spans="1:18" ht="15.75" customHeight="1" x14ac:dyDescent="0.2">
      <c r="A546" s="66" t="s">
        <v>31</v>
      </c>
      <c r="B546" s="66" t="s">
        <v>2060</v>
      </c>
      <c r="C546" s="66" t="s">
        <v>14</v>
      </c>
      <c r="D546" s="66" t="s">
        <v>44</v>
      </c>
      <c r="E546" s="66" t="s">
        <v>1272</v>
      </c>
      <c r="F546" s="19">
        <f t="shared" si="7"/>
        <v>12</v>
      </c>
      <c r="G546" s="26"/>
      <c r="H546" s="26">
        <v>2014</v>
      </c>
      <c r="I546" s="14" t="s">
        <v>3107</v>
      </c>
      <c r="J546" s="26" t="s">
        <v>2044</v>
      </c>
      <c r="K546" s="27" t="s">
        <v>2561</v>
      </c>
      <c r="L546" s="14" t="s">
        <v>97</v>
      </c>
      <c r="M546" s="19" t="s">
        <v>77</v>
      </c>
      <c r="N546" s="26">
        <v>1</v>
      </c>
      <c r="O546" s="26">
        <v>5</v>
      </c>
      <c r="P546" s="14" t="s">
        <v>96</v>
      </c>
      <c r="Q546" s="14" t="s">
        <v>2059</v>
      </c>
      <c r="R546" s="26"/>
    </row>
    <row r="547" spans="1:18" ht="15.75" customHeight="1" x14ac:dyDescent="0.2">
      <c r="A547" s="66" t="s">
        <v>31</v>
      </c>
      <c r="B547" s="66" t="s">
        <v>2060</v>
      </c>
      <c r="C547" s="66" t="s">
        <v>14</v>
      </c>
      <c r="D547" s="66" t="s">
        <v>44</v>
      </c>
      <c r="E547" s="66" t="s">
        <v>1272</v>
      </c>
      <c r="F547" s="19">
        <f t="shared" si="7"/>
        <v>13</v>
      </c>
      <c r="G547" s="26"/>
      <c r="H547" s="26">
        <v>2016</v>
      </c>
      <c r="I547" s="14" t="s">
        <v>3132</v>
      </c>
      <c r="J547" s="26" t="s">
        <v>2044</v>
      </c>
      <c r="K547" s="27" t="s">
        <v>2561</v>
      </c>
      <c r="L547" s="14" t="s">
        <v>97</v>
      </c>
      <c r="M547" s="19" t="s">
        <v>77</v>
      </c>
      <c r="N547" s="26">
        <v>1</v>
      </c>
      <c r="O547" s="26">
        <v>5</v>
      </c>
      <c r="P547" s="14" t="s">
        <v>96</v>
      </c>
      <c r="Q547" s="14" t="s">
        <v>2059</v>
      </c>
      <c r="R547" s="26"/>
    </row>
    <row r="548" spans="1:18" ht="15.75" customHeight="1" x14ac:dyDescent="0.2">
      <c r="A548" s="66" t="s">
        <v>31</v>
      </c>
      <c r="B548" s="66" t="s">
        <v>2060</v>
      </c>
      <c r="C548" s="66" t="s">
        <v>14</v>
      </c>
      <c r="D548" s="66" t="s">
        <v>44</v>
      </c>
      <c r="E548" s="66" t="s">
        <v>207</v>
      </c>
      <c r="F548" s="19">
        <f t="shared" si="7"/>
        <v>8</v>
      </c>
      <c r="H548" s="19">
        <v>2006</v>
      </c>
      <c r="I548" s="19" t="s">
        <v>2600</v>
      </c>
      <c r="J548" s="19" t="s">
        <v>2601</v>
      </c>
      <c r="K548" s="12" t="s">
        <v>2561</v>
      </c>
      <c r="L548" s="14" t="s">
        <v>97</v>
      </c>
      <c r="M548" s="19" t="s">
        <v>77</v>
      </c>
      <c r="N548" s="26">
        <v>1</v>
      </c>
      <c r="O548" s="26">
        <v>5</v>
      </c>
      <c r="P548" s="14" t="s">
        <v>96</v>
      </c>
      <c r="Q548" s="14" t="s">
        <v>2059</v>
      </c>
      <c r="R548" s="14"/>
    </row>
    <row r="549" spans="1:18" ht="15.75" customHeight="1" x14ac:dyDescent="0.2">
      <c r="A549" s="66" t="s">
        <v>31</v>
      </c>
      <c r="B549" s="66" t="s">
        <v>2060</v>
      </c>
      <c r="C549" s="66" t="s">
        <v>14</v>
      </c>
      <c r="D549" s="66" t="s">
        <v>44</v>
      </c>
      <c r="E549" s="66" t="s">
        <v>207</v>
      </c>
      <c r="F549" s="19">
        <f t="shared" si="7"/>
        <v>9</v>
      </c>
      <c r="H549" s="19">
        <v>2008</v>
      </c>
      <c r="I549" s="14" t="s">
        <v>2602</v>
      </c>
      <c r="J549" s="19" t="s">
        <v>2123</v>
      </c>
      <c r="K549" s="12" t="s">
        <v>2561</v>
      </c>
      <c r="L549" s="14" t="s">
        <v>97</v>
      </c>
      <c r="M549" s="19" t="s">
        <v>77</v>
      </c>
      <c r="N549" s="26">
        <v>1</v>
      </c>
      <c r="O549" s="26">
        <v>5</v>
      </c>
      <c r="P549" s="14" t="s">
        <v>96</v>
      </c>
      <c r="Q549" s="14" t="s">
        <v>2059</v>
      </c>
      <c r="R549" s="14"/>
    </row>
    <row r="550" spans="1:18" ht="15.75" customHeight="1" x14ac:dyDescent="0.2">
      <c r="A550" s="66" t="s">
        <v>31</v>
      </c>
      <c r="B550" s="66" t="s">
        <v>2060</v>
      </c>
      <c r="C550" s="66" t="s">
        <v>14</v>
      </c>
      <c r="D550" s="66" t="s">
        <v>44</v>
      </c>
      <c r="E550" s="66" t="s">
        <v>207</v>
      </c>
      <c r="F550" s="19">
        <f t="shared" si="7"/>
        <v>10</v>
      </c>
      <c r="H550" s="19">
        <v>2010</v>
      </c>
      <c r="I550" s="14" t="s">
        <v>2603</v>
      </c>
      <c r="J550" s="19" t="s">
        <v>2123</v>
      </c>
      <c r="K550" s="12" t="s">
        <v>2561</v>
      </c>
      <c r="L550" s="14" t="s">
        <v>97</v>
      </c>
      <c r="M550" s="19" t="s">
        <v>77</v>
      </c>
      <c r="N550" s="26">
        <v>1</v>
      </c>
      <c r="O550" s="26">
        <v>5</v>
      </c>
      <c r="P550" s="14" t="s">
        <v>96</v>
      </c>
      <c r="Q550" s="14" t="s">
        <v>2059</v>
      </c>
    </row>
    <row r="551" spans="1:18" ht="15.75" customHeight="1" x14ac:dyDescent="0.2">
      <c r="A551" s="66" t="s">
        <v>31</v>
      </c>
      <c r="B551" s="66" t="s">
        <v>2060</v>
      </c>
      <c r="C551" s="66" t="s">
        <v>14</v>
      </c>
      <c r="D551" s="66" t="s">
        <v>44</v>
      </c>
      <c r="E551" s="66" t="s">
        <v>207</v>
      </c>
      <c r="F551" s="19">
        <f t="shared" si="7"/>
        <v>11</v>
      </c>
      <c r="H551" s="19">
        <v>2012</v>
      </c>
      <c r="I551" s="14" t="s">
        <v>2604</v>
      </c>
      <c r="J551" s="19" t="s">
        <v>2123</v>
      </c>
      <c r="K551" s="12" t="s">
        <v>2561</v>
      </c>
      <c r="L551" s="14" t="s">
        <v>97</v>
      </c>
      <c r="M551" s="19" t="s">
        <v>77</v>
      </c>
      <c r="N551" s="26">
        <v>1</v>
      </c>
      <c r="O551" s="26">
        <v>5</v>
      </c>
      <c r="P551" s="14" t="s">
        <v>96</v>
      </c>
      <c r="Q551" s="14" t="s">
        <v>2059</v>
      </c>
    </row>
    <row r="552" spans="1:18" ht="15.75" customHeight="1" x14ac:dyDescent="0.2">
      <c r="A552" s="66" t="s">
        <v>31</v>
      </c>
      <c r="B552" s="66" t="s">
        <v>2060</v>
      </c>
      <c r="C552" s="66" t="s">
        <v>14</v>
      </c>
      <c r="D552" s="66" t="s">
        <v>44</v>
      </c>
      <c r="E552" s="66" t="s">
        <v>207</v>
      </c>
      <c r="F552" s="19">
        <f t="shared" si="7"/>
        <v>12</v>
      </c>
      <c r="G552" s="26"/>
      <c r="H552" s="26">
        <v>2014</v>
      </c>
      <c r="I552" s="14" t="s">
        <v>3108</v>
      </c>
      <c r="J552" s="26" t="s">
        <v>2123</v>
      </c>
      <c r="K552" s="27" t="s">
        <v>2561</v>
      </c>
      <c r="L552" s="14" t="s">
        <v>97</v>
      </c>
      <c r="M552" s="19" t="s">
        <v>77</v>
      </c>
      <c r="N552" s="26">
        <v>1</v>
      </c>
      <c r="O552" s="26">
        <v>5</v>
      </c>
      <c r="P552" s="14" t="s">
        <v>96</v>
      </c>
      <c r="Q552" s="14" t="s">
        <v>2059</v>
      </c>
      <c r="R552" s="26"/>
    </row>
    <row r="553" spans="1:18" ht="15.75" customHeight="1" x14ac:dyDescent="0.2">
      <c r="A553" s="66" t="s">
        <v>31</v>
      </c>
      <c r="B553" s="66" t="s">
        <v>2060</v>
      </c>
      <c r="C553" s="66" t="s">
        <v>14</v>
      </c>
      <c r="D553" s="66" t="s">
        <v>44</v>
      </c>
      <c r="E553" s="66" t="s">
        <v>207</v>
      </c>
      <c r="F553" s="19">
        <f t="shared" si="7"/>
        <v>13</v>
      </c>
      <c r="G553" s="26"/>
      <c r="H553" s="26">
        <v>2016</v>
      </c>
      <c r="I553" s="14" t="s">
        <v>3133</v>
      </c>
      <c r="J553" s="26" t="s">
        <v>2123</v>
      </c>
      <c r="K553" s="27" t="s">
        <v>2561</v>
      </c>
      <c r="L553" s="14" t="s">
        <v>97</v>
      </c>
      <c r="M553" s="19" t="s">
        <v>77</v>
      </c>
      <c r="N553" s="26">
        <v>1</v>
      </c>
      <c r="O553" s="26">
        <v>5</v>
      </c>
      <c r="P553" s="14" t="s">
        <v>96</v>
      </c>
      <c r="Q553" s="14" t="s">
        <v>2059</v>
      </c>
      <c r="R553" s="26"/>
    </row>
    <row r="554" spans="1:18" ht="15.75" customHeight="1" x14ac:dyDescent="0.2">
      <c r="A554" s="66" t="s">
        <v>31</v>
      </c>
      <c r="B554" s="66" t="s">
        <v>2060</v>
      </c>
      <c r="C554" s="66" t="s">
        <v>14</v>
      </c>
      <c r="D554" s="66" t="s">
        <v>44</v>
      </c>
      <c r="E554" s="66" t="s">
        <v>1637</v>
      </c>
      <c r="F554" s="19">
        <f t="shared" si="7"/>
        <v>9</v>
      </c>
      <c r="H554" s="19">
        <v>2008</v>
      </c>
      <c r="I554" s="14" t="s">
        <v>2605</v>
      </c>
      <c r="J554" s="19" t="s">
        <v>2606</v>
      </c>
      <c r="K554" s="12" t="s">
        <v>2561</v>
      </c>
      <c r="L554" s="14" t="s">
        <v>97</v>
      </c>
      <c r="M554" s="19" t="s">
        <v>77</v>
      </c>
      <c r="N554" s="26">
        <v>1</v>
      </c>
      <c r="O554" s="26">
        <v>5</v>
      </c>
      <c r="P554" s="14" t="s">
        <v>96</v>
      </c>
      <c r="Q554" s="14" t="s">
        <v>2059</v>
      </c>
      <c r="R554" s="14"/>
    </row>
    <row r="555" spans="1:18" ht="15.75" customHeight="1" x14ac:dyDescent="0.2">
      <c r="A555" s="66" t="s">
        <v>31</v>
      </c>
      <c r="B555" s="66" t="s">
        <v>2060</v>
      </c>
      <c r="C555" s="66" t="s">
        <v>14</v>
      </c>
      <c r="D555" s="66" t="s">
        <v>44</v>
      </c>
      <c r="E555" s="66" t="s">
        <v>1637</v>
      </c>
      <c r="F555" s="19">
        <f t="shared" si="7"/>
        <v>10</v>
      </c>
      <c r="H555" s="19">
        <v>2010</v>
      </c>
      <c r="I555" s="14" t="s">
        <v>2607</v>
      </c>
      <c r="J555" s="19" t="s">
        <v>2606</v>
      </c>
      <c r="K555" s="12" t="s">
        <v>2561</v>
      </c>
      <c r="L555" s="14" t="s">
        <v>97</v>
      </c>
      <c r="M555" s="19" t="s">
        <v>77</v>
      </c>
      <c r="N555" s="26">
        <v>1</v>
      </c>
      <c r="O555" s="26">
        <v>5</v>
      </c>
      <c r="P555" s="14" t="s">
        <v>96</v>
      </c>
      <c r="Q555" s="14" t="s">
        <v>2059</v>
      </c>
    </row>
    <row r="556" spans="1:18" ht="15.75" customHeight="1" x14ac:dyDescent="0.2">
      <c r="A556" s="66" t="s">
        <v>31</v>
      </c>
      <c r="B556" s="66" t="s">
        <v>2060</v>
      </c>
      <c r="C556" s="66" t="s">
        <v>14</v>
      </c>
      <c r="D556" s="66" t="s">
        <v>44</v>
      </c>
      <c r="E556" s="66" t="s">
        <v>1637</v>
      </c>
      <c r="F556" s="19">
        <f t="shared" si="7"/>
        <v>11</v>
      </c>
      <c r="H556" s="19">
        <v>2012</v>
      </c>
      <c r="I556" s="14" t="s">
        <v>2608</v>
      </c>
      <c r="J556" s="19" t="s">
        <v>2606</v>
      </c>
      <c r="K556" s="12" t="s">
        <v>2561</v>
      </c>
      <c r="L556" s="14" t="s">
        <v>97</v>
      </c>
      <c r="M556" s="19" t="s">
        <v>77</v>
      </c>
      <c r="N556" s="26">
        <v>1</v>
      </c>
      <c r="O556" s="26">
        <v>5</v>
      </c>
      <c r="P556" s="14" t="s">
        <v>96</v>
      </c>
      <c r="Q556" s="14" t="s">
        <v>2059</v>
      </c>
    </row>
    <row r="557" spans="1:18" ht="15.75" customHeight="1" x14ac:dyDescent="0.2">
      <c r="A557" s="66" t="s">
        <v>31</v>
      </c>
      <c r="B557" s="66" t="s">
        <v>2060</v>
      </c>
      <c r="C557" s="66" t="s">
        <v>14</v>
      </c>
      <c r="D557" s="66" t="s">
        <v>44</v>
      </c>
      <c r="E557" s="66" t="s">
        <v>1637</v>
      </c>
      <c r="F557" s="19">
        <f t="shared" si="7"/>
        <v>12</v>
      </c>
      <c r="G557" s="26"/>
      <c r="H557" s="26">
        <v>2014</v>
      </c>
      <c r="I557" s="14" t="s">
        <v>3109</v>
      </c>
      <c r="J557" s="26" t="s">
        <v>2606</v>
      </c>
      <c r="K557" s="27" t="s">
        <v>2561</v>
      </c>
      <c r="L557" s="14" t="s">
        <v>97</v>
      </c>
      <c r="M557" s="19" t="s">
        <v>77</v>
      </c>
      <c r="N557" s="26">
        <v>1</v>
      </c>
      <c r="O557" s="26">
        <v>5</v>
      </c>
      <c r="P557" s="14" t="s">
        <v>96</v>
      </c>
      <c r="Q557" s="14" t="s">
        <v>2059</v>
      </c>
      <c r="R557" s="26"/>
    </row>
    <row r="558" spans="1:18" ht="15.75" customHeight="1" x14ac:dyDescent="0.2">
      <c r="A558" s="66" t="s">
        <v>31</v>
      </c>
      <c r="B558" s="66" t="s">
        <v>2060</v>
      </c>
      <c r="C558" s="66" t="s">
        <v>14</v>
      </c>
      <c r="D558" s="66" t="s">
        <v>44</v>
      </c>
      <c r="E558" s="66" t="s">
        <v>1637</v>
      </c>
      <c r="F558" s="19">
        <f t="shared" si="7"/>
        <v>13</v>
      </c>
      <c r="G558" s="26"/>
      <c r="H558" s="26">
        <v>2016</v>
      </c>
      <c r="I558" s="14" t="s">
        <v>3134</v>
      </c>
      <c r="J558" s="26" t="s">
        <v>2606</v>
      </c>
      <c r="K558" s="27" t="s">
        <v>2561</v>
      </c>
      <c r="L558" s="14" t="s">
        <v>97</v>
      </c>
      <c r="M558" s="19" t="s">
        <v>77</v>
      </c>
      <c r="N558" s="26">
        <v>1</v>
      </c>
      <c r="O558" s="26">
        <v>5</v>
      </c>
      <c r="P558" s="14" t="s">
        <v>96</v>
      </c>
      <c r="Q558" s="14" t="s">
        <v>2059</v>
      </c>
      <c r="R558" s="26"/>
    </row>
    <row r="559" spans="1:18" ht="15.75" customHeight="1" x14ac:dyDescent="0.2">
      <c r="A559" s="66" t="s">
        <v>31</v>
      </c>
      <c r="B559" s="66" t="s">
        <v>2060</v>
      </c>
      <c r="C559" s="66" t="s">
        <v>14</v>
      </c>
      <c r="D559" s="66" t="s">
        <v>44</v>
      </c>
      <c r="E559" s="66" t="s">
        <v>1462</v>
      </c>
      <c r="F559" s="19">
        <f t="shared" si="7"/>
        <v>9</v>
      </c>
      <c r="H559" s="19">
        <v>2008</v>
      </c>
      <c r="I559" s="14" t="s">
        <v>2609</v>
      </c>
      <c r="J559" s="19" t="s">
        <v>2610</v>
      </c>
      <c r="K559" s="12" t="s">
        <v>2561</v>
      </c>
      <c r="L559" s="14" t="s">
        <v>97</v>
      </c>
      <c r="M559" s="19" t="s">
        <v>77</v>
      </c>
      <c r="N559" s="26">
        <v>1</v>
      </c>
      <c r="O559" s="26">
        <v>5</v>
      </c>
      <c r="P559" s="14" t="s">
        <v>96</v>
      </c>
      <c r="Q559" s="14" t="s">
        <v>2059</v>
      </c>
      <c r="R559" s="14"/>
    </row>
    <row r="560" spans="1:18" ht="15.75" customHeight="1" x14ac:dyDescent="0.2">
      <c r="A560" s="66" t="s">
        <v>31</v>
      </c>
      <c r="B560" s="66" t="s">
        <v>2060</v>
      </c>
      <c r="C560" s="66" t="s">
        <v>14</v>
      </c>
      <c r="D560" s="66" t="s">
        <v>44</v>
      </c>
      <c r="E560" s="66" t="s">
        <v>1462</v>
      </c>
      <c r="F560" s="19">
        <f t="shared" si="7"/>
        <v>10</v>
      </c>
      <c r="H560" s="19">
        <v>2010</v>
      </c>
      <c r="I560" s="14" t="s">
        <v>2611</v>
      </c>
      <c r="J560" s="19" t="s">
        <v>2610</v>
      </c>
      <c r="K560" s="12" t="s">
        <v>2561</v>
      </c>
      <c r="L560" s="14" t="s">
        <v>97</v>
      </c>
      <c r="M560" s="19" t="s">
        <v>77</v>
      </c>
      <c r="N560" s="26">
        <v>1</v>
      </c>
      <c r="O560" s="26">
        <v>5</v>
      </c>
      <c r="P560" s="14" t="s">
        <v>96</v>
      </c>
      <c r="Q560" s="14" t="s">
        <v>2059</v>
      </c>
      <c r="R560" s="14"/>
    </row>
    <row r="561" spans="1:18" ht="15.75" customHeight="1" x14ac:dyDescent="0.2">
      <c r="A561" s="66" t="s">
        <v>31</v>
      </c>
      <c r="B561" s="66" t="s">
        <v>2060</v>
      </c>
      <c r="C561" s="66" t="s">
        <v>14</v>
      </c>
      <c r="D561" s="66" t="s">
        <v>44</v>
      </c>
      <c r="E561" s="66" t="s">
        <v>1462</v>
      </c>
      <c r="F561" s="19">
        <f t="shared" si="7"/>
        <v>11</v>
      </c>
      <c r="H561" s="19">
        <v>2012</v>
      </c>
      <c r="I561" s="14" t="s">
        <v>2612</v>
      </c>
      <c r="J561" s="19" t="s">
        <v>2610</v>
      </c>
      <c r="K561" s="12" t="s">
        <v>2561</v>
      </c>
      <c r="L561" s="14" t="s">
        <v>97</v>
      </c>
      <c r="M561" s="19" t="s">
        <v>77</v>
      </c>
      <c r="N561" s="26">
        <v>1</v>
      </c>
      <c r="O561" s="26">
        <v>5</v>
      </c>
      <c r="P561" s="14" t="s">
        <v>96</v>
      </c>
      <c r="Q561" s="14" t="s">
        <v>2059</v>
      </c>
      <c r="R561" s="14"/>
    </row>
    <row r="562" spans="1:18" ht="15.75" customHeight="1" x14ac:dyDescent="0.2">
      <c r="A562" s="66" t="s">
        <v>31</v>
      </c>
      <c r="B562" s="66" t="s">
        <v>2060</v>
      </c>
      <c r="C562" s="66" t="s">
        <v>14</v>
      </c>
      <c r="D562" s="66" t="s">
        <v>44</v>
      </c>
      <c r="E562" s="66" t="s">
        <v>1462</v>
      </c>
      <c r="F562" s="19">
        <f t="shared" si="7"/>
        <v>12</v>
      </c>
      <c r="G562" s="26"/>
      <c r="H562" s="26">
        <v>2014</v>
      </c>
      <c r="I562" s="14" t="s">
        <v>3110</v>
      </c>
      <c r="J562" s="26" t="s">
        <v>2610</v>
      </c>
      <c r="K562" s="27" t="s">
        <v>2561</v>
      </c>
      <c r="L562" s="14" t="s">
        <v>97</v>
      </c>
      <c r="M562" s="19" t="s">
        <v>77</v>
      </c>
      <c r="N562" s="26">
        <v>1</v>
      </c>
      <c r="O562" s="26">
        <v>5</v>
      </c>
      <c r="P562" s="14" t="s">
        <v>96</v>
      </c>
      <c r="Q562" s="14" t="s">
        <v>2059</v>
      </c>
      <c r="R562" s="14"/>
    </row>
    <row r="563" spans="1:18" ht="15.75" customHeight="1" x14ac:dyDescent="0.2">
      <c r="A563" s="66" t="s">
        <v>31</v>
      </c>
      <c r="B563" s="66" t="s">
        <v>2060</v>
      </c>
      <c r="C563" s="66" t="s">
        <v>14</v>
      </c>
      <c r="D563" s="66" t="s">
        <v>44</v>
      </c>
      <c r="E563" s="66" t="s">
        <v>1462</v>
      </c>
      <c r="F563" s="19">
        <f t="shared" si="7"/>
        <v>13</v>
      </c>
      <c r="G563" s="26"/>
      <c r="H563" s="26">
        <v>2016</v>
      </c>
      <c r="I563" s="14" t="s">
        <v>3135</v>
      </c>
      <c r="J563" s="26" t="s">
        <v>2610</v>
      </c>
      <c r="K563" s="27" t="s">
        <v>2561</v>
      </c>
      <c r="L563" s="14" t="s">
        <v>97</v>
      </c>
      <c r="M563" s="19" t="s">
        <v>77</v>
      </c>
      <c r="N563" s="26">
        <v>1</v>
      </c>
      <c r="O563" s="26">
        <v>5</v>
      </c>
      <c r="P563" s="14" t="s">
        <v>96</v>
      </c>
      <c r="Q563" s="14" t="s">
        <v>2059</v>
      </c>
      <c r="R563" s="14"/>
    </row>
    <row r="564" spans="1:18" ht="15.75" customHeight="1" x14ac:dyDescent="0.2">
      <c r="A564" s="6" t="s">
        <v>31</v>
      </c>
      <c r="B564" s="6" t="s">
        <v>2060</v>
      </c>
      <c r="C564" s="6" t="s">
        <v>14</v>
      </c>
      <c r="D564" s="6" t="s">
        <v>40</v>
      </c>
      <c r="E564" s="6" t="s">
        <v>2046</v>
      </c>
      <c r="F564" s="19">
        <v>8</v>
      </c>
      <c r="H564" s="19">
        <v>2006</v>
      </c>
      <c r="I564" s="19" t="s">
        <v>2613</v>
      </c>
      <c r="J564" s="14" t="s">
        <v>2046</v>
      </c>
      <c r="K564" s="19" t="s">
        <v>2438</v>
      </c>
      <c r="L564" s="19" t="s">
        <v>97</v>
      </c>
      <c r="M564" s="14" t="s">
        <v>1853</v>
      </c>
      <c r="N564" s="14">
        <v>1</v>
      </c>
      <c r="O564" s="14">
        <v>4</v>
      </c>
      <c r="P564" s="14" t="s">
        <v>96</v>
      </c>
      <c r="Q564" s="14" t="s">
        <v>2059</v>
      </c>
      <c r="R564" s="14"/>
    </row>
    <row r="565" spans="1:18" ht="15.75" customHeight="1" x14ac:dyDescent="0.2">
      <c r="A565" s="6" t="s">
        <v>31</v>
      </c>
      <c r="B565" s="6" t="s">
        <v>2060</v>
      </c>
      <c r="C565" s="6" t="s">
        <v>14</v>
      </c>
      <c r="D565" s="6" t="s">
        <v>40</v>
      </c>
      <c r="E565" s="6" t="s">
        <v>2046</v>
      </c>
      <c r="F565" s="19">
        <v>9</v>
      </c>
      <c r="H565" s="19">
        <v>2008</v>
      </c>
      <c r="I565" s="19" t="s">
        <v>2614</v>
      </c>
      <c r="J565" s="14" t="s">
        <v>2046</v>
      </c>
      <c r="K565" s="19" t="s">
        <v>2438</v>
      </c>
      <c r="L565" s="19" t="s">
        <v>97</v>
      </c>
      <c r="M565" s="14" t="s">
        <v>1853</v>
      </c>
      <c r="N565" s="14">
        <v>1</v>
      </c>
      <c r="O565" s="14">
        <v>4</v>
      </c>
      <c r="P565" s="14" t="s">
        <v>96</v>
      </c>
      <c r="Q565" s="14" t="s">
        <v>2059</v>
      </c>
      <c r="R565" s="14"/>
    </row>
    <row r="566" spans="1:18" ht="15.75" customHeight="1" x14ac:dyDescent="0.2">
      <c r="A566" s="6" t="s">
        <v>31</v>
      </c>
      <c r="B566" s="6" t="s">
        <v>2060</v>
      </c>
      <c r="C566" s="6" t="s">
        <v>14</v>
      </c>
      <c r="D566" s="6" t="s">
        <v>40</v>
      </c>
      <c r="E566" s="6" t="s">
        <v>2046</v>
      </c>
      <c r="F566" s="19">
        <v>10</v>
      </c>
      <c r="H566" s="19">
        <v>2010</v>
      </c>
      <c r="I566" s="19" t="s">
        <v>2615</v>
      </c>
      <c r="J566" s="14" t="s">
        <v>2046</v>
      </c>
      <c r="K566" s="19" t="s">
        <v>2438</v>
      </c>
      <c r="L566" s="19" t="s">
        <v>97</v>
      </c>
      <c r="M566" s="14" t="s">
        <v>1853</v>
      </c>
      <c r="N566" s="14">
        <v>1</v>
      </c>
      <c r="O566" s="14">
        <v>4</v>
      </c>
      <c r="P566" s="14" t="s">
        <v>96</v>
      </c>
      <c r="Q566" s="14" t="s">
        <v>2059</v>
      </c>
      <c r="R566" s="14"/>
    </row>
    <row r="567" spans="1:18" ht="15.75" customHeight="1" x14ac:dyDescent="0.2">
      <c r="A567" s="6" t="s">
        <v>31</v>
      </c>
      <c r="B567" s="6" t="s">
        <v>2060</v>
      </c>
      <c r="C567" s="6" t="s">
        <v>14</v>
      </c>
      <c r="D567" s="6" t="s">
        <v>40</v>
      </c>
      <c r="E567" s="6" t="s">
        <v>2046</v>
      </c>
      <c r="F567" s="19">
        <v>11</v>
      </c>
      <c r="H567" s="19">
        <v>2012</v>
      </c>
      <c r="I567" s="19" t="s">
        <v>2616</v>
      </c>
      <c r="J567" s="14" t="s">
        <v>2046</v>
      </c>
      <c r="K567" s="19" t="s">
        <v>2438</v>
      </c>
      <c r="L567" s="19" t="s">
        <v>97</v>
      </c>
      <c r="M567" s="14" t="s">
        <v>1853</v>
      </c>
      <c r="N567" s="14">
        <v>1</v>
      </c>
      <c r="O567" s="14">
        <v>4</v>
      </c>
      <c r="P567" s="14" t="s">
        <v>96</v>
      </c>
      <c r="Q567" s="14" t="s">
        <v>2059</v>
      </c>
      <c r="R567" s="14"/>
    </row>
    <row r="568" spans="1:18" ht="15.75" customHeight="1" x14ac:dyDescent="0.2">
      <c r="A568" s="6" t="s">
        <v>31</v>
      </c>
      <c r="B568" s="6" t="s">
        <v>2060</v>
      </c>
      <c r="C568" s="6" t="s">
        <v>14</v>
      </c>
      <c r="D568" s="6" t="s">
        <v>40</v>
      </c>
      <c r="E568" s="6" t="s">
        <v>2046</v>
      </c>
      <c r="F568" s="19">
        <v>12</v>
      </c>
      <c r="H568" s="19">
        <v>2014</v>
      </c>
      <c r="I568" s="19" t="s">
        <v>2617</v>
      </c>
      <c r="J568" s="14" t="s">
        <v>2046</v>
      </c>
      <c r="K568" s="19" t="s">
        <v>2438</v>
      </c>
      <c r="L568" s="19" t="s">
        <v>97</v>
      </c>
      <c r="M568" s="14" t="s">
        <v>1853</v>
      </c>
      <c r="N568" s="14">
        <v>1</v>
      </c>
      <c r="O568" s="14">
        <v>4</v>
      </c>
      <c r="P568" s="14" t="s">
        <v>96</v>
      </c>
      <c r="Q568" s="14" t="s">
        <v>2059</v>
      </c>
      <c r="R568" s="14"/>
    </row>
    <row r="569" spans="1:18" ht="15.75" customHeight="1" x14ac:dyDescent="0.2">
      <c r="A569" s="6" t="s">
        <v>31</v>
      </c>
      <c r="B569" s="6" t="s">
        <v>2060</v>
      </c>
      <c r="C569" s="6" t="s">
        <v>14</v>
      </c>
      <c r="D569" s="6" t="s">
        <v>40</v>
      </c>
      <c r="E569" s="6" t="s">
        <v>2046</v>
      </c>
      <c r="F569" s="19">
        <v>13</v>
      </c>
      <c r="H569" s="19">
        <v>2016</v>
      </c>
      <c r="I569" s="19" t="s">
        <v>2618</v>
      </c>
      <c r="J569" s="14" t="s">
        <v>2046</v>
      </c>
      <c r="K569" s="19" t="s">
        <v>2438</v>
      </c>
      <c r="L569" s="19" t="s">
        <v>97</v>
      </c>
      <c r="M569" s="14" t="s">
        <v>1853</v>
      </c>
      <c r="N569" s="14">
        <v>1</v>
      </c>
      <c r="O569" s="14">
        <v>4</v>
      </c>
      <c r="P569" s="14" t="s">
        <v>96</v>
      </c>
      <c r="Q569" s="14" t="s">
        <v>2059</v>
      </c>
      <c r="R569" s="14"/>
    </row>
    <row r="570" spans="1:18" ht="15.75" customHeight="1" x14ac:dyDescent="0.2">
      <c r="A570" s="6" t="s">
        <v>31</v>
      </c>
      <c r="B570" s="6" t="s">
        <v>2060</v>
      </c>
      <c r="C570" s="6" t="s">
        <v>14</v>
      </c>
      <c r="D570" s="6" t="s">
        <v>40</v>
      </c>
      <c r="E570" s="6" t="s">
        <v>2047</v>
      </c>
      <c r="F570" s="19">
        <v>8</v>
      </c>
      <c r="H570" s="19">
        <v>2006</v>
      </c>
      <c r="I570" s="19" t="s">
        <v>2619</v>
      </c>
      <c r="J570" s="14" t="s">
        <v>2048</v>
      </c>
      <c r="K570" s="19" t="s">
        <v>2438</v>
      </c>
      <c r="L570" s="19" t="s">
        <v>97</v>
      </c>
      <c r="M570" s="14" t="s">
        <v>1853</v>
      </c>
      <c r="N570" s="14">
        <v>1</v>
      </c>
      <c r="O570" s="14">
        <v>4</v>
      </c>
      <c r="P570" s="14" t="s">
        <v>96</v>
      </c>
      <c r="Q570" s="14" t="s">
        <v>2059</v>
      </c>
      <c r="R570" s="14"/>
    </row>
    <row r="571" spans="1:18" ht="15.75" customHeight="1" x14ac:dyDescent="0.2">
      <c r="A571" s="6" t="s">
        <v>31</v>
      </c>
      <c r="B571" s="6" t="s">
        <v>2060</v>
      </c>
      <c r="C571" s="6" t="s">
        <v>14</v>
      </c>
      <c r="D571" s="6" t="s">
        <v>40</v>
      </c>
      <c r="E571" s="6" t="s">
        <v>2047</v>
      </c>
      <c r="F571" s="19">
        <v>9</v>
      </c>
      <c r="H571" s="19">
        <v>2008</v>
      </c>
      <c r="I571" s="19" t="s">
        <v>2620</v>
      </c>
      <c r="J571" s="14" t="s">
        <v>2048</v>
      </c>
      <c r="K571" s="19" t="s">
        <v>2438</v>
      </c>
      <c r="L571" s="19" t="s">
        <v>97</v>
      </c>
      <c r="M571" s="14" t="s">
        <v>1853</v>
      </c>
      <c r="N571" s="14">
        <v>1</v>
      </c>
      <c r="O571" s="14">
        <v>4</v>
      </c>
      <c r="P571" s="14" t="s">
        <v>96</v>
      </c>
      <c r="Q571" s="14" t="s">
        <v>2059</v>
      </c>
      <c r="R571" s="14"/>
    </row>
    <row r="572" spans="1:18" ht="15.75" customHeight="1" x14ac:dyDescent="0.2">
      <c r="A572" s="6" t="s">
        <v>31</v>
      </c>
      <c r="B572" s="6" t="s">
        <v>2060</v>
      </c>
      <c r="C572" s="6" t="s">
        <v>14</v>
      </c>
      <c r="D572" s="6" t="s">
        <v>40</v>
      </c>
      <c r="E572" s="6" t="s">
        <v>2047</v>
      </c>
      <c r="F572" s="19">
        <v>10</v>
      </c>
      <c r="H572" s="19">
        <v>2010</v>
      </c>
      <c r="I572" s="19" t="s">
        <v>2621</v>
      </c>
      <c r="J572" s="14" t="s">
        <v>2048</v>
      </c>
      <c r="K572" s="19" t="s">
        <v>2438</v>
      </c>
      <c r="L572" s="19" t="s">
        <v>97</v>
      </c>
      <c r="M572" s="14" t="s">
        <v>1853</v>
      </c>
      <c r="N572" s="14">
        <v>1</v>
      </c>
      <c r="O572" s="14">
        <v>4</v>
      </c>
      <c r="P572" s="14" t="s">
        <v>96</v>
      </c>
      <c r="Q572" s="14" t="s">
        <v>2059</v>
      </c>
      <c r="R572" s="14"/>
    </row>
    <row r="573" spans="1:18" ht="15.75" customHeight="1" x14ac:dyDescent="0.2">
      <c r="A573" s="6" t="s">
        <v>31</v>
      </c>
      <c r="B573" s="6" t="s">
        <v>2060</v>
      </c>
      <c r="C573" s="6" t="s">
        <v>14</v>
      </c>
      <c r="D573" s="6" t="s">
        <v>40</v>
      </c>
      <c r="E573" s="6" t="s">
        <v>2047</v>
      </c>
      <c r="F573" s="19">
        <v>11</v>
      </c>
      <c r="H573" s="19">
        <v>2012</v>
      </c>
      <c r="I573" s="19" t="s">
        <v>2622</v>
      </c>
      <c r="J573" s="14" t="s">
        <v>2048</v>
      </c>
      <c r="K573" s="19" t="s">
        <v>2438</v>
      </c>
      <c r="L573" s="19" t="s">
        <v>97</v>
      </c>
      <c r="M573" s="14" t="s">
        <v>1853</v>
      </c>
      <c r="N573" s="14">
        <v>1</v>
      </c>
      <c r="O573" s="14">
        <v>4</v>
      </c>
      <c r="P573" s="14" t="s">
        <v>96</v>
      </c>
      <c r="Q573" s="14" t="s">
        <v>2059</v>
      </c>
      <c r="R573" s="14"/>
    </row>
    <row r="574" spans="1:18" ht="15.75" customHeight="1" x14ac:dyDescent="0.2">
      <c r="A574" s="6" t="s">
        <v>31</v>
      </c>
      <c r="B574" s="6" t="s">
        <v>2060</v>
      </c>
      <c r="C574" s="6" t="s">
        <v>14</v>
      </c>
      <c r="D574" s="6" t="s">
        <v>40</v>
      </c>
      <c r="E574" s="6" t="s">
        <v>2047</v>
      </c>
      <c r="F574" s="19">
        <v>12</v>
      </c>
      <c r="H574" s="19">
        <v>2014</v>
      </c>
      <c r="I574" s="19" t="s">
        <v>2623</v>
      </c>
      <c r="J574" s="14" t="s">
        <v>2048</v>
      </c>
      <c r="K574" s="19" t="s">
        <v>2438</v>
      </c>
      <c r="L574" s="19" t="s">
        <v>97</v>
      </c>
      <c r="M574" s="14" t="s">
        <v>1853</v>
      </c>
      <c r="N574" s="14">
        <v>1</v>
      </c>
      <c r="O574" s="14">
        <v>4</v>
      </c>
      <c r="P574" s="14" t="s">
        <v>96</v>
      </c>
      <c r="Q574" s="14" t="s">
        <v>2059</v>
      </c>
      <c r="R574" s="14"/>
    </row>
    <row r="575" spans="1:18" ht="15.75" customHeight="1" x14ac:dyDescent="0.2">
      <c r="A575" s="6" t="s">
        <v>31</v>
      </c>
      <c r="B575" s="6" t="s">
        <v>2060</v>
      </c>
      <c r="C575" s="6" t="s">
        <v>14</v>
      </c>
      <c r="D575" s="6" t="s">
        <v>40</v>
      </c>
      <c r="E575" s="6" t="s">
        <v>2047</v>
      </c>
      <c r="F575" s="19">
        <v>13</v>
      </c>
      <c r="H575" s="19">
        <v>2016</v>
      </c>
      <c r="I575" s="19" t="s">
        <v>2624</v>
      </c>
      <c r="J575" s="14" t="s">
        <v>2048</v>
      </c>
      <c r="K575" s="19" t="s">
        <v>2438</v>
      </c>
      <c r="L575" s="19" t="s">
        <v>97</v>
      </c>
      <c r="M575" s="14" t="s">
        <v>1853</v>
      </c>
      <c r="N575" s="14">
        <v>1</v>
      </c>
      <c r="O575" s="14">
        <v>4</v>
      </c>
      <c r="P575" s="14" t="s">
        <v>96</v>
      </c>
      <c r="Q575" s="14" t="s">
        <v>2059</v>
      </c>
      <c r="R575" s="14"/>
    </row>
    <row r="576" spans="1:18" ht="15.75" customHeight="1" x14ac:dyDescent="0.2">
      <c r="A576" s="6" t="s">
        <v>31</v>
      </c>
      <c r="B576" s="6" t="s">
        <v>2060</v>
      </c>
      <c r="C576" s="6" t="s">
        <v>14</v>
      </c>
      <c r="D576" s="6" t="s">
        <v>40</v>
      </c>
      <c r="E576" s="6" t="s">
        <v>2049</v>
      </c>
      <c r="F576" s="19">
        <v>8</v>
      </c>
      <c r="H576" s="19">
        <v>2006</v>
      </c>
      <c r="I576" s="19" t="s">
        <v>2625</v>
      </c>
      <c r="J576" s="14" t="s">
        <v>2049</v>
      </c>
      <c r="K576" s="19" t="s">
        <v>2438</v>
      </c>
      <c r="L576" s="19" t="s">
        <v>97</v>
      </c>
      <c r="M576" s="14" t="s">
        <v>1853</v>
      </c>
      <c r="N576" s="14">
        <v>1</v>
      </c>
      <c r="O576" s="14">
        <v>4</v>
      </c>
      <c r="P576" s="14" t="s">
        <v>96</v>
      </c>
      <c r="Q576" s="14" t="s">
        <v>2059</v>
      </c>
      <c r="R576" s="14"/>
    </row>
    <row r="577" spans="1:18" ht="15.75" customHeight="1" x14ac:dyDescent="0.2">
      <c r="A577" s="6" t="s">
        <v>31</v>
      </c>
      <c r="B577" s="6" t="s">
        <v>2060</v>
      </c>
      <c r="C577" s="6" t="s">
        <v>14</v>
      </c>
      <c r="D577" s="6" t="s">
        <v>40</v>
      </c>
      <c r="E577" s="6" t="s">
        <v>2049</v>
      </c>
      <c r="F577" s="19">
        <v>9</v>
      </c>
      <c r="H577" s="19">
        <v>2008</v>
      </c>
      <c r="I577" s="19" t="s">
        <v>2626</v>
      </c>
      <c r="J577" s="14" t="s">
        <v>2049</v>
      </c>
      <c r="K577" s="19" t="s">
        <v>2438</v>
      </c>
      <c r="L577" s="19" t="s">
        <v>97</v>
      </c>
      <c r="M577" s="14" t="s">
        <v>1853</v>
      </c>
      <c r="N577" s="14">
        <v>1</v>
      </c>
      <c r="O577" s="14">
        <v>4</v>
      </c>
      <c r="P577" s="14" t="s">
        <v>96</v>
      </c>
      <c r="Q577" s="14" t="s">
        <v>2059</v>
      </c>
      <c r="R577" s="14"/>
    </row>
    <row r="578" spans="1:18" ht="15.75" customHeight="1" x14ac:dyDescent="0.2">
      <c r="A578" s="6" t="s">
        <v>31</v>
      </c>
      <c r="B578" s="6" t="s">
        <v>2060</v>
      </c>
      <c r="C578" s="6" t="s">
        <v>14</v>
      </c>
      <c r="D578" s="6" t="s">
        <v>40</v>
      </c>
      <c r="E578" s="6" t="s">
        <v>2049</v>
      </c>
      <c r="F578" s="19">
        <v>10</v>
      </c>
      <c r="H578" s="19">
        <v>2010</v>
      </c>
      <c r="I578" s="19" t="s">
        <v>2627</v>
      </c>
      <c r="J578" s="14" t="s">
        <v>2049</v>
      </c>
      <c r="K578" s="19" t="s">
        <v>2438</v>
      </c>
      <c r="L578" s="19" t="s">
        <v>97</v>
      </c>
      <c r="M578" s="14" t="s">
        <v>1853</v>
      </c>
      <c r="N578" s="14">
        <v>1</v>
      </c>
      <c r="O578" s="14">
        <v>4</v>
      </c>
      <c r="P578" s="14" t="s">
        <v>96</v>
      </c>
      <c r="Q578" s="14" t="s">
        <v>2059</v>
      </c>
      <c r="R578" s="14"/>
    </row>
    <row r="579" spans="1:18" ht="15.75" customHeight="1" x14ac:dyDescent="0.2">
      <c r="A579" s="6" t="s">
        <v>31</v>
      </c>
      <c r="B579" s="6" t="s">
        <v>2060</v>
      </c>
      <c r="C579" s="6" t="s">
        <v>14</v>
      </c>
      <c r="D579" s="6" t="s">
        <v>40</v>
      </c>
      <c r="E579" s="6" t="s">
        <v>2049</v>
      </c>
      <c r="F579" s="19">
        <v>11</v>
      </c>
      <c r="H579" s="19">
        <v>2012</v>
      </c>
      <c r="I579" s="19" t="s">
        <v>2628</v>
      </c>
      <c r="J579" s="14" t="s">
        <v>2049</v>
      </c>
      <c r="K579" s="19" t="s">
        <v>2438</v>
      </c>
      <c r="L579" s="19" t="s">
        <v>97</v>
      </c>
      <c r="M579" s="14" t="s">
        <v>1853</v>
      </c>
      <c r="N579" s="14">
        <v>1</v>
      </c>
      <c r="O579" s="14">
        <v>4</v>
      </c>
      <c r="P579" s="14" t="s">
        <v>96</v>
      </c>
      <c r="Q579" s="14" t="s">
        <v>2059</v>
      </c>
      <c r="R579" s="14"/>
    </row>
    <row r="580" spans="1:18" ht="15.75" customHeight="1" x14ac:dyDescent="0.2">
      <c r="A580" s="6" t="s">
        <v>31</v>
      </c>
      <c r="B580" s="6" t="s">
        <v>2060</v>
      </c>
      <c r="C580" s="6" t="s">
        <v>14</v>
      </c>
      <c r="D580" s="6" t="s">
        <v>40</v>
      </c>
      <c r="E580" s="6" t="s">
        <v>2049</v>
      </c>
      <c r="F580" s="19">
        <v>12</v>
      </c>
      <c r="H580" s="19">
        <v>2014</v>
      </c>
      <c r="I580" s="19" t="s">
        <v>2629</v>
      </c>
      <c r="J580" s="14" t="s">
        <v>2049</v>
      </c>
      <c r="K580" s="19" t="s">
        <v>2438</v>
      </c>
      <c r="L580" s="19" t="s">
        <v>97</v>
      </c>
      <c r="M580" s="14" t="s">
        <v>1853</v>
      </c>
      <c r="N580" s="14">
        <v>1</v>
      </c>
      <c r="O580" s="14">
        <v>4</v>
      </c>
      <c r="P580" s="14" t="s">
        <v>96</v>
      </c>
      <c r="Q580" s="14" t="s">
        <v>2059</v>
      </c>
      <c r="R580" s="14"/>
    </row>
    <row r="581" spans="1:18" ht="15.75" customHeight="1" x14ac:dyDescent="0.2">
      <c r="A581" s="6" t="s">
        <v>31</v>
      </c>
      <c r="B581" s="6" t="s">
        <v>2060</v>
      </c>
      <c r="C581" s="6" t="s">
        <v>14</v>
      </c>
      <c r="D581" s="6" t="s">
        <v>40</v>
      </c>
      <c r="E581" s="6" t="s">
        <v>2049</v>
      </c>
      <c r="F581" s="19">
        <v>13</v>
      </c>
      <c r="H581" s="19">
        <v>2016</v>
      </c>
      <c r="I581" s="19" t="s">
        <v>2630</v>
      </c>
      <c r="J581" s="14" t="s">
        <v>2049</v>
      </c>
      <c r="K581" s="19" t="s">
        <v>2438</v>
      </c>
      <c r="L581" s="19" t="s">
        <v>97</v>
      </c>
      <c r="M581" s="14" t="s">
        <v>1853</v>
      </c>
      <c r="N581" s="14">
        <v>1</v>
      </c>
      <c r="O581" s="14">
        <v>4</v>
      </c>
      <c r="P581" s="14" t="s">
        <v>96</v>
      </c>
      <c r="Q581" s="14" t="s">
        <v>2059</v>
      </c>
      <c r="R581" s="14"/>
    </row>
    <row r="582" spans="1:18" ht="15.75" customHeight="1" x14ac:dyDescent="0.2">
      <c r="A582" s="6" t="s">
        <v>31</v>
      </c>
      <c r="B582" s="6" t="s">
        <v>2060</v>
      </c>
      <c r="C582" s="6" t="s">
        <v>14</v>
      </c>
      <c r="D582" s="6" t="s">
        <v>40</v>
      </c>
      <c r="E582" s="6" t="s">
        <v>2050</v>
      </c>
      <c r="F582" s="19">
        <v>8</v>
      </c>
      <c r="H582" s="19">
        <v>2006</v>
      </c>
      <c r="I582" s="19" t="s">
        <v>2631</v>
      </c>
      <c r="J582" s="14" t="s">
        <v>2050</v>
      </c>
      <c r="K582" s="19" t="s">
        <v>2438</v>
      </c>
      <c r="L582" s="19" t="s">
        <v>97</v>
      </c>
      <c r="M582" s="14" t="s">
        <v>1853</v>
      </c>
      <c r="N582" s="14">
        <v>1</v>
      </c>
      <c r="O582" s="14">
        <v>4</v>
      </c>
      <c r="P582" s="14" t="s">
        <v>96</v>
      </c>
      <c r="Q582" s="14" t="s">
        <v>2059</v>
      </c>
      <c r="R582" s="14"/>
    </row>
    <row r="583" spans="1:18" ht="15.75" customHeight="1" x14ac:dyDescent="0.2">
      <c r="A583" s="6" t="s">
        <v>31</v>
      </c>
      <c r="B583" s="6" t="s">
        <v>2060</v>
      </c>
      <c r="C583" s="6" t="s">
        <v>14</v>
      </c>
      <c r="D583" s="6" t="s">
        <v>40</v>
      </c>
      <c r="E583" s="6" t="s">
        <v>2050</v>
      </c>
      <c r="F583" s="19">
        <v>9</v>
      </c>
      <c r="H583" s="19">
        <v>2008</v>
      </c>
      <c r="I583" s="19" t="s">
        <v>2632</v>
      </c>
      <c r="J583" s="14" t="s">
        <v>2050</v>
      </c>
      <c r="K583" s="19" t="s">
        <v>2438</v>
      </c>
      <c r="L583" s="19" t="s">
        <v>97</v>
      </c>
      <c r="M583" s="14" t="s">
        <v>1853</v>
      </c>
      <c r="N583" s="14">
        <v>1</v>
      </c>
      <c r="O583" s="14">
        <v>4</v>
      </c>
      <c r="P583" s="14" t="s">
        <v>96</v>
      </c>
      <c r="Q583" s="14" t="s">
        <v>2059</v>
      </c>
      <c r="R583" s="14"/>
    </row>
    <row r="584" spans="1:18" ht="15.75" customHeight="1" x14ac:dyDescent="0.2">
      <c r="A584" s="6" t="s">
        <v>31</v>
      </c>
      <c r="B584" s="6" t="s">
        <v>2060</v>
      </c>
      <c r="C584" s="6" t="s">
        <v>14</v>
      </c>
      <c r="D584" s="6" t="s">
        <v>40</v>
      </c>
      <c r="E584" s="6" t="s">
        <v>2050</v>
      </c>
      <c r="F584" s="19">
        <v>10</v>
      </c>
      <c r="H584" s="19">
        <v>2010</v>
      </c>
      <c r="I584" s="19" t="s">
        <v>2633</v>
      </c>
      <c r="J584" s="14" t="s">
        <v>2050</v>
      </c>
      <c r="K584" s="19" t="s">
        <v>2438</v>
      </c>
      <c r="L584" s="19" t="s">
        <v>97</v>
      </c>
      <c r="M584" s="14" t="s">
        <v>1853</v>
      </c>
      <c r="N584" s="14">
        <v>1</v>
      </c>
      <c r="O584" s="14">
        <v>4</v>
      </c>
      <c r="P584" s="14" t="s">
        <v>96</v>
      </c>
      <c r="Q584" s="14" t="s">
        <v>2059</v>
      </c>
      <c r="R584" s="14"/>
    </row>
    <row r="585" spans="1:18" ht="15.75" customHeight="1" x14ac:dyDescent="0.2">
      <c r="A585" s="6" t="s">
        <v>31</v>
      </c>
      <c r="B585" s="6" t="s">
        <v>2060</v>
      </c>
      <c r="C585" s="6" t="s">
        <v>14</v>
      </c>
      <c r="D585" s="6" t="s">
        <v>40</v>
      </c>
      <c r="E585" s="6" t="s">
        <v>2050</v>
      </c>
      <c r="F585" s="19">
        <v>11</v>
      </c>
      <c r="H585" s="19">
        <v>2012</v>
      </c>
      <c r="I585" s="19" t="s">
        <v>2634</v>
      </c>
      <c r="J585" s="14" t="s">
        <v>2050</v>
      </c>
      <c r="K585" s="19" t="s">
        <v>2438</v>
      </c>
      <c r="L585" s="19" t="s">
        <v>97</v>
      </c>
      <c r="M585" s="14" t="s">
        <v>1853</v>
      </c>
      <c r="N585" s="14">
        <v>1</v>
      </c>
      <c r="O585" s="14">
        <v>4</v>
      </c>
      <c r="P585" s="14" t="s">
        <v>96</v>
      </c>
      <c r="Q585" s="14" t="s">
        <v>2059</v>
      </c>
      <c r="R585" s="14"/>
    </row>
    <row r="586" spans="1:18" ht="15.75" customHeight="1" x14ac:dyDescent="0.2">
      <c r="A586" s="6" t="s">
        <v>31</v>
      </c>
      <c r="B586" s="6" t="s">
        <v>2060</v>
      </c>
      <c r="C586" s="6" t="s">
        <v>14</v>
      </c>
      <c r="D586" s="6" t="s">
        <v>40</v>
      </c>
      <c r="E586" s="6" t="s">
        <v>2050</v>
      </c>
      <c r="F586" s="19">
        <v>12</v>
      </c>
      <c r="H586" s="19">
        <v>2014</v>
      </c>
      <c r="I586" s="19" t="s">
        <v>2635</v>
      </c>
      <c r="J586" s="14" t="s">
        <v>2050</v>
      </c>
      <c r="K586" s="19" t="s">
        <v>2438</v>
      </c>
      <c r="L586" s="19" t="s">
        <v>97</v>
      </c>
      <c r="M586" s="14" t="s">
        <v>1853</v>
      </c>
      <c r="N586" s="14">
        <v>1</v>
      </c>
      <c r="O586" s="14">
        <v>4</v>
      </c>
      <c r="P586" s="14" t="s">
        <v>96</v>
      </c>
      <c r="Q586" s="14" t="s">
        <v>2059</v>
      </c>
      <c r="R586" s="14"/>
    </row>
    <row r="587" spans="1:18" ht="15.75" customHeight="1" x14ac:dyDescent="0.2">
      <c r="A587" s="6" t="s">
        <v>31</v>
      </c>
      <c r="B587" s="6" t="s">
        <v>2060</v>
      </c>
      <c r="C587" s="6" t="s">
        <v>14</v>
      </c>
      <c r="D587" s="6" t="s">
        <v>40</v>
      </c>
      <c r="E587" s="6" t="s">
        <v>2050</v>
      </c>
      <c r="F587" s="19">
        <v>13</v>
      </c>
      <c r="H587" s="19">
        <v>2016</v>
      </c>
      <c r="I587" s="19" t="s">
        <v>2636</v>
      </c>
      <c r="J587" s="14" t="s">
        <v>2050</v>
      </c>
      <c r="K587" s="19" t="s">
        <v>2438</v>
      </c>
      <c r="L587" s="19" t="s">
        <v>97</v>
      </c>
      <c r="M587" s="14" t="s">
        <v>1853</v>
      </c>
      <c r="N587" s="14">
        <v>1</v>
      </c>
      <c r="O587" s="14">
        <v>4</v>
      </c>
      <c r="P587" s="14" t="s">
        <v>96</v>
      </c>
      <c r="Q587" s="14" t="s">
        <v>2059</v>
      </c>
      <c r="R587" s="14"/>
    </row>
    <row r="588" spans="1:18" ht="15.75" customHeight="1" x14ac:dyDescent="0.2">
      <c r="A588" s="6" t="s">
        <v>31</v>
      </c>
      <c r="B588" s="6" t="s">
        <v>2060</v>
      </c>
      <c r="C588" s="6" t="s">
        <v>14</v>
      </c>
      <c r="D588" s="6" t="s">
        <v>40</v>
      </c>
      <c r="E588" s="6" t="s">
        <v>2051</v>
      </c>
      <c r="F588" s="19">
        <v>8</v>
      </c>
      <c r="H588" s="19">
        <v>2006</v>
      </c>
      <c r="I588" s="19" t="s">
        <v>2637</v>
      </c>
      <c r="J588" s="14" t="s">
        <v>2051</v>
      </c>
      <c r="K588" s="19" t="s">
        <v>2438</v>
      </c>
      <c r="L588" s="19" t="s">
        <v>97</v>
      </c>
      <c r="M588" s="14" t="s">
        <v>1853</v>
      </c>
      <c r="N588" s="14">
        <v>1</v>
      </c>
      <c r="O588" s="14">
        <v>4</v>
      </c>
      <c r="P588" s="14" t="s">
        <v>96</v>
      </c>
      <c r="Q588" s="14" t="s">
        <v>2059</v>
      </c>
      <c r="R588" s="14"/>
    </row>
    <row r="589" spans="1:18" ht="15.75" customHeight="1" x14ac:dyDescent="0.2">
      <c r="A589" s="6" t="s">
        <v>31</v>
      </c>
      <c r="B589" s="6" t="s">
        <v>2060</v>
      </c>
      <c r="C589" s="6" t="s">
        <v>14</v>
      </c>
      <c r="D589" s="6" t="s">
        <v>40</v>
      </c>
      <c r="E589" s="6" t="s">
        <v>2051</v>
      </c>
      <c r="F589" s="19">
        <v>9</v>
      </c>
      <c r="H589" s="19">
        <v>2008</v>
      </c>
      <c r="I589" s="19" t="s">
        <v>2638</v>
      </c>
      <c r="J589" s="14" t="s">
        <v>2051</v>
      </c>
      <c r="K589" s="19" t="s">
        <v>2438</v>
      </c>
      <c r="L589" s="19" t="s">
        <v>97</v>
      </c>
      <c r="M589" s="14" t="s">
        <v>1853</v>
      </c>
      <c r="N589" s="14">
        <v>1</v>
      </c>
      <c r="O589" s="14">
        <v>4</v>
      </c>
      <c r="P589" s="14" t="s">
        <v>96</v>
      </c>
      <c r="Q589" s="14" t="s">
        <v>2059</v>
      </c>
      <c r="R589" s="14"/>
    </row>
    <row r="590" spans="1:18" ht="15.75" customHeight="1" x14ac:dyDescent="0.2">
      <c r="A590" s="6" t="s">
        <v>31</v>
      </c>
      <c r="B590" s="6" t="s">
        <v>2060</v>
      </c>
      <c r="C590" s="6" t="s">
        <v>14</v>
      </c>
      <c r="D590" s="6" t="s">
        <v>40</v>
      </c>
      <c r="E590" s="6" t="s">
        <v>2051</v>
      </c>
      <c r="F590" s="19">
        <v>10</v>
      </c>
      <c r="H590" s="19">
        <v>2010</v>
      </c>
      <c r="I590" s="19" t="s">
        <v>2639</v>
      </c>
      <c r="J590" s="14" t="s">
        <v>2051</v>
      </c>
      <c r="K590" s="19" t="s">
        <v>2438</v>
      </c>
      <c r="L590" s="19" t="s">
        <v>97</v>
      </c>
      <c r="M590" s="14" t="s">
        <v>1853</v>
      </c>
      <c r="N590" s="14">
        <v>1</v>
      </c>
      <c r="O590" s="14">
        <v>4</v>
      </c>
      <c r="P590" s="14" t="s">
        <v>96</v>
      </c>
      <c r="Q590" s="14" t="s">
        <v>2059</v>
      </c>
      <c r="R590" s="14"/>
    </row>
    <row r="591" spans="1:18" ht="15.75" customHeight="1" x14ac:dyDescent="0.2">
      <c r="A591" s="6" t="s">
        <v>31</v>
      </c>
      <c r="B591" s="6" t="s">
        <v>2060</v>
      </c>
      <c r="C591" s="6" t="s">
        <v>14</v>
      </c>
      <c r="D591" s="6" t="s">
        <v>40</v>
      </c>
      <c r="E591" s="6" t="s">
        <v>2051</v>
      </c>
      <c r="F591" s="19">
        <v>11</v>
      </c>
      <c r="H591" s="19">
        <v>2012</v>
      </c>
      <c r="I591" s="19" t="s">
        <v>2640</v>
      </c>
      <c r="J591" s="14" t="s">
        <v>2051</v>
      </c>
      <c r="K591" s="19" t="s">
        <v>2438</v>
      </c>
      <c r="L591" s="19" t="s">
        <v>97</v>
      </c>
      <c r="M591" s="14" t="s">
        <v>1853</v>
      </c>
      <c r="N591" s="14">
        <v>1</v>
      </c>
      <c r="O591" s="14">
        <v>4</v>
      </c>
      <c r="P591" s="14" t="s">
        <v>96</v>
      </c>
      <c r="Q591" s="14" t="s">
        <v>2059</v>
      </c>
      <c r="R591" s="14"/>
    </row>
    <row r="592" spans="1:18" ht="15.75" customHeight="1" x14ac:dyDescent="0.2">
      <c r="A592" s="6" t="s">
        <v>31</v>
      </c>
      <c r="B592" s="6" t="s">
        <v>2060</v>
      </c>
      <c r="C592" s="6" t="s">
        <v>14</v>
      </c>
      <c r="D592" s="6" t="s">
        <v>40</v>
      </c>
      <c r="E592" s="6" t="s">
        <v>2051</v>
      </c>
      <c r="F592" s="19">
        <v>12</v>
      </c>
      <c r="H592" s="19">
        <v>2014</v>
      </c>
      <c r="I592" s="19" t="s">
        <v>2641</v>
      </c>
      <c r="J592" s="14" t="s">
        <v>2051</v>
      </c>
      <c r="K592" s="19" t="s">
        <v>2438</v>
      </c>
      <c r="L592" s="19" t="s">
        <v>97</v>
      </c>
      <c r="M592" s="14" t="s">
        <v>1853</v>
      </c>
      <c r="N592" s="14">
        <v>1</v>
      </c>
      <c r="O592" s="14">
        <v>4</v>
      </c>
      <c r="P592" s="14" t="s">
        <v>96</v>
      </c>
      <c r="Q592" s="14" t="s">
        <v>2059</v>
      </c>
      <c r="R592" s="14"/>
    </row>
    <row r="593" spans="1:18" ht="15.75" customHeight="1" x14ac:dyDescent="0.2">
      <c r="A593" s="6" t="s">
        <v>31</v>
      </c>
      <c r="B593" s="6" t="s">
        <v>2060</v>
      </c>
      <c r="C593" s="6" t="s">
        <v>14</v>
      </c>
      <c r="D593" s="6" t="s">
        <v>40</v>
      </c>
      <c r="E593" s="6" t="s">
        <v>2051</v>
      </c>
      <c r="F593" s="19">
        <v>13</v>
      </c>
      <c r="H593" s="19">
        <v>2016</v>
      </c>
      <c r="I593" s="19" t="s">
        <v>2642</v>
      </c>
      <c r="J593" s="14" t="s">
        <v>2051</v>
      </c>
      <c r="K593" s="19" t="s">
        <v>2438</v>
      </c>
      <c r="L593" s="19" t="s">
        <v>97</v>
      </c>
      <c r="M593" s="14" t="s">
        <v>1853</v>
      </c>
      <c r="N593" s="14">
        <v>1</v>
      </c>
      <c r="O593" s="14">
        <v>4</v>
      </c>
      <c r="P593" s="14" t="s">
        <v>96</v>
      </c>
      <c r="Q593" s="14" t="s">
        <v>2059</v>
      </c>
      <c r="R593" s="14"/>
    </row>
    <row r="594" spans="1:18" ht="15.75" customHeight="1" x14ac:dyDescent="0.2">
      <c r="A594" s="6" t="s">
        <v>31</v>
      </c>
      <c r="B594" s="6" t="s">
        <v>2060</v>
      </c>
      <c r="C594" s="6" t="s">
        <v>14</v>
      </c>
      <c r="D594" s="6" t="s">
        <v>40</v>
      </c>
      <c r="E594" s="6" t="s">
        <v>2052</v>
      </c>
      <c r="F594" s="19">
        <v>8</v>
      </c>
      <c r="H594" s="19">
        <v>2006</v>
      </c>
      <c r="I594" s="19" t="s">
        <v>2643</v>
      </c>
      <c r="J594" s="14" t="s">
        <v>2052</v>
      </c>
      <c r="K594" s="19" t="s">
        <v>2438</v>
      </c>
      <c r="L594" s="19" t="s">
        <v>97</v>
      </c>
      <c r="M594" s="14" t="s">
        <v>1853</v>
      </c>
      <c r="N594" s="14">
        <v>1</v>
      </c>
      <c r="O594" s="14">
        <v>4</v>
      </c>
      <c r="P594" s="14" t="s">
        <v>96</v>
      </c>
      <c r="Q594" s="14" t="s">
        <v>2059</v>
      </c>
      <c r="R594" s="14"/>
    </row>
    <row r="595" spans="1:18" ht="15.75" customHeight="1" x14ac:dyDescent="0.2">
      <c r="A595" s="6" t="s">
        <v>31</v>
      </c>
      <c r="B595" s="6" t="s">
        <v>2060</v>
      </c>
      <c r="C595" s="6" t="s">
        <v>14</v>
      </c>
      <c r="D595" s="6" t="s">
        <v>40</v>
      </c>
      <c r="E595" s="6" t="s">
        <v>2052</v>
      </c>
      <c r="F595" s="19">
        <v>9</v>
      </c>
      <c r="H595" s="19">
        <v>2008</v>
      </c>
      <c r="I595" s="19" t="s">
        <v>2644</v>
      </c>
      <c r="J595" s="14" t="s">
        <v>2052</v>
      </c>
      <c r="K595" s="19" t="s">
        <v>2438</v>
      </c>
      <c r="L595" s="19" t="s">
        <v>97</v>
      </c>
      <c r="M595" s="14" t="s">
        <v>1853</v>
      </c>
      <c r="N595" s="14">
        <v>1</v>
      </c>
      <c r="O595" s="14">
        <v>4</v>
      </c>
      <c r="P595" s="14" t="s">
        <v>96</v>
      </c>
      <c r="Q595" s="14" t="s">
        <v>2059</v>
      </c>
      <c r="R595" s="14"/>
    </row>
    <row r="596" spans="1:18" ht="15.75" customHeight="1" x14ac:dyDescent="0.2">
      <c r="A596" s="6" t="s">
        <v>31</v>
      </c>
      <c r="B596" s="6" t="s">
        <v>2060</v>
      </c>
      <c r="C596" s="6" t="s">
        <v>14</v>
      </c>
      <c r="D596" s="6" t="s">
        <v>40</v>
      </c>
      <c r="E596" s="6" t="s">
        <v>2052</v>
      </c>
      <c r="F596" s="19">
        <v>10</v>
      </c>
      <c r="H596" s="19">
        <v>2010</v>
      </c>
      <c r="I596" s="19" t="s">
        <v>2645</v>
      </c>
      <c r="J596" s="14" t="s">
        <v>2052</v>
      </c>
      <c r="K596" s="19" t="s">
        <v>2438</v>
      </c>
      <c r="L596" s="19" t="s">
        <v>97</v>
      </c>
      <c r="M596" s="14" t="s">
        <v>1853</v>
      </c>
      <c r="N596" s="14">
        <v>1</v>
      </c>
      <c r="O596" s="14">
        <v>4</v>
      </c>
      <c r="P596" s="14" t="s">
        <v>96</v>
      </c>
      <c r="Q596" s="14" t="s">
        <v>2059</v>
      </c>
      <c r="R596" s="14"/>
    </row>
    <row r="597" spans="1:18" ht="15.75" customHeight="1" x14ac:dyDescent="0.2">
      <c r="A597" s="6" t="s">
        <v>31</v>
      </c>
      <c r="B597" s="6" t="s">
        <v>2060</v>
      </c>
      <c r="C597" s="6" t="s">
        <v>14</v>
      </c>
      <c r="D597" s="6" t="s">
        <v>40</v>
      </c>
      <c r="E597" s="6" t="s">
        <v>2052</v>
      </c>
      <c r="F597" s="19">
        <v>11</v>
      </c>
      <c r="H597" s="19">
        <v>2012</v>
      </c>
      <c r="I597" s="19" t="s">
        <v>2646</v>
      </c>
      <c r="J597" s="14" t="s">
        <v>2052</v>
      </c>
      <c r="K597" s="19" t="s">
        <v>2438</v>
      </c>
      <c r="L597" s="19" t="s">
        <v>97</v>
      </c>
      <c r="M597" s="14" t="s">
        <v>1853</v>
      </c>
      <c r="N597" s="14">
        <v>1</v>
      </c>
      <c r="O597" s="14">
        <v>4</v>
      </c>
      <c r="P597" s="14" t="s">
        <v>96</v>
      </c>
      <c r="Q597" s="14" t="s">
        <v>2059</v>
      </c>
      <c r="R597" s="14"/>
    </row>
    <row r="598" spans="1:18" ht="15.75" customHeight="1" x14ac:dyDescent="0.2">
      <c r="A598" s="6" t="s">
        <v>31</v>
      </c>
      <c r="B598" s="6" t="s">
        <v>2060</v>
      </c>
      <c r="C598" s="6" t="s">
        <v>14</v>
      </c>
      <c r="D598" s="6" t="s">
        <v>40</v>
      </c>
      <c r="E598" s="6" t="s">
        <v>2052</v>
      </c>
      <c r="F598" s="19">
        <v>12</v>
      </c>
      <c r="H598" s="19">
        <v>2014</v>
      </c>
      <c r="I598" s="19" t="s">
        <v>2647</v>
      </c>
      <c r="J598" s="14" t="s">
        <v>2052</v>
      </c>
      <c r="K598" s="19" t="s">
        <v>2438</v>
      </c>
      <c r="L598" s="19" t="s">
        <v>97</v>
      </c>
      <c r="M598" s="14" t="s">
        <v>1853</v>
      </c>
      <c r="N598" s="14">
        <v>1</v>
      </c>
      <c r="O598" s="14">
        <v>4</v>
      </c>
      <c r="P598" s="14" t="s">
        <v>96</v>
      </c>
      <c r="Q598" s="14" t="s">
        <v>2059</v>
      </c>
      <c r="R598" s="14"/>
    </row>
    <row r="599" spans="1:18" ht="15.75" customHeight="1" x14ac:dyDescent="0.2">
      <c r="A599" s="6" t="s">
        <v>31</v>
      </c>
      <c r="B599" s="6" t="s">
        <v>2060</v>
      </c>
      <c r="C599" s="6" t="s">
        <v>14</v>
      </c>
      <c r="D599" s="6" t="s">
        <v>40</v>
      </c>
      <c r="E599" s="6" t="s">
        <v>2052</v>
      </c>
      <c r="F599" s="19">
        <v>13</v>
      </c>
      <c r="H599" s="19">
        <v>2016</v>
      </c>
      <c r="I599" s="19" t="s">
        <v>2648</v>
      </c>
      <c r="J599" s="14" t="s">
        <v>2052</v>
      </c>
      <c r="K599" s="19" t="s">
        <v>2438</v>
      </c>
      <c r="L599" s="19" t="s">
        <v>97</v>
      </c>
      <c r="M599" s="14" t="s">
        <v>1853</v>
      </c>
      <c r="N599" s="14">
        <v>1</v>
      </c>
      <c r="O599" s="14">
        <v>4</v>
      </c>
      <c r="P599" s="14" t="s">
        <v>96</v>
      </c>
      <c r="Q599" s="14" t="s">
        <v>2059</v>
      </c>
      <c r="R599" s="14"/>
    </row>
    <row r="600" spans="1:18" ht="15.75" customHeight="1" x14ac:dyDescent="0.2">
      <c r="A600" s="6" t="s">
        <v>31</v>
      </c>
      <c r="B600" s="6" t="s">
        <v>2060</v>
      </c>
      <c r="C600" s="6" t="s">
        <v>14</v>
      </c>
      <c r="D600" s="6" t="s">
        <v>40</v>
      </c>
      <c r="E600" s="6" t="s">
        <v>2053</v>
      </c>
      <c r="F600" s="19">
        <v>8</v>
      </c>
      <c r="H600" s="19">
        <v>2006</v>
      </c>
      <c r="I600" s="19" t="s">
        <v>2649</v>
      </c>
      <c r="J600" s="14" t="s">
        <v>2053</v>
      </c>
      <c r="K600" s="19" t="s">
        <v>2438</v>
      </c>
      <c r="L600" s="19" t="s">
        <v>97</v>
      </c>
      <c r="M600" s="14" t="s">
        <v>1853</v>
      </c>
      <c r="N600" s="14">
        <v>1</v>
      </c>
      <c r="O600" s="14">
        <v>4</v>
      </c>
      <c r="P600" s="14" t="s">
        <v>96</v>
      </c>
      <c r="Q600" s="14" t="s">
        <v>2059</v>
      </c>
      <c r="R600" s="14"/>
    </row>
    <row r="601" spans="1:18" ht="15.75" customHeight="1" x14ac:dyDescent="0.2">
      <c r="A601" s="6" t="s">
        <v>31</v>
      </c>
      <c r="B601" s="6" t="s">
        <v>2060</v>
      </c>
      <c r="C601" s="6" t="s">
        <v>14</v>
      </c>
      <c r="D601" s="6" t="s">
        <v>40</v>
      </c>
      <c r="E601" s="6" t="s">
        <v>2053</v>
      </c>
      <c r="F601" s="19">
        <v>9</v>
      </c>
      <c r="H601" s="19">
        <v>2008</v>
      </c>
      <c r="I601" s="19" t="s">
        <v>2650</v>
      </c>
      <c r="J601" s="14" t="s">
        <v>2053</v>
      </c>
      <c r="K601" s="19" t="s">
        <v>2438</v>
      </c>
      <c r="L601" s="19" t="s">
        <v>97</v>
      </c>
      <c r="M601" s="14" t="s">
        <v>1853</v>
      </c>
      <c r="N601" s="14">
        <v>1</v>
      </c>
      <c r="O601" s="14">
        <v>4</v>
      </c>
      <c r="P601" s="14" t="s">
        <v>96</v>
      </c>
      <c r="Q601" s="14" t="s">
        <v>2059</v>
      </c>
      <c r="R601" s="14"/>
    </row>
    <row r="602" spans="1:18" ht="15.75" customHeight="1" x14ac:dyDescent="0.2">
      <c r="A602" s="6" t="s">
        <v>31</v>
      </c>
      <c r="B602" s="6" t="s">
        <v>2060</v>
      </c>
      <c r="C602" s="6" t="s">
        <v>14</v>
      </c>
      <c r="D602" s="6" t="s">
        <v>40</v>
      </c>
      <c r="E602" s="6" t="s">
        <v>2053</v>
      </c>
      <c r="F602" s="19">
        <v>10</v>
      </c>
      <c r="H602" s="19">
        <v>2010</v>
      </c>
      <c r="I602" s="19" t="s">
        <v>2651</v>
      </c>
      <c r="J602" s="14" t="s">
        <v>2053</v>
      </c>
      <c r="K602" s="19" t="s">
        <v>2438</v>
      </c>
      <c r="L602" s="19" t="s">
        <v>97</v>
      </c>
      <c r="M602" s="14" t="s">
        <v>1853</v>
      </c>
      <c r="N602" s="14">
        <v>1</v>
      </c>
      <c r="O602" s="14">
        <v>4</v>
      </c>
      <c r="P602" s="14" t="s">
        <v>96</v>
      </c>
      <c r="Q602" s="14" t="s">
        <v>2059</v>
      </c>
      <c r="R602" s="14"/>
    </row>
    <row r="603" spans="1:18" ht="15.75" customHeight="1" x14ac:dyDescent="0.2">
      <c r="A603" s="6" t="s">
        <v>31</v>
      </c>
      <c r="B603" s="6" t="s">
        <v>2060</v>
      </c>
      <c r="C603" s="6" t="s">
        <v>14</v>
      </c>
      <c r="D603" s="6" t="s">
        <v>40</v>
      </c>
      <c r="E603" s="6" t="s">
        <v>2053</v>
      </c>
      <c r="F603" s="19">
        <v>11</v>
      </c>
      <c r="H603" s="19">
        <v>2012</v>
      </c>
      <c r="I603" s="19" t="s">
        <v>2652</v>
      </c>
      <c r="J603" s="14" t="s">
        <v>2053</v>
      </c>
      <c r="K603" s="19" t="s">
        <v>2438</v>
      </c>
      <c r="L603" s="19" t="s">
        <v>97</v>
      </c>
      <c r="M603" s="14" t="s">
        <v>1853</v>
      </c>
      <c r="N603" s="14">
        <v>1</v>
      </c>
      <c r="O603" s="14">
        <v>4</v>
      </c>
      <c r="P603" s="14" t="s">
        <v>96</v>
      </c>
      <c r="Q603" s="14" t="s">
        <v>2059</v>
      </c>
      <c r="R603" s="14"/>
    </row>
    <row r="604" spans="1:18" ht="15.75" customHeight="1" x14ac:dyDescent="0.2">
      <c r="A604" s="6" t="s">
        <v>31</v>
      </c>
      <c r="B604" s="6" t="s">
        <v>2060</v>
      </c>
      <c r="C604" s="6" t="s">
        <v>14</v>
      </c>
      <c r="D604" s="6" t="s">
        <v>40</v>
      </c>
      <c r="E604" s="6" t="s">
        <v>2053</v>
      </c>
      <c r="F604" s="19">
        <v>12</v>
      </c>
      <c r="H604" s="19">
        <v>2014</v>
      </c>
      <c r="I604" s="19" t="s">
        <v>2653</v>
      </c>
      <c r="J604" s="14" t="s">
        <v>2053</v>
      </c>
      <c r="K604" s="19" t="s">
        <v>2438</v>
      </c>
      <c r="L604" s="19" t="s">
        <v>97</v>
      </c>
      <c r="M604" s="14" t="s">
        <v>1853</v>
      </c>
      <c r="N604" s="14">
        <v>1</v>
      </c>
      <c r="O604" s="14">
        <v>4</v>
      </c>
      <c r="P604" s="14" t="s">
        <v>96</v>
      </c>
      <c r="Q604" s="14" t="s">
        <v>2059</v>
      </c>
      <c r="R604" s="14"/>
    </row>
    <row r="605" spans="1:18" ht="15.75" customHeight="1" x14ac:dyDescent="0.2">
      <c r="A605" s="6" t="s">
        <v>31</v>
      </c>
      <c r="B605" s="6" t="s">
        <v>2060</v>
      </c>
      <c r="C605" s="6" t="s">
        <v>14</v>
      </c>
      <c r="D605" s="6" t="s">
        <v>40</v>
      </c>
      <c r="E605" s="6" t="s">
        <v>2053</v>
      </c>
      <c r="F605" s="19">
        <v>13</v>
      </c>
      <c r="H605" s="19">
        <v>2016</v>
      </c>
      <c r="I605" s="19" t="s">
        <v>2654</v>
      </c>
      <c r="J605" s="14" t="s">
        <v>2053</v>
      </c>
      <c r="K605" s="19" t="s">
        <v>2438</v>
      </c>
      <c r="L605" s="19" t="s">
        <v>97</v>
      </c>
      <c r="M605" s="14" t="s">
        <v>1853</v>
      </c>
      <c r="N605" s="14">
        <v>1</v>
      </c>
      <c r="O605" s="14">
        <v>4</v>
      </c>
      <c r="P605" s="14" t="s">
        <v>96</v>
      </c>
      <c r="Q605" s="14" t="s">
        <v>2059</v>
      </c>
      <c r="R605" s="14"/>
    </row>
    <row r="606" spans="1:18" ht="15.75" customHeight="1" x14ac:dyDescent="0.2">
      <c r="A606" s="67" t="s">
        <v>31</v>
      </c>
      <c r="B606" s="67" t="s">
        <v>2060</v>
      </c>
      <c r="C606" s="67" t="s">
        <v>14</v>
      </c>
      <c r="D606" s="67" t="s">
        <v>43</v>
      </c>
      <c r="E606" s="67" t="s">
        <v>1821</v>
      </c>
      <c r="F606" s="19">
        <f t="shared" ref="F606:F637" si="8">(H606-1990)/2</f>
        <v>9</v>
      </c>
      <c r="H606" s="19">
        <v>2008</v>
      </c>
      <c r="I606" s="14" t="s">
        <v>2655</v>
      </c>
      <c r="J606" s="19" t="s">
        <v>2036</v>
      </c>
      <c r="K606" s="12" t="s">
        <v>2561</v>
      </c>
      <c r="L606" s="14" t="s">
        <v>97</v>
      </c>
      <c r="M606" s="19" t="s">
        <v>77</v>
      </c>
      <c r="N606" s="26">
        <v>1</v>
      </c>
      <c r="O606" s="26">
        <v>5</v>
      </c>
      <c r="P606" s="14" t="s">
        <v>96</v>
      </c>
      <c r="Q606" s="14" t="s">
        <v>2059</v>
      </c>
      <c r="R606" s="14"/>
    </row>
    <row r="607" spans="1:18" ht="15.75" customHeight="1" x14ac:dyDescent="0.2">
      <c r="A607" s="67" t="s">
        <v>31</v>
      </c>
      <c r="B607" s="67" t="s">
        <v>2060</v>
      </c>
      <c r="C607" s="67" t="s">
        <v>14</v>
      </c>
      <c r="D607" s="67" t="s">
        <v>43</v>
      </c>
      <c r="E607" s="67" t="s">
        <v>1821</v>
      </c>
      <c r="F607" s="19">
        <f t="shared" si="8"/>
        <v>10</v>
      </c>
      <c r="H607" s="19">
        <v>2010</v>
      </c>
      <c r="I607" s="14" t="s">
        <v>2656</v>
      </c>
      <c r="J607" s="19" t="s">
        <v>2036</v>
      </c>
      <c r="K607" s="12" t="s">
        <v>2561</v>
      </c>
      <c r="L607" s="14" t="s">
        <v>97</v>
      </c>
      <c r="M607" s="19" t="s">
        <v>77</v>
      </c>
      <c r="N607" s="26">
        <v>1</v>
      </c>
      <c r="O607" s="26">
        <v>5</v>
      </c>
      <c r="P607" s="14" t="s">
        <v>96</v>
      </c>
      <c r="Q607" s="14" t="s">
        <v>2059</v>
      </c>
    </row>
    <row r="608" spans="1:18" ht="15.75" customHeight="1" x14ac:dyDescent="0.2">
      <c r="A608" s="67" t="s">
        <v>31</v>
      </c>
      <c r="B608" s="67" t="s">
        <v>2060</v>
      </c>
      <c r="C608" s="67" t="s">
        <v>14</v>
      </c>
      <c r="D608" s="67" t="s">
        <v>43</v>
      </c>
      <c r="E608" s="67" t="s">
        <v>1821</v>
      </c>
      <c r="F608" s="19">
        <f t="shared" si="8"/>
        <v>11</v>
      </c>
      <c r="H608" s="19">
        <v>2012</v>
      </c>
      <c r="I608" s="14" t="s">
        <v>2657</v>
      </c>
      <c r="J608" s="19" t="s">
        <v>2036</v>
      </c>
      <c r="K608" s="12" t="s">
        <v>2561</v>
      </c>
      <c r="L608" s="14" t="s">
        <v>97</v>
      </c>
      <c r="M608" s="19" t="s">
        <v>77</v>
      </c>
      <c r="N608" s="26">
        <v>1</v>
      </c>
      <c r="O608" s="26">
        <v>5</v>
      </c>
      <c r="P608" s="14" t="s">
        <v>96</v>
      </c>
      <c r="Q608" s="14" t="s">
        <v>2059</v>
      </c>
    </row>
    <row r="609" spans="1:18" ht="15.75" customHeight="1" x14ac:dyDescent="0.2">
      <c r="A609" s="67" t="s">
        <v>31</v>
      </c>
      <c r="B609" s="67" t="s">
        <v>2060</v>
      </c>
      <c r="C609" s="67" t="s">
        <v>14</v>
      </c>
      <c r="D609" s="67" t="s">
        <v>43</v>
      </c>
      <c r="E609" s="67" t="s">
        <v>1821</v>
      </c>
      <c r="F609" s="19">
        <f t="shared" si="8"/>
        <v>12</v>
      </c>
      <c r="G609" s="26"/>
      <c r="H609" s="26">
        <v>2014</v>
      </c>
      <c r="I609" s="14" t="s">
        <v>3111</v>
      </c>
      <c r="J609" s="26" t="s">
        <v>2036</v>
      </c>
      <c r="K609" s="27" t="s">
        <v>2561</v>
      </c>
      <c r="L609" s="14" t="s">
        <v>97</v>
      </c>
      <c r="M609" s="19" t="s">
        <v>77</v>
      </c>
      <c r="N609" s="26">
        <v>1</v>
      </c>
      <c r="O609" s="26">
        <v>5</v>
      </c>
      <c r="P609" s="14" t="s">
        <v>96</v>
      </c>
      <c r="Q609" s="14" t="s">
        <v>2059</v>
      </c>
      <c r="R609" s="26"/>
    </row>
    <row r="610" spans="1:18" ht="15.75" customHeight="1" x14ac:dyDescent="0.2">
      <c r="A610" s="67" t="s">
        <v>31</v>
      </c>
      <c r="B610" s="67" t="s">
        <v>2060</v>
      </c>
      <c r="C610" s="67" t="s">
        <v>14</v>
      </c>
      <c r="D610" s="67" t="s">
        <v>43</v>
      </c>
      <c r="E610" s="67" t="s">
        <v>1821</v>
      </c>
      <c r="F610" s="19">
        <f t="shared" si="8"/>
        <v>13</v>
      </c>
      <c r="G610" s="26"/>
      <c r="H610" s="26">
        <v>2016</v>
      </c>
      <c r="I610" s="14" t="s">
        <v>3136</v>
      </c>
      <c r="J610" s="26" t="s">
        <v>2036</v>
      </c>
      <c r="K610" s="27" t="s">
        <v>2561</v>
      </c>
      <c r="L610" s="14" t="s">
        <v>97</v>
      </c>
      <c r="M610" s="19" t="s">
        <v>77</v>
      </c>
      <c r="N610" s="26">
        <v>1</v>
      </c>
      <c r="O610" s="26">
        <v>5</v>
      </c>
      <c r="P610" s="14" t="s">
        <v>96</v>
      </c>
      <c r="Q610" s="14" t="s">
        <v>2059</v>
      </c>
      <c r="R610" s="26"/>
    </row>
    <row r="611" spans="1:18" ht="15.75" customHeight="1" x14ac:dyDescent="0.2">
      <c r="A611" s="67" t="s">
        <v>31</v>
      </c>
      <c r="B611" s="67" t="s">
        <v>2060</v>
      </c>
      <c r="C611" s="67" t="s">
        <v>14</v>
      </c>
      <c r="D611" s="67" t="s">
        <v>43</v>
      </c>
      <c r="E611" s="67" t="s">
        <v>1834</v>
      </c>
      <c r="F611" s="19">
        <f t="shared" si="8"/>
        <v>9</v>
      </c>
      <c r="H611" s="19">
        <v>2008</v>
      </c>
      <c r="I611" s="14" t="s">
        <v>2658</v>
      </c>
      <c r="J611" s="19" t="s">
        <v>2659</v>
      </c>
      <c r="K611" s="12" t="s">
        <v>2561</v>
      </c>
      <c r="L611" s="14" t="s">
        <v>97</v>
      </c>
      <c r="M611" s="19" t="s">
        <v>77</v>
      </c>
      <c r="N611" s="26">
        <v>1</v>
      </c>
      <c r="O611" s="26">
        <v>5</v>
      </c>
      <c r="P611" s="14" t="s">
        <v>96</v>
      </c>
      <c r="Q611" s="14" t="s">
        <v>2059</v>
      </c>
      <c r="R611" s="14"/>
    </row>
    <row r="612" spans="1:18" ht="15.75" customHeight="1" x14ac:dyDescent="0.2">
      <c r="A612" s="67" t="s">
        <v>31</v>
      </c>
      <c r="B612" s="67" t="s">
        <v>2060</v>
      </c>
      <c r="C612" s="67" t="s">
        <v>14</v>
      </c>
      <c r="D612" s="67" t="s">
        <v>43</v>
      </c>
      <c r="E612" s="67" t="s">
        <v>1834</v>
      </c>
      <c r="F612" s="19">
        <f t="shared" si="8"/>
        <v>10</v>
      </c>
      <c r="H612" s="19">
        <v>2010</v>
      </c>
      <c r="I612" s="14" t="s">
        <v>2660</v>
      </c>
      <c r="J612" s="19" t="s">
        <v>2659</v>
      </c>
      <c r="K612" s="12" t="s">
        <v>2561</v>
      </c>
      <c r="L612" s="14" t="s">
        <v>97</v>
      </c>
      <c r="M612" s="19" t="s">
        <v>77</v>
      </c>
      <c r="N612" s="26">
        <v>1</v>
      </c>
      <c r="O612" s="26">
        <v>5</v>
      </c>
      <c r="P612" s="14" t="s">
        <v>96</v>
      </c>
      <c r="Q612" s="14" t="s">
        <v>2059</v>
      </c>
    </row>
    <row r="613" spans="1:18" ht="15.75" customHeight="1" x14ac:dyDescent="0.2">
      <c r="A613" s="67" t="s">
        <v>31</v>
      </c>
      <c r="B613" s="67" t="s">
        <v>2060</v>
      </c>
      <c r="C613" s="67" t="s">
        <v>14</v>
      </c>
      <c r="D613" s="67" t="s">
        <v>43</v>
      </c>
      <c r="E613" s="67" t="s">
        <v>1834</v>
      </c>
      <c r="F613" s="19">
        <f t="shared" si="8"/>
        <v>11</v>
      </c>
      <c r="H613" s="19">
        <v>2012</v>
      </c>
      <c r="I613" s="14" t="s">
        <v>2661</v>
      </c>
      <c r="J613" s="19" t="s">
        <v>2659</v>
      </c>
      <c r="K613" s="12" t="s">
        <v>2561</v>
      </c>
      <c r="L613" s="14" t="s">
        <v>97</v>
      </c>
      <c r="M613" s="19" t="s">
        <v>77</v>
      </c>
      <c r="N613" s="26">
        <v>1</v>
      </c>
      <c r="O613" s="26">
        <v>5</v>
      </c>
      <c r="P613" s="14" t="s">
        <v>96</v>
      </c>
      <c r="Q613" s="14" t="s">
        <v>2059</v>
      </c>
    </row>
    <row r="614" spans="1:18" ht="15.75" customHeight="1" x14ac:dyDescent="0.2">
      <c r="A614" s="67" t="s">
        <v>31</v>
      </c>
      <c r="B614" s="67" t="s">
        <v>2060</v>
      </c>
      <c r="C614" s="67" t="s">
        <v>14</v>
      </c>
      <c r="D614" s="67" t="s">
        <v>43</v>
      </c>
      <c r="E614" s="67" t="s">
        <v>1834</v>
      </c>
      <c r="F614" s="19">
        <f t="shared" si="8"/>
        <v>12</v>
      </c>
      <c r="G614" s="26"/>
      <c r="H614" s="26">
        <v>2014</v>
      </c>
      <c r="I614" s="14" t="s">
        <v>3112</v>
      </c>
      <c r="J614" s="26" t="s">
        <v>2659</v>
      </c>
      <c r="K614" s="27" t="s">
        <v>2561</v>
      </c>
      <c r="L614" s="14" t="s">
        <v>97</v>
      </c>
      <c r="M614" s="19" t="s">
        <v>77</v>
      </c>
      <c r="N614" s="26">
        <v>1</v>
      </c>
      <c r="O614" s="26">
        <v>5</v>
      </c>
      <c r="P614" s="14" t="s">
        <v>96</v>
      </c>
      <c r="Q614" s="14" t="s">
        <v>2059</v>
      </c>
      <c r="R614" s="26"/>
    </row>
    <row r="615" spans="1:18" ht="15.75" customHeight="1" x14ac:dyDescent="0.2">
      <c r="A615" s="67" t="s">
        <v>31</v>
      </c>
      <c r="B615" s="67" t="s">
        <v>2060</v>
      </c>
      <c r="C615" s="67" t="s">
        <v>14</v>
      </c>
      <c r="D615" s="67" t="s">
        <v>43</v>
      </c>
      <c r="E615" s="67" t="s">
        <v>1834</v>
      </c>
      <c r="F615" s="19">
        <f t="shared" si="8"/>
        <v>13</v>
      </c>
      <c r="G615" s="26"/>
      <c r="H615" s="26">
        <v>2016</v>
      </c>
      <c r="I615" s="14" t="s">
        <v>3137</v>
      </c>
      <c r="J615" s="26" t="s">
        <v>2659</v>
      </c>
      <c r="K615" s="27" t="s">
        <v>2561</v>
      </c>
      <c r="L615" s="14" t="s">
        <v>97</v>
      </c>
      <c r="M615" s="19" t="s">
        <v>77</v>
      </c>
      <c r="N615" s="26">
        <v>1</v>
      </c>
      <c r="O615" s="26">
        <v>5</v>
      </c>
      <c r="P615" s="14" t="s">
        <v>96</v>
      </c>
      <c r="Q615" s="14" t="s">
        <v>2059</v>
      </c>
      <c r="R615" s="26"/>
    </row>
    <row r="616" spans="1:18" ht="15.75" customHeight="1" x14ac:dyDescent="0.2">
      <c r="A616" s="67" t="s">
        <v>31</v>
      </c>
      <c r="B616" s="67" t="s">
        <v>2060</v>
      </c>
      <c r="C616" s="67" t="s">
        <v>14</v>
      </c>
      <c r="D616" s="67" t="s">
        <v>43</v>
      </c>
      <c r="E616" s="67" t="s">
        <v>1847</v>
      </c>
      <c r="F616" s="19">
        <f t="shared" si="8"/>
        <v>9</v>
      </c>
      <c r="H616" s="19">
        <v>2008</v>
      </c>
      <c r="I616" s="14" t="s">
        <v>2662</v>
      </c>
      <c r="J616" s="19" t="s">
        <v>2663</v>
      </c>
      <c r="K616" s="12" t="s">
        <v>2561</v>
      </c>
      <c r="L616" s="14" t="s">
        <v>97</v>
      </c>
      <c r="M616" s="19" t="s">
        <v>77</v>
      </c>
      <c r="N616" s="26">
        <v>1</v>
      </c>
      <c r="O616" s="26">
        <v>5</v>
      </c>
      <c r="P616" s="14" t="s">
        <v>96</v>
      </c>
      <c r="Q616" s="14" t="s">
        <v>2059</v>
      </c>
      <c r="R616" s="14"/>
    </row>
    <row r="617" spans="1:18" ht="15.75" customHeight="1" x14ac:dyDescent="0.2">
      <c r="A617" s="67" t="s">
        <v>31</v>
      </c>
      <c r="B617" s="67" t="s">
        <v>2060</v>
      </c>
      <c r="C617" s="67" t="s">
        <v>14</v>
      </c>
      <c r="D617" s="67" t="s">
        <v>43</v>
      </c>
      <c r="E617" s="67" t="s">
        <v>1847</v>
      </c>
      <c r="F617" s="19">
        <f t="shared" si="8"/>
        <v>10</v>
      </c>
      <c r="H617" s="19">
        <v>2010</v>
      </c>
      <c r="I617" s="14" t="s">
        <v>2664</v>
      </c>
      <c r="J617" s="19" t="s">
        <v>2663</v>
      </c>
      <c r="K617" s="12" t="s">
        <v>2561</v>
      </c>
      <c r="L617" s="14" t="s">
        <v>97</v>
      </c>
      <c r="M617" s="19" t="s">
        <v>77</v>
      </c>
      <c r="N617" s="26">
        <v>1</v>
      </c>
      <c r="O617" s="26">
        <v>5</v>
      </c>
      <c r="P617" s="14" t="s">
        <v>96</v>
      </c>
      <c r="Q617" s="14" t="s">
        <v>2059</v>
      </c>
    </row>
    <row r="618" spans="1:18" ht="15.75" customHeight="1" x14ac:dyDescent="0.2">
      <c r="A618" s="67" t="s">
        <v>31</v>
      </c>
      <c r="B618" s="67" t="s">
        <v>2060</v>
      </c>
      <c r="C618" s="67" t="s">
        <v>14</v>
      </c>
      <c r="D618" s="67" t="s">
        <v>43</v>
      </c>
      <c r="E618" s="67" t="s">
        <v>1847</v>
      </c>
      <c r="F618" s="19">
        <f t="shared" si="8"/>
        <v>11</v>
      </c>
      <c r="H618" s="19">
        <v>2012</v>
      </c>
      <c r="I618" s="14" t="s">
        <v>2665</v>
      </c>
      <c r="J618" s="19" t="s">
        <v>2663</v>
      </c>
      <c r="K618" s="12" t="s">
        <v>2561</v>
      </c>
      <c r="L618" s="14" t="s">
        <v>97</v>
      </c>
      <c r="M618" s="19" t="s">
        <v>77</v>
      </c>
      <c r="N618" s="26">
        <v>1</v>
      </c>
      <c r="O618" s="26">
        <v>5</v>
      </c>
      <c r="P618" s="14" t="s">
        <v>96</v>
      </c>
      <c r="Q618" s="14" t="s">
        <v>2059</v>
      </c>
    </row>
    <row r="619" spans="1:18" ht="15.75" customHeight="1" x14ac:dyDescent="0.2">
      <c r="A619" s="67" t="s">
        <v>31</v>
      </c>
      <c r="B619" s="67" t="s">
        <v>2060</v>
      </c>
      <c r="C619" s="67" t="s">
        <v>14</v>
      </c>
      <c r="D619" s="67" t="s">
        <v>43</v>
      </c>
      <c r="E619" s="67" t="s">
        <v>1847</v>
      </c>
      <c r="F619" s="19">
        <f t="shared" si="8"/>
        <v>12</v>
      </c>
      <c r="G619" s="26"/>
      <c r="H619" s="26">
        <v>2014</v>
      </c>
      <c r="I619" s="14" t="s">
        <v>3113</v>
      </c>
      <c r="J619" s="26" t="s">
        <v>2663</v>
      </c>
      <c r="K619" s="27" t="s">
        <v>2561</v>
      </c>
      <c r="L619" s="14" t="s">
        <v>97</v>
      </c>
      <c r="M619" s="19" t="s">
        <v>77</v>
      </c>
      <c r="N619" s="26">
        <v>1</v>
      </c>
      <c r="O619" s="26">
        <v>5</v>
      </c>
      <c r="P619" s="14" t="s">
        <v>96</v>
      </c>
      <c r="Q619" s="14" t="s">
        <v>2059</v>
      </c>
      <c r="R619" s="26"/>
    </row>
    <row r="620" spans="1:18" ht="15.75" customHeight="1" x14ac:dyDescent="0.2">
      <c r="A620" s="67" t="s">
        <v>31</v>
      </c>
      <c r="B620" s="67" t="s">
        <v>2060</v>
      </c>
      <c r="C620" s="67" t="s">
        <v>14</v>
      </c>
      <c r="D620" s="67" t="s">
        <v>43</v>
      </c>
      <c r="E620" s="67" t="s">
        <v>1847</v>
      </c>
      <c r="F620" s="19">
        <f t="shared" si="8"/>
        <v>13</v>
      </c>
      <c r="G620" s="26"/>
      <c r="H620" s="26">
        <v>2016</v>
      </c>
      <c r="I620" s="14" t="s">
        <v>3138</v>
      </c>
      <c r="J620" s="26" t="s">
        <v>2663</v>
      </c>
      <c r="K620" s="27" t="s">
        <v>2561</v>
      </c>
      <c r="L620" s="14" t="s">
        <v>97</v>
      </c>
      <c r="M620" s="19" t="s">
        <v>77</v>
      </c>
      <c r="N620" s="26">
        <v>1</v>
      </c>
      <c r="O620" s="26">
        <v>5</v>
      </c>
      <c r="P620" s="14" t="s">
        <v>96</v>
      </c>
      <c r="Q620" s="14" t="s">
        <v>2059</v>
      </c>
      <c r="R620" s="26"/>
    </row>
    <row r="621" spans="1:18" ht="15.75" customHeight="1" x14ac:dyDescent="0.2">
      <c r="A621" s="67" t="s">
        <v>31</v>
      </c>
      <c r="B621" s="67" t="s">
        <v>2060</v>
      </c>
      <c r="C621" s="67" t="s">
        <v>14</v>
      </c>
      <c r="D621" s="67" t="s">
        <v>43</v>
      </c>
      <c r="E621" s="67" t="s">
        <v>1103</v>
      </c>
      <c r="F621" s="19">
        <f t="shared" si="8"/>
        <v>8</v>
      </c>
      <c r="H621" s="19">
        <v>2006</v>
      </c>
      <c r="I621" s="19" t="s">
        <v>2666</v>
      </c>
      <c r="J621" s="19" t="s">
        <v>2667</v>
      </c>
      <c r="K621" s="12" t="s">
        <v>2561</v>
      </c>
      <c r="L621" s="14" t="s">
        <v>97</v>
      </c>
      <c r="M621" s="19" t="s">
        <v>77</v>
      </c>
      <c r="N621" s="26">
        <v>1</v>
      </c>
      <c r="O621" s="26">
        <v>5</v>
      </c>
      <c r="P621" s="14" t="s">
        <v>96</v>
      </c>
      <c r="Q621" s="14" t="s">
        <v>2059</v>
      </c>
      <c r="R621" s="14"/>
    </row>
    <row r="622" spans="1:18" ht="15.75" customHeight="1" x14ac:dyDescent="0.2">
      <c r="A622" s="67" t="s">
        <v>31</v>
      </c>
      <c r="B622" s="67" t="s">
        <v>2060</v>
      </c>
      <c r="C622" s="67" t="s">
        <v>14</v>
      </c>
      <c r="D622" s="67" t="s">
        <v>43</v>
      </c>
      <c r="E622" s="67" t="s">
        <v>1103</v>
      </c>
      <c r="F622" s="19">
        <f t="shared" si="8"/>
        <v>9</v>
      </c>
      <c r="H622" s="19">
        <v>2008</v>
      </c>
      <c r="I622" s="14" t="s">
        <v>2668</v>
      </c>
      <c r="J622" s="19" t="s">
        <v>2042</v>
      </c>
      <c r="K622" s="12" t="s">
        <v>2561</v>
      </c>
      <c r="L622" s="14" t="s">
        <v>97</v>
      </c>
      <c r="M622" s="19" t="s">
        <v>77</v>
      </c>
      <c r="N622" s="26">
        <v>1</v>
      </c>
      <c r="O622" s="26">
        <v>5</v>
      </c>
      <c r="P622" s="14" t="s">
        <v>96</v>
      </c>
      <c r="Q622" s="14" t="s">
        <v>2059</v>
      </c>
      <c r="R622" s="14"/>
    </row>
    <row r="623" spans="1:18" ht="15.75" customHeight="1" x14ac:dyDescent="0.2">
      <c r="A623" s="67" t="s">
        <v>31</v>
      </c>
      <c r="B623" s="67" t="s">
        <v>2060</v>
      </c>
      <c r="C623" s="67" t="s">
        <v>14</v>
      </c>
      <c r="D623" s="67" t="s">
        <v>43</v>
      </c>
      <c r="E623" s="67" t="s">
        <v>1103</v>
      </c>
      <c r="F623" s="19">
        <f t="shared" si="8"/>
        <v>10</v>
      </c>
      <c r="H623" s="19">
        <v>2010</v>
      </c>
      <c r="I623" s="14" t="s">
        <v>2669</v>
      </c>
      <c r="J623" s="19" t="s">
        <v>2042</v>
      </c>
      <c r="K623" s="12" t="s">
        <v>2561</v>
      </c>
      <c r="L623" s="14" t="s">
        <v>97</v>
      </c>
      <c r="M623" s="19" t="s">
        <v>77</v>
      </c>
      <c r="N623" s="26">
        <v>1</v>
      </c>
      <c r="O623" s="26">
        <v>5</v>
      </c>
      <c r="P623" s="14" t="s">
        <v>96</v>
      </c>
      <c r="Q623" s="14" t="s">
        <v>2059</v>
      </c>
    </row>
    <row r="624" spans="1:18" ht="15.75" customHeight="1" x14ac:dyDescent="0.2">
      <c r="A624" s="67" t="s">
        <v>31</v>
      </c>
      <c r="B624" s="67" t="s">
        <v>2060</v>
      </c>
      <c r="C624" s="67" t="s">
        <v>14</v>
      </c>
      <c r="D624" s="67" t="s">
        <v>43</v>
      </c>
      <c r="E624" s="67" t="s">
        <v>1103</v>
      </c>
      <c r="F624" s="19">
        <f t="shared" si="8"/>
        <v>11</v>
      </c>
      <c r="H624" s="19">
        <v>2012</v>
      </c>
      <c r="I624" s="14" t="s">
        <v>2670</v>
      </c>
      <c r="J624" s="19" t="s">
        <v>2042</v>
      </c>
      <c r="K624" s="12" t="s">
        <v>2561</v>
      </c>
      <c r="L624" s="14" t="s">
        <v>97</v>
      </c>
      <c r="M624" s="19" t="s">
        <v>77</v>
      </c>
      <c r="N624" s="26">
        <v>1</v>
      </c>
      <c r="O624" s="26">
        <v>5</v>
      </c>
      <c r="P624" s="14" t="s">
        <v>96</v>
      </c>
      <c r="Q624" s="14" t="s">
        <v>2059</v>
      </c>
    </row>
    <row r="625" spans="1:18" ht="15.75" customHeight="1" x14ac:dyDescent="0.2">
      <c r="A625" s="67" t="s">
        <v>31</v>
      </c>
      <c r="B625" s="67" t="s">
        <v>2060</v>
      </c>
      <c r="C625" s="67" t="s">
        <v>14</v>
      </c>
      <c r="D625" s="67" t="s">
        <v>43</v>
      </c>
      <c r="E625" s="67" t="s">
        <v>1103</v>
      </c>
      <c r="F625" s="19">
        <f t="shared" si="8"/>
        <v>12</v>
      </c>
      <c r="G625" s="26"/>
      <c r="H625" s="26">
        <v>2014</v>
      </c>
      <c r="I625" s="14" t="s">
        <v>3114</v>
      </c>
      <c r="J625" s="26" t="s">
        <v>2042</v>
      </c>
      <c r="K625" s="27" t="s">
        <v>2561</v>
      </c>
      <c r="L625" s="14" t="s">
        <v>97</v>
      </c>
      <c r="M625" s="19" t="s">
        <v>77</v>
      </c>
      <c r="N625" s="26">
        <v>1</v>
      </c>
      <c r="O625" s="26">
        <v>5</v>
      </c>
      <c r="P625" s="14" t="s">
        <v>96</v>
      </c>
      <c r="Q625" s="14" t="s">
        <v>2059</v>
      </c>
      <c r="R625" s="26"/>
    </row>
    <row r="626" spans="1:18" ht="15.75" customHeight="1" x14ac:dyDescent="0.2">
      <c r="A626" s="67" t="s">
        <v>31</v>
      </c>
      <c r="B626" s="67" t="s">
        <v>2060</v>
      </c>
      <c r="C626" s="67" t="s">
        <v>14</v>
      </c>
      <c r="D626" s="67" t="s">
        <v>43</v>
      </c>
      <c r="E626" s="67" t="s">
        <v>1103</v>
      </c>
      <c r="F626" s="19">
        <f t="shared" si="8"/>
        <v>13</v>
      </c>
      <c r="G626" s="26"/>
      <c r="H626" s="26">
        <v>2016</v>
      </c>
      <c r="I626" s="14" t="s">
        <v>3139</v>
      </c>
      <c r="J626" s="26" t="s">
        <v>2042</v>
      </c>
      <c r="K626" s="27" t="s">
        <v>2561</v>
      </c>
      <c r="L626" s="14" t="s">
        <v>97</v>
      </c>
      <c r="M626" s="19" t="s">
        <v>77</v>
      </c>
      <c r="N626" s="26">
        <v>1</v>
      </c>
      <c r="O626" s="26">
        <v>5</v>
      </c>
      <c r="P626" s="14" t="s">
        <v>96</v>
      </c>
      <c r="Q626" s="14" t="s">
        <v>2059</v>
      </c>
      <c r="R626" s="26"/>
    </row>
    <row r="627" spans="1:18" ht="15.75" customHeight="1" x14ac:dyDescent="0.2">
      <c r="A627" s="67" t="s">
        <v>31</v>
      </c>
      <c r="B627" s="67" t="s">
        <v>2060</v>
      </c>
      <c r="C627" s="67" t="s">
        <v>14</v>
      </c>
      <c r="D627" s="67" t="s">
        <v>43</v>
      </c>
      <c r="E627" s="67" t="s">
        <v>2671</v>
      </c>
      <c r="F627" s="19">
        <f t="shared" si="8"/>
        <v>9</v>
      </c>
      <c r="H627" s="19">
        <v>2008</v>
      </c>
      <c r="I627" s="14" t="s">
        <v>2672</v>
      </c>
      <c r="J627" s="19" t="s">
        <v>2673</v>
      </c>
      <c r="K627" s="12" t="s">
        <v>2561</v>
      </c>
      <c r="L627" s="14" t="s">
        <v>97</v>
      </c>
      <c r="M627" s="19" t="s">
        <v>77</v>
      </c>
      <c r="N627" s="26">
        <v>1</v>
      </c>
      <c r="O627" s="26">
        <v>5</v>
      </c>
      <c r="P627" s="14" t="s">
        <v>96</v>
      </c>
      <c r="Q627" s="14" t="s">
        <v>2059</v>
      </c>
      <c r="R627" s="14"/>
    </row>
    <row r="628" spans="1:18" ht="15.75" customHeight="1" x14ac:dyDescent="0.2">
      <c r="A628" s="67" t="s">
        <v>31</v>
      </c>
      <c r="B628" s="67" t="s">
        <v>2060</v>
      </c>
      <c r="C628" s="67" t="s">
        <v>14</v>
      </c>
      <c r="D628" s="67" t="s">
        <v>43</v>
      </c>
      <c r="E628" s="67" t="s">
        <v>2671</v>
      </c>
      <c r="F628" s="19">
        <f t="shared" si="8"/>
        <v>10</v>
      </c>
      <c r="H628" s="19">
        <v>2010</v>
      </c>
      <c r="I628" s="14" t="s">
        <v>2674</v>
      </c>
      <c r="J628" s="19" t="s">
        <v>2673</v>
      </c>
      <c r="K628" s="12" t="s">
        <v>2561</v>
      </c>
      <c r="L628" s="14" t="s">
        <v>97</v>
      </c>
      <c r="M628" s="19" t="s">
        <v>77</v>
      </c>
      <c r="N628" s="26">
        <v>1</v>
      </c>
      <c r="O628" s="26">
        <v>5</v>
      </c>
      <c r="P628" s="14" t="s">
        <v>96</v>
      </c>
      <c r="Q628" s="14" t="s">
        <v>2059</v>
      </c>
    </row>
    <row r="629" spans="1:18" ht="15.75" customHeight="1" x14ac:dyDescent="0.2">
      <c r="A629" s="67" t="s">
        <v>31</v>
      </c>
      <c r="B629" s="67" t="s">
        <v>2060</v>
      </c>
      <c r="C629" s="67" t="s">
        <v>14</v>
      </c>
      <c r="D629" s="67" t="s">
        <v>43</v>
      </c>
      <c r="E629" s="67" t="s">
        <v>2671</v>
      </c>
      <c r="F629" s="19">
        <f t="shared" si="8"/>
        <v>11</v>
      </c>
      <c r="H629" s="19">
        <v>2012</v>
      </c>
      <c r="I629" s="14" t="s">
        <v>2675</v>
      </c>
      <c r="J629" s="19" t="s">
        <v>2673</v>
      </c>
      <c r="K629" s="12" t="s">
        <v>2561</v>
      </c>
      <c r="L629" s="14" t="s">
        <v>97</v>
      </c>
      <c r="M629" s="19" t="s">
        <v>77</v>
      </c>
      <c r="N629" s="26">
        <v>1</v>
      </c>
      <c r="O629" s="26">
        <v>5</v>
      </c>
      <c r="P629" s="14" t="s">
        <v>96</v>
      </c>
      <c r="Q629" s="14" t="s">
        <v>2059</v>
      </c>
    </row>
    <row r="630" spans="1:18" ht="15.75" customHeight="1" x14ac:dyDescent="0.2">
      <c r="A630" s="67" t="s">
        <v>31</v>
      </c>
      <c r="B630" s="67" t="s">
        <v>2060</v>
      </c>
      <c r="C630" s="67" t="s">
        <v>14</v>
      </c>
      <c r="D630" s="67" t="s">
        <v>43</v>
      </c>
      <c r="E630" s="67" t="s">
        <v>2671</v>
      </c>
      <c r="F630" s="19">
        <f t="shared" si="8"/>
        <v>12</v>
      </c>
      <c r="G630" s="26"/>
      <c r="H630" s="26">
        <v>2014</v>
      </c>
      <c r="I630" s="14" t="s">
        <v>3115</v>
      </c>
      <c r="J630" s="26" t="s">
        <v>2673</v>
      </c>
      <c r="K630" s="27" t="s">
        <v>2561</v>
      </c>
      <c r="L630" s="14" t="s">
        <v>97</v>
      </c>
      <c r="M630" s="19" t="s">
        <v>77</v>
      </c>
      <c r="N630" s="26">
        <v>1</v>
      </c>
      <c r="O630" s="26">
        <v>5</v>
      </c>
      <c r="P630" s="14" t="s">
        <v>96</v>
      </c>
      <c r="Q630" s="14" t="s">
        <v>2059</v>
      </c>
      <c r="R630" s="26"/>
    </row>
    <row r="631" spans="1:18" ht="15.75" customHeight="1" x14ac:dyDescent="0.2">
      <c r="A631" s="67" t="s">
        <v>31</v>
      </c>
      <c r="B631" s="67" t="s">
        <v>2060</v>
      </c>
      <c r="C631" s="67" t="s">
        <v>14</v>
      </c>
      <c r="D631" s="67" t="s">
        <v>43</v>
      </c>
      <c r="E631" s="67" t="s">
        <v>2671</v>
      </c>
      <c r="F631" s="19">
        <f t="shared" si="8"/>
        <v>13</v>
      </c>
      <c r="G631" s="26"/>
      <c r="H631" s="26">
        <v>2016</v>
      </c>
      <c r="I631" s="14" t="s">
        <v>3140</v>
      </c>
      <c r="J631" s="26" t="s">
        <v>2673</v>
      </c>
      <c r="K631" s="27" t="s">
        <v>2561</v>
      </c>
      <c r="L631" s="14" t="s">
        <v>97</v>
      </c>
      <c r="M631" s="19" t="s">
        <v>77</v>
      </c>
      <c r="N631" s="26">
        <v>1</v>
      </c>
      <c r="O631" s="26">
        <v>5</v>
      </c>
      <c r="P631" s="14" t="s">
        <v>96</v>
      </c>
      <c r="Q631" s="14" t="s">
        <v>2059</v>
      </c>
      <c r="R631" s="26"/>
    </row>
    <row r="632" spans="1:18" ht="15.75" customHeight="1" x14ac:dyDescent="0.2">
      <c r="A632" s="67" t="s">
        <v>31</v>
      </c>
      <c r="B632" s="67" t="s">
        <v>2060</v>
      </c>
      <c r="C632" s="67" t="s">
        <v>14</v>
      </c>
      <c r="D632" s="67" t="s">
        <v>43</v>
      </c>
      <c r="E632" s="67" t="s">
        <v>1861</v>
      </c>
      <c r="F632" s="19">
        <f t="shared" si="8"/>
        <v>9</v>
      </c>
      <c r="H632" s="19">
        <v>2008</v>
      </c>
      <c r="I632" s="14" t="s">
        <v>2676</v>
      </c>
      <c r="J632" s="19" t="s">
        <v>2677</v>
      </c>
      <c r="K632" s="12" t="s">
        <v>2561</v>
      </c>
      <c r="L632" s="14" t="s">
        <v>97</v>
      </c>
      <c r="M632" s="19" t="s">
        <v>77</v>
      </c>
      <c r="N632" s="26">
        <v>1</v>
      </c>
      <c r="O632" s="26">
        <v>5</v>
      </c>
      <c r="P632" s="14" t="s">
        <v>96</v>
      </c>
      <c r="Q632" s="14" t="s">
        <v>2059</v>
      </c>
      <c r="R632" s="14"/>
    </row>
    <row r="633" spans="1:18" ht="15.75" customHeight="1" x14ac:dyDescent="0.2">
      <c r="A633" s="67" t="s">
        <v>31</v>
      </c>
      <c r="B633" s="67" t="s">
        <v>2060</v>
      </c>
      <c r="C633" s="67" t="s">
        <v>14</v>
      </c>
      <c r="D633" s="67" t="s">
        <v>43</v>
      </c>
      <c r="E633" s="67" t="s">
        <v>1861</v>
      </c>
      <c r="F633" s="19">
        <f t="shared" si="8"/>
        <v>10</v>
      </c>
      <c r="H633" s="19">
        <v>2010</v>
      </c>
      <c r="I633" s="14" t="s">
        <v>2678</v>
      </c>
      <c r="J633" s="19" t="s">
        <v>2677</v>
      </c>
      <c r="K633" s="12" t="s">
        <v>2561</v>
      </c>
      <c r="L633" s="14" t="s">
        <v>97</v>
      </c>
      <c r="M633" s="19" t="s">
        <v>77</v>
      </c>
      <c r="N633" s="26">
        <v>1</v>
      </c>
      <c r="O633" s="26">
        <v>5</v>
      </c>
      <c r="P633" s="14" t="s">
        <v>96</v>
      </c>
      <c r="Q633" s="14" t="s">
        <v>2059</v>
      </c>
      <c r="R633" s="14"/>
    </row>
    <row r="634" spans="1:18" ht="15.75" customHeight="1" x14ac:dyDescent="0.2">
      <c r="A634" s="67" t="s">
        <v>31</v>
      </c>
      <c r="B634" s="67" t="s">
        <v>2060</v>
      </c>
      <c r="C634" s="67" t="s">
        <v>14</v>
      </c>
      <c r="D634" s="67" t="s">
        <v>43</v>
      </c>
      <c r="E634" s="67" t="s">
        <v>1861</v>
      </c>
      <c r="F634" s="19">
        <f t="shared" si="8"/>
        <v>11</v>
      </c>
      <c r="H634" s="19">
        <v>2012</v>
      </c>
      <c r="I634" s="14" t="s">
        <v>2679</v>
      </c>
      <c r="J634" s="19" t="s">
        <v>2677</v>
      </c>
      <c r="K634" s="12" t="s">
        <v>2561</v>
      </c>
      <c r="L634" s="14" t="s">
        <v>97</v>
      </c>
      <c r="M634" s="19" t="s">
        <v>77</v>
      </c>
      <c r="N634" s="26">
        <v>1</v>
      </c>
      <c r="O634" s="26">
        <v>5</v>
      </c>
      <c r="P634" s="14" t="s">
        <v>96</v>
      </c>
      <c r="Q634" s="14" t="s">
        <v>2059</v>
      </c>
      <c r="R634" s="14"/>
    </row>
    <row r="635" spans="1:18" ht="15.75" customHeight="1" x14ac:dyDescent="0.2">
      <c r="A635" s="67" t="s">
        <v>31</v>
      </c>
      <c r="B635" s="67" t="s">
        <v>2060</v>
      </c>
      <c r="C635" s="67" t="s">
        <v>14</v>
      </c>
      <c r="D635" s="67" t="s">
        <v>43</v>
      </c>
      <c r="E635" s="67" t="s">
        <v>1861</v>
      </c>
      <c r="F635" s="19">
        <f t="shared" si="8"/>
        <v>12</v>
      </c>
      <c r="G635" s="26"/>
      <c r="H635" s="26">
        <v>2014</v>
      </c>
      <c r="I635" s="14" t="s">
        <v>3116</v>
      </c>
      <c r="J635" s="26" t="s">
        <v>2677</v>
      </c>
      <c r="K635" s="27" t="s">
        <v>2561</v>
      </c>
      <c r="L635" s="14" t="s">
        <v>97</v>
      </c>
      <c r="M635" s="19" t="s">
        <v>77</v>
      </c>
      <c r="N635" s="26">
        <v>1</v>
      </c>
      <c r="O635" s="26">
        <v>5</v>
      </c>
      <c r="P635" s="14" t="s">
        <v>96</v>
      </c>
      <c r="Q635" s="14" t="s">
        <v>2059</v>
      </c>
      <c r="R635" s="14"/>
    </row>
    <row r="636" spans="1:18" ht="15.75" customHeight="1" x14ac:dyDescent="0.2">
      <c r="A636" s="67" t="s">
        <v>31</v>
      </c>
      <c r="B636" s="67" t="s">
        <v>2060</v>
      </c>
      <c r="C636" s="67" t="s">
        <v>14</v>
      </c>
      <c r="D636" s="67" t="s">
        <v>43</v>
      </c>
      <c r="E636" s="67" t="s">
        <v>1861</v>
      </c>
      <c r="F636" s="19">
        <f t="shared" si="8"/>
        <v>13</v>
      </c>
      <c r="G636" s="26"/>
      <c r="H636" s="26">
        <v>2016</v>
      </c>
      <c r="I636" s="14" t="s">
        <v>3141</v>
      </c>
      <c r="J636" s="26" t="s">
        <v>2677</v>
      </c>
      <c r="K636" s="27" t="s">
        <v>2561</v>
      </c>
      <c r="L636" s="14" t="s">
        <v>97</v>
      </c>
      <c r="M636" s="19" t="s">
        <v>77</v>
      </c>
      <c r="N636" s="26">
        <v>1</v>
      </c>
      <c r="O636" s="26">
        <v>5</v>
      </c>
      <c r="P636" s="14" t="s">
        <v>96</v>
      </c>
      <c r="Q636" s="14" t="s">
        <v>2059</v>
      </c>
      <c r="R636" s="14"/>
    </row>
    <row r="637" spans="1:18" ht="15.75" customHeight="1" x14ac:dyDescent="0.2">
      <c r="A637" s="67" t="s">
        <v>31</v>
      </c>
      <c r="B637" s="67" t="s">
        <v>2060</v>
      </c>
      <c r="C637" s="67" t="s">
        <v>14</v>
      </c>
      <c r="D637" s="67" t="s">
        <v>43</v>
      </c>
      <c r="E637" s="67" t="s">
        <v>1874</v>
      </c>
      <c r="F637" s="19">
        <f t="shared" si="8"/>
        <v>9</v>
      </c>
      <c r="H637" s="19">
        <v>2008</v>
      </c>
      <c r="I637" s="14" t="s">
        <v>2680</v>
      </c>
      <c r="J637" s="19" t="s">
        <v>2681</v>
      </c>
      <c r="K637" s="12" t="s">
        <v>2561</v>
      </c>
      <c r="L637" s="14" t="s">
        <v>97</v>
      </c>
      <c r="M637" s="19" t="s">
        <v>77</v>
      </c>
      <c r="N637" s="26">
        <v>1</v>
      </c>
      <c r="O637" s="26">
        <v>5</v>
      </c>
      <c r="P637" s="14" t="s">
        <v>96</v>
      </c>
      <c r="Q637" s="14" t="s">
        <v>2059</v>
      </c>
      <c r="R637" s="14"/>
    </row>
    <row r="638" spans="1:18" ht="15.75" customHeight="1" x14ac:dyDescent="0.2">
      <c r="A638" s="67" t="s">
        <v>31</v>
      </c>
      <c r="B638" s="67" t="s">
        <v>2060</v>
      </c>
      <c r="C638" s="67" t="s">
        <v>14</v>
      </c>
      <c r="D638" s="67" t="s">
        <v>43</v>
      </c>
      <c r="E638" s="67" t="s">
        <v>1874</v>
      </c>
      <c r="F638" s="19">
        <f t="shared" ref="F638:F672" si="9">(H638-1990)/2</f>
        <v>10</v>
      </c>
      <c r="H638" s="19">
        <v>2010</v>
      </c>
      <c r="I638" s="14" t="s">
        <v>2682</v>
      </c>
      <c r="J638" s="19" t="s">
        <v>2681</v>
      </c>
      <c r="K638" s="12" t="s">
        <v>2561</v>
      </c>
      <c r="L638" s="14" t="s">
        <v>97</v>
      </c>
      <c r="M638" s="19" t="s">
        <v>77</v>
      </c>
      <c r="N638" s="26">
        <v>1</v>
      </c>
      <c r="O638" s="26">
        <v>5</v>
      </c>
      <c r="P638" s="14" t="s">
        <v>96</v>
      </c>
      <c r="Q638" s="14" t="s">
        <v>2059</v>
      </c>
      <c r="R638" s="14"/>
    </row>
    <row r="639" spans="1:18" ht="15.75" customHeight="1" x14ac:dyDescent="0.2">
      <c r="A639" s="67" t="s">
        <v>31</v>
      </c>
      <c r="B639" s="67" t="s">
        <v>2060</v>
      </c>
      <c r="C639" s="67" t="s">
        <v>14</v>
      </c>
      <c r="D639" s="67" t="s">
        <v>43</v>
      </c>
      <c r="E639" s="67" t="s">
        <v>1874</v>
      </c>
      <c r="F639" s="19">
        <f t="shared" si="9"/>
        <v>11</v>
      </c>
      <c r="H639" s="19">
        <v>2012</v>
      </c>
      <c r="I639" s="14" t="s">
        <v>2683</v>
      </c>
      <c r="J639" s="19" t="s">
        <v>2681</v>
      </c>
      <c r="K639" s="12" t="s">
        <v>2561</v>
      </c>
      <c r="L639" s="14" t="s">
        <v>97</v>
      </c>
      <c r="M639" s="19" t="s">
        <v>77</v>
      </c>
      <c r="N639" s="26">
        <v>1</v>
      </c>
      <c r="O639" s="26">
        <v>5</v>
      </c>
      <c r="P639" s="14" t="s">
        <v>96</v>
      </c>
      <c r="Q639" s="14" t="s">
        <v>2059</v>
      </c>
      <c r="R639" s="14"/>
    </row>
    <row r="640" spans="1:18" ht="15.75" customHeight="1" x14ac:dyDescent="0.2">
      <c r="A640" s="67" t="s">
        <v>31</v>
      </c>
      <c r="B640" s="67" t="s">
        <v>2060</v>
      </c>
      <c r="C640" s="67" t="s">
        <v>14</v>
      </c>
      <c r="D640" s="67" t="s">
        <v>43</v>
      </c>
      <c r="E640" s="67" t="s">
        <v>1874</v>
      </c>
      <c r="F640" s="19">
        <f t="shared" si="9"/>
        <v>12</v>
      </c>
      <c r="G640" s="26"/>
      <c r="H640" s="26">
        <v>2014</v>
      </c>
      <c r="I640" s="14" t="s">
        <v>3117</v>
      </c>
      <c r="J640" s="26" t="s">
        <v>2681</v>
      </c>
      <c r="K640" s="27" t="s">
        <v>2561</v>
      </c>
      <c r="L640" s="14" t="s">
        <v>97</v>
      </c>
      <c r="M640" s="19" t="s">
        <v>77</v>
      </c>
      <c r="N640" s="26">
        <v>1</v>
      </c>
      <c r="O640" s="26">
        <v>5</v>
      </c>
      <c r="P640" s="14" t="s">
        <v>96</v>
      </c>
      <c r="Q640" s="14" t="s">
        <v>2059</v>
      </c>
      <c r="R640" s="14"/>
    </row>
    <row r="641" spans="1:18" ht="15.75" customHeight="1" x14ac:dyDescent="0.2">
      <c r="A641" s="67" t="s">
        <v>31</v>
      </c>
      <c r="B641" s="67" t="s">
        <v>2060</v>
      </c>
      <c r="C641" s="67" t="s">
        <v>14</v>
      </c>
      <c r="D641" s="67" t="s">
        <v>43</v>
      </c>
      <c r="E641" s="67" t="s">
        <v>1874</v>
      </c>
      <c r="F641" s="19">
        <f t="shared" si="9"/>
        <v>13</v>
      </c>
      <c r="G641" s="26"/>
      <c r="H641" s="26">
        <v>2016</v>
      </c>
      <c r="I641" s="14" t="s">
        <v>3142</v>
      </c>
      <c r="J641" s="26" t="s">
        <v>2681</v>
      </c>
      <c r="K641" s="27" t="s">
        <v>2561</v>
      </c>
      <c r="L641" s="14" t="s">
        <v>97</v>
      </c>
      <c r="M641" s="19" t="s">
        <v>77</v>
      </c>
      <c r="N641" s="26">
        <v>1</v>
      </c>
      <c r="O641" s="26">
        <v>5</v>
      </c>
      <c r="P641" s="14" t="s">
        <v>96</v>
      </c>
      <c r="Q641" s="14" t="s">
        <v>2059</v>
      </c>
      <c r="R641" s="14"/>
    </row>
    <row r="642" spans="1:18" ht="15.75" customHeight="1" x14ac:dyDescent="0.2">
      <c r="A642" s="67" t="s">
        <v>31</v>
      </c>
      <c r="B642" s="67" t="s">
        <v>2060</v>
      </c>
      <c r="C642" s="67" t="s">
        <v>14</v>
      </c>
      <c r="D642" s="67" t="s">
        <v>43</v>
      </c>
      <c r="E642" s="67" t="s">
        <v>1887</v>
      </c>
      <c r="F642" s="19">
        <f t="shared" si="9"/>
        <v>9</v>
      </c>
      <c r="H642" s="19">
        <v>2008</v>
      </c>
      <c r="I642" s="14" t="s">
        <v>2684</v>
      </c>
      <c r="J642" s="19" t="s">
        <v>2685</v>
      </c>
      <c r="K642" s="12" t="s">
        <v>2561</v>
      </c>
      <c r="L642" s="14" t="s">
        <v>97</v>
      </c>
      <c r="M642" s="19" t="s">
        <v>77</v>
      </c>
      <c r="N642" s="26">
        <v>1</v>
      </c>
      <c r="O642" s="26">
        <v>5</v>
      </c>
      <c r="P642" s="14" t="s">
        <v>96</v>
      </c>
      <c r="Q642" s="14" t="s">
        <v>2059</v>
      </c>
      <c r="R642" s="14"/>
    </row>
    <row r="643" spans="1:18" ht="15.75" customHeight="1" x14ac:dyDescent="0.2">
      <c r="A643" s="67" t="s">
        <v>31</v>
      </c>
      <c r="B643" s="67" t="s">
        <v>2060</v>
      </c>
      <c r="C643" s="67" t="s">
        <v>14</v>
      </c>
      <c r="D643" s="67" t="s">
        <v>43</v>
      </c>
      <c r="E643" s="67" t="s">
        <v>1887</v>
      </c>
      <c r="F643" s="19">
        <f t="shared" si="9"/>
        <v>10</v>
      </c>
      <c r="H643" s="19">
        <v>2010</v>
      </c>
      <c r="I643" s="14" t="s">
        <v>2686</v>
      </c>
      <c r="J643" s="19" t="s">
        <v>2685</v>
      </c>
      <c r="K643" s="12" t="s">
        <v>2561</v>
      </c>
      <c r="L643" s="14" t="s">
        <v>97</v>
      </c>
      <c r="M643" s="19" t="s">
        <v>77</v>
      </c>
      <c r="N643" s="26">
        <v>1</v>
      </c>
      <c r="O643" s="26">
        <v>5</v>
      </c>
      <c r="P643" s="14" t="s">
        <v>96</v>
      </c>
      <c r="Q643" s="14" t="s">
        <v>2059</v>
      </c>
    </row>
    <row r="644" spans="1:18" ht="15.75" customHeight="1" x14ac:dyDescent="0.2">
      <c r="A644" s="67" t="s">
        <v>31</v>
      </c>
      <c r="B644" s="67" t="s">
        <v>2060</v>
      </c>
      <c r="C644" s="67" t="s">
        <v>14</v>
      </c>
      <c r="D644" s="67" t="s">
        <v>43</v>
      </c>
      <c r="E644" s="67" t="s">
        <v>1887</v>
      </c>
      <c r="F644" s="19">
        <f t="shared" si="9"/>
        <v>11</v>
      </c>
      <c r="H644" s="19">
        <v>2012</v>
      </c>
      <c r="I644" s="14" t="s">
        <v>2687</v>
      </c>
      <c r="J644" s="19" t="s">
        <v>2685</v>
      </c>
      <c r="K644" s="12" t="s">
        <v>2561</v>
      </c>
      <c r="L644" s="14" t="s">
        <v>97</v>
      </c>
      <c r="M644" s="19" t="s">
        <v>77</v>
      </c>
      <c r="N644" s="26">
        <v>1</v>
      </c>
      <c r="O644" s="26">
        <v>5</v>
      </c>
      <c r="P644" s="14" t="s">
        <v>96</v>
      </c>
      <c r="Q644" s="14" t="s">
        <v>2059</v>
      </c>
    </row>
    <row r="645" spans="1:18" ht="15.75" customHeight="1" x14ac:dyDescent="0.2">
      <c r="A645" s="67" t="s">
        <v>31</v>
      </c>
      <c r="B645" s="67" t="s">
        <v>2060</v>
      </c>
      <c r="C645" s="67" t="s">
        <v>14</v>
      </c>
      <c r="D645" s="67" t="s">
        <v>43</v>
      </c>
      <c r="E645" s="67" t="s">
        <v>1887</v>
      </c>
      <c r="F645" s="19">
        <f t="shared" si="9"/>
        <v>12</v>
      </c>
      <c r="G645" s="26"/>
      <c r="H645" s="26">
        <v>2014</v>
      </c>
      <c r="I645" s="14" t="s">
        <v>3118</v>
      </c>
      <c r="J645" s="26" t="s">
        <v>2685</v>
      </c>
      <c r="K645" s="27" t="s">
        <v>2561</v>
      </c>
      <c r="L645" s="14" t="s">
        <v>97</v>
      </c>
      <c r="M645" s="19" t="s">
        <v>77</v>
      </c>
      <c r="N645" s="26">
        <v>1</v>
      </c>
      <c r="O645" s="26">
        <v>5</v>
      </c>
      <c r="P645" s="14" t="s">
        <v>96</v>
      </c>
      <c r="Q645" s="14" t="s">
        <v>2059</v>
      </c>
      <c r="R645" s="26"/>
    </row>
    <row r="646" spans="1:18" ht="15.75" customHeight="1" x14ac:dyDescent="0.2">
      <c r="A646" s="67" t="s">
        <v>31</v>
      </c>
      <c r="B646" s="67" t="s">
        <v>2060</v>
      </c>
      <c r="C646" s="67" t="s">
        <v>14</v>
      </c>
      <c r="D646" s="67" t="s">
        <v>43</v>
      </c>
      <c r="E646" s="67" t="s">
        <v>1887</v>
      </c>
      <c r="F646" s="19">
        <f t="shared" si="9"/>
        <v>13</v>
      </c>
      <c r="G646" s="26"/>
      <c r="H646" s="26">
        <v>2016</v>
      </c>
      <c r="I646" s="14" t="s">
        <v>3143</v>
      </c>
      <c r="J646" s="26" t="s">
        <v>2685</v>
      </c>
      <c r="K646" s="27" t="s">
        <v>2561</v>
      </c>
      <c r="L646" s="14" t="s">
        <v>97</v>
      </c>
      <c r="M646" s="19" t="s">
        <v>77</v>
      </c>
      <c r="N646" s="26">
        <v>1</v>
      </c>
      <c r="O646" s="26">
        <v>5</v>
      </c>
      <c r="P646" s="14" t="s">
        <v>96</v>
      </c>
      <c r="Q646" s="14" t="s">
        <v>2059</v>
      </c>
      <c r="R646" s="26"/>
    </row>
    <row r="647" spans="1:18" ht="15.75" customHeight="1" x14ac:dyDescent="0.2">
      <c r="A647" s="67" t="s">
        <v>31</v>
      </c>
      <c r="B647" s="67" t="s">
        <v>2060</v>
      </c>
      <c r="C647" s="67" t="s">
        <v>14</v>
      </c>
      <c r="D647" s="67" t="s">
        <v>43</v>
      </c>
      <c r="E647" s="67" t="s">
        <v>199</v>
      </c>
      <c r="F647" s="19">
        <f t="shared" si="9"/>
        <v>8</v>
      </c>
      <c r="H647" s="19">
        <v>2006</v>
      </c>
      <c r="I647" s="19" t="s">
        <v>2688</v>
      </c>
      <c r="J647" s="19" t="s">
        <v>2689</v>
      </c>
      <c r="K647" s="12" t="s">
        <v>2561</v>
      </c>
      <c r="L647" s="14" t="s">
        <v>97</v>
      </c>
      <c r="M647" s="19" t="s">
        <v>77</v>
      </c>
      <c r="N647" s="26">
        <v>1</v>
      </c>
      <c r="O647" s="26">
        <v>5</v>
      </c>
      <c r="P647" s="14" t="s">
        <v>96</v>
      </c>
      <c r="Q647" s="14" t="s">
        <v>2059</v>
      </c>
      <c r="R647" s="14"/>
    </row>
    <row r="648" spans="1:18" ht="15.75" customHeight="1" x14ac:dyDescent="0.2">
      <c r="A648" s="67" t="s">
        <v>31</v>
      </c>
      <c r="B648" s="67" t="s">
        <v>2060</v>
      </c>
      <c r="C648" s="67" t="s">
        <v>14</v>
      </c>
      <c r="D648" s="67" t="s">
        <v>43</v>
      </c>
      <c r="E648" s="67" t="s">
        <v>199</v>
      </c>
      <c r="F648" s="19">
        <f t="shared" si="9"/>
        <v>9</v>
      </c>
      <c r="H648" s="19">
        <v>2008</v>
      </c>
      <c r="I648" s="14" t="s">
        <v>2690</v>
      </c>
      <c r="J648" s="19" t="s">
        <v>2691</v>
      </c>
      <c r="K648" s="12" t="s">
        <v>2561</v>
      </c>
      <c r="L648" s="14" t="s">
        <v>97</v>
      </c>
      <c r="M648" s="19" t="s">
        <v>77</v>
      </c>
      <c r="N648" s="26">
        <v>1</v>
      </c>
      <c r="O648" s="26">
        <v>5</v>
      </c>
      <c r="P648" s="14" t="s">
        <v>96</v>
      </c>
      <c r="Q648" s="14" t="s">
        <v>2059</v>
      </c>
      <c r="R648" s="14"/>
    </row>
    <row r="649" spans="1:18" ht="15.75" customHeight="1" x14ac:dyDescent="0.2">
      <c r="A649" s="67" t="s">
        <v>31</v>
      </c>
      <c r="B649" s="67" t="s">
        <v>2060</v>
      </c>
      <c r="C649" s="67" t="s">
        <v>14</v>
      </c>
      <c r="D649" s="67" t="s">
        <v>43</v>
      </c>
      <c r="E649" s="67" t="s">
        <v>199</v>
      </c>
      <c r="F649" s="19">
        <f t="shared" si="9"/>
        <v>10</v>
      </c>
      <c r="H649" s="19">
        <v>2010</v>
      </c>
      <c r="I649" s="14" t="s">
        <v>2692</v>
      </c>
      <c r="J649" s="19" t="s">
        <v>2691</v>
      </c>
      <c r="K649" s="12" t="s">
        <v>2561</v>
      </c>
      <c r="L649" s="14" t="s">
        <v>97</v>
      </c>
      <c r="M649" s="19" t="s">
        <v>77</v>
      </c>
      <c r="N649" s="26">
        <v>1</v>
      </c>
      <c r="O649" s="26">
        <v>5</v>
      </c>
      <c r="P649" s="14" t="s">
        <v>96</v>
      </c>
      <c r="Q649" s="14" t="s">
        <v>2059</v>
      </c>
    </row>
    <row r="650" spans="1:18" ht="15.75" customHeight="1" x14ac:dyDescent="0.2">
      <c r="A650" s="67" t="s">
        <v>31</v>
      </c>
      <c r="B650" s="67" t="s">
        <v>2060</v>
      </c>
      <c r="C650" s="67" t="s">
        <v>14</v>
      </c>
      <c r="D650" s="67" t="s">
        <v>43</v>
      </c>
      <c r="E650" s="67" t="s">
        <v>199</v>
      </c>
      <c r="F650" s="19">
        <f t="shared" si="9"/>
        <v>11</v>
      </c>
      <c r="H650" s="19">
        <v>2012</v>
      </c>
      <c r="I650" s="14" t="s">
        <v>2693</v>
      </c>
      <c r="J650" s="19" t="s">
        <v>2691</v>
      </c>
      <c r="K650" s="12" t="s">
        <v>2561</v>
      </c>
      <c r="L650" s="14" t="s">
        <v>97</v>
      </c>
      <c r="M650" s="19" t="s">
        <v>77</v>
      </c>
      <c r="N650" s="26">
        <v>1</v>
      </c>
      <c r="O650" s="26">
        <v>5</v>
      </c>
      <c r="P650" s="14" t="s">
        <v>96</v>
      </c>
      <c r="Q650" s="14" t="s">
        <v>2059</v>
      </c>
    </row>
    <row r="651" spans="1:18" ht="15.75" customHeight="1" x14ac:dyDescent="0.2">
      <c r="A651" s="67" t="s">
        <v>31</v>
      </c>
      <c r="B651" s="67" t="s">
        <v>2060</v>
      </c>
      <c r="C651" s="67" t="s">
        <v>14</v>
      </c>
      <c r="D651" s="67" t="s">
        <v>43</v>
      </c>
      <c r="E651" s="67" t="s">
        <v>199</v>
      </c>
      <c r="F651" s="19">
        <f t="shared" si="9"/>
        <v>12</v>
      </c>
      <c r="G651" s="26"/>
      <c r="H651" s="26">
        <v>2014</v>
      </c>
      <c r="I651" s="14" t="s">
        <v>3119</v>
      </c>
      <c r="J651" s="35" t="s">
        <v>2691</v>
      </c>
      <c r="K651" s="27" t="s">
        <v>2561</v>
      </c>
      <c r="L651" s="14" t="s">
        <v>97</v>
      </c>
      <c r="M651" s="19" t="s">
        <v>77</v>
      </c>
      <c r="N651" s="26">
        <v>1</v>
      </c>
      <c r="O651" s="26">
        <v>5</v>
      </c>
      <c r="P651" s="14" t="s">
        <v>96</v>
      </c>
      <c r="Q651" s="14" t="s">
        <v>2059</v>
      </c>
      <c r="R651" s="26"/>
    </row>
    <row r="652" spans="1:18" ht="15.75" customHeight="1" x14ac:dyDescent="0.2">
      <c r="A652" s="67" t="s">
        <v>31</v>
      </c>
      <c r="B652" s="67" t="s">
        <v>2060</v>
      </c>
      <c r="C652" s="67" t="s">
        <v>14</v>
      </c>
      <c r="D652" s="67" t="s">
        <v>43</v>
      </c>
      <c r="E652" s="67" t="s">
        <v>199</v>
      </c>
      <c r="F652" s="19">
        <f t="shared" si="9"/>
        <v>13</v>
      </c>
      <c r="G652" s="26"/>
      <c r="H652" s="26">
        <v>2016</v>
      </c>
      <c r="I652" s="14" t="s">
        <v>3144</v>
      </c>
      <c r="J652" s="26" t="s">
        <v>2691</v>
      </c>
      <c r="K652" s="27" t="s">
        <v>2561</v>
      </c>
      <c r="L652" s="14" t="s">
        <v>97</v>
      </c>
      <c r="M652" s="19" t="s">
        <v>77</v>
      </c>
      <c r="N652" s="26">
        <v>1</v>
      </c>
      <c r="O652" s="26">
        <v>5</v>
      </c>
      <c r="P652" s="14" t="s">
        <v>96</v>
      </c>
      <c r="Q652" s="14" t="s">
        <v>2059</v>
      </c>
      <c r="R652" s="26"/>
    </row>
    <row r="653" spans="1:18" ht="15.75" customHeight="1" x14ac:dyDescent="0.2">
      <c r="A653" s="67" t="s">
        <v>31</v>
      </c>
      <c r="B653" s="67" t="s">
        <v>2060</v>
      </c>
      <c r="C653" s="67" t="s">
        <v>14</v>
      </c>
      <c r="D653" s="67" t="s">
        <v>43</v>
      </c>
      <c r="E653" s="67" t="s">
        <v>202</v>
      </c>
      <c r="F653" s="19">
        <f t="shared" si="9"/>
        <v>9</v>
      </c>
      <c r="H653" s="19">
        <v>2008</v>
      </c>
      <c r="I653" s="14" t="s">
        <v>2694</v>
      </c>
      <c r="J653" s="19" t="s">
        <v>2695</v>
      </c>
      <c r="K653" s="12" t="s">
        <v>2561</v>
      </c>
      <c r="L653" s="14" t="s">
        <v>97</v>
      </c>
      <c r="M653" s="19" t="s">
        <v>77</v>
      </c>
      <c r="N653" s="26">
        <v>1</v>
      </c>
      <c r="O653" s="26">
        <v>5</v>
      </c>
      <c r="P653" s="14" t="s">
        <v>96</v>
      </c>
      <c r="Q653" s="14" t="s">
        <v>2059</v>
      </c>
      <c r="R653" s="14"/>
    </row>
    <row r="654" spans="1:18" ht="15.75" customHeight="1" x14ac:dyDescent="0.2">
      <c r="A654" s="67" t="s">
        <v>31</v>
      </c>
      <c r="B654" s="67" t="s">
        <v>2060</v>
      </c>
      <c r="C654" s="67" t="s">
        <v>14</v>
      </c>
      <c r="D654" s="67" t="s">
        <v>43</v>
      </c>
      <c r="E654" s="67" t="s">
        <v>202</v>
      </c>
      <c r="F654" s="19">
        <f t="shared" si="9"/>
        <v>10</v>
      </c>
      <c r="H654" s="19">
        <v>2010</v>
      </c>
      <c r="I654" s="14" t="s">
        <v>2696</v>
      </c>
      <c r="J654" s="19" t="s">
        <v>2695</v>
      </c>
      <c r="K654" s="12" t="s">
        <v>2561</v>
      </c>
      <c r="L654" s="14" t="s">
        <v>97</v>
      </c>
      <c r="M654" s="19" t="s">
        <v>77</v>
      </c>
      <c r="N654" s="26">
        <v>1</v>
      </c>
      <c r="O654" s="26">
        <v>5</v>
      </c>
      <c r="P654" s="14" t="s">
        <v>96</v>
      </c>
      <c r="Q654" s="14" t="s">
        <v>2059</v>
      </c>
    </row>
    <row r="655" spans="1:18" ht="15.75" customHeight="1" x14ac:dyDescent="0.2">
      <c r="A655" s="67" t="s">
        <v>31</v>
      </c>
      <c r="B655" s="67" t="s">
        <v>2060</v>
      </c>
      <c r="C655" s="67" t="s">
        <v>14</v>
      </c>
      <c r="D655" s="67" t="s">
        <v>43</v>
      </c>
      <c r="E655" s="67" t="s">
        <v>202</v>
      </c>
      <c r="F655" s="19">
        <f t="shared" si="9"/>
        <v>11</v>
      </c>
      <c r="H655" s="19">
        <v>2012</v>
      </c>
      <c r="I655" s="14" t="s">
        <v>2697</v>
      </c>
      <c r="J655" s="19" t="s">
        <v>2695</v>
      </c>
      <c r="K655" s="12" t="s">
        <v>2561</v>
      </c>
      <c r="L655" s="14" t="s">
        <v>97</v>
      </c>
      <c r="M655" s="19" t="s">
        <v>77</v>
      </c>
      <c r="N655" s="26">
        <v>1</v>
      </c>
      <c r="O655" s="26">
        <v>5</v>
      </c>
      <c r="P655" s="14" t="s">
        <v>96</v>
      </c>
      <c r="Q655" s="14" t="s">
        <v>2059</v>
      </c>
    </row>
    <row r="656" spans="1:18" ht="15.75" customHeight="1" x14ac:dyDescent="0.2">
      <c r="A656" s="67" t="s">
        <v>31</v>
      </c>
      <c r="B656" s="67" t="s">
        <v>2060</v>
      </c>
      <c r="C656" s="67" t="s">
        <v>14</v>
      </c>
      <c r="D656" s="67" t="s">
        <v>43</v>
      </c>
      <c r="E656" s="67" t="s">
        <v>202</v>
      </c>
      <c r="F656" s="19">
        <f t="shared" si="9"/>
        <v>12</v>
      </c>
      <c r="G656" s="26"/>
      <c r="H656" s="26">
        <v>2014</v>
      </c>
      <c r="I656" s="14" t="s">
        <v>3120</v>
      </c>
      <c r="J656" s="26" t="s">
        <v>2695</v>
      </c>
      <c r="K656" s="27" t="s">
        <v>2561</v>
      </c>
      <c r="L656" s="14" t="s">
        <v>97</v>
      </c>
      <c r="M656" s="19" t="s">
        <v>77</v>
      </c>
      <c r="N656" s="26">
        <v>1</v>
      </c>
      <c r="O656" s="26">
        <v>5</v>
      </c>
      <c r="P656" s="14" t="s">
        <v>96</v>
      </c>
      <c r="Q656" s="14" t="s">
        <v>2059</v>
      </c>
      <c r="R656" s="26"/>
    </row>
    <row r="657" spans="1:18" ht="15.75" customHeight="1" x14ac:dyDescent="0.2">
      <c r="A657" s="67" t="s">
        <v>31</v>
      </c>
      <c r="B657" s="67" t="s">
        <v>2060</v>
      </c>
      <c r="C657" s="67" t="s">
        <v>14</v>
      </c>
      <c r="D657" s="67" t="s">
        <v>43</v>
      </c>
      <c r="E657" s="67" t="s">
        <v>202</v>
      </c>
      <c r="F657" s="19">
        <f t="shared" si="9"/>
        <v>13</v>
      </c>
      <c r="G657" s="26"/>
      <c r="H657" s="26">
        <v>2016</v>
      </c>
      <c r="I657" s="14" t="s">
        <v>3145</v>
      </c>
      <c r="J657" s="26" t="s">
        <v>2695</v>
      </c>
      <c r="K657" s="27" t="s">
        <v>2561</v>
      </c>
      <c r="L657" s="14" t="s">
        <v>97</v>
      </c>
      <c r="M657" s="19" t="s">
        <v>77</v>
      </c>
      <c r="N657" s="26">
        <v>1</v>
      </c>
      <c r="O657" s="26">
        <v>5</v>
      </c>
      <c r="P657" s="14" t="s">
        <v>96</v>
      </c>
      <c r="Q657" s="14" t="s">
        <v>2059</v>
      </c>
      <c r="R657" s="26"/>
    </row>
    <row r="658" spans="1:18" ht="15" customHeight="1" x14ac:dyDescent="0.2">
      <c r="A658" s="67" t="s">
        <v>31</v>
      </c>
      <c r="B658" s="67" t="s">
        <v>2060</v>
      </c>
      <c r="C658" s="67" t="s">
        <v>14</v>
      </c>
      <c r="D658" s="67" t="s">
        <v>43</v>
      </c>
      <c r="E658" s="67" t="s">
        <v>1900</v>
      </c>
      <c r="F658" s="19">
        <f t="shared" si="9"/>
        <v>9</v>
      </c>
      <c r="H658" s="19">
        <v>2008</v>
      </c>
      <c r="I658" s="14" t="s">
        <v>2698</v>
      </c>
      <c r="J658" s="19" t="s">
        <v>2699</v>
      </c>
      <c r="K658" s="12" t="s">
        <v>2561</v>
      </c>
      <c r="L658" s="14" t="s">
        <v>97</v>
      </c>
      <c r="M658" s="19" t="s">
        <v>77</v>
      </c>
      <c r="N658" s="26">
        <v>1</v>
      </c>
      <c r="O658" s="26">
        <v>5</v>
      </c>
      <c r="P658" s="14" t="s">
        <v>96</v>
      </c>
      <c r="Q658" s="14" t="s">
        <v>2059</v>
      </c>
      <c r="R658" s="14"/>
    </row>
    <row r="659" spans="1:18" ht="15" customHeight="1" x14ac:dyDescent="0.2">
      <c r="A659" s="67" t="s">
        <v>31</v>
      </c>
      <c r="B659" s="67" t="s">
        <v>2060</v>
      </c>
      <c r="C659" s="67" t="s">
        <v>14</v>
      </c>
      <c r="D659" s="67" t="s">
        <v>43</v>
      </c>
      <c r="E659" s="67" t="s">
        <v>1900</v>
      </c>
      <c r="F659" s="19">
        <f t="shared" si="9"/>
        <v>10</v>
      </c>
      <c r="H659" s="19">
        <v>2010</v>
      </c>
      <c r="I659" s="14" t="s">
        <v>2700</v>
      </c>
      <c r="J659" s="19" t="s">
        <v>2699</v>
      </c>
      <c r="K659" s="12" t="s">
        <v>2561</v>
      </c>
      <c r="L659" s="14" t="s">
        <v>97</v>
      </c>
      <c r="M659" s="19" t="s">
        <v>77</v>
      </c>
      <c r="N659" s="26">
        <v>1</v>
      </c>
      <c r="O659" s="26">
        <v>5</v>
      </c>
      <c r="P659" s="14" t="s">
        <v>96</v>
      </c>
      <c r="Q659" s="14" t="s">
        <v>2059</v>
      </c>
    </row>
    <row r="660" spans="1:18" ht="15" customHeight="1" x14ac:dyDescent="0.2">
      <c r="A660" s="67" t="s">
        <v>31</v>
      </c>
      <c r="B660" s="67" t="s">
        <v>2060</v>
      </c>
      <c r="C660" s="67" t="s">
        <v>14</v>
      </c>
      <c r="D660" s="67" t="s">
        <v>43</v>
      </c>
      <c r="E660" s="67" t="s">
        <v>1900</v>
      </c>
      <c r="F660" s="19">
        <f t="shared" si="9"/>
        <v>11</v>
      </c>
      <c r="H660" s="19">
        <v>2012</v>
      </c>
      <c r="I660" s="14" t="s">
        <v>2701</v>
      </c>
      <c r="J660" s="19" t="s">
        <v>2699</v>
      </c>
      <c r="K660" s="12" t="s">
        <v>2561</v>
      </c>
      <c r="L660" s="14" t="s">
        <v>97</v>
      </c>
      <c r="M660" s="19" t="s">
        <v>77</v>
      </c>
      <c r="N660" s="26">
        <v>1</v>
      </c>
      <c r="O660" s="26">
        <v>5</v>
      </c>
      <c r="P660" s="14" t="s">
        <v>96</v>
      </c>
      <c r="Q660" s="14" t="s">
        <v>2059</v>
      </c>
    </row>
    <row r="661" spans="1:18" ht="15" customHeight="1" x14ac:dyDescent="0.2">
      <c r="A661" s="67" t="s">
        <v>31</v>
      </c>
      <c r="B661" s="67" t="s">
        <v>2060</v>
      </c>
      <c r="C661" s="67" t="s">
        <v>14</v>
      </c>
      <c r="D661" s="67" t="s">
        <v>43</v>
      </c>
      <c r="E661" s="67" t="s">
        <v>1900</v>
      </c>
      <c r="F661" s="19">
        <f t="shared" si="9"/>
        <v>12</v>
      </c>
      <c r="G661" s="26"/>
      <c r="H661" s="26">
        <v>2014</v>
      </c>
      <c r="I661" s="14" t="s">
        <v>3121</v>
      </c>
      <c r="J661" s="26" t="s">
        <v>2699</v>
      </c>
      <c r="K661" s="27" t="s">
        <v>2561</v>
      </c>
      <c r="L661" s="14" t="s">
        <v>97</v>
      </c>
      <c r="M661" s="19" t="s">
        <v>77</v>
      </c>
      <c r="N661" s="26">
        <v>1</v>
      </c>
      <c r="O661" s="26">
        <v>5</v>
      </c>
      <c r="P661" s="14" t="s">
        <v>96</v>
      </c>
      <c r="Q661" s="14" t="s">
        <v>2059</v>
      </c>
      <c r="R661" s="26"/>
    </row>
    <row r="662" spans="1:18" ht="15" customHeight="1" x14ac:dyDescent="0.2">
      <c r="A662" s="67" t="s">
        <v>31</v>
      </c>
      <c r="B662" s="67" t="s">
        <v>2060</v>
      </c>
      <c r="C662" s="67" t="s">
        <v>14</v>
      </c>
      <c r="D662" s="67" t="s">
        <v>43</v>
      </c>
      <c r="E662" s="67" t="s">
        <v>1900</v>
      </c>
      <c r="F662" s="19">
        <f t="shared" si="9"/>
        <v>13</v>
      </c>
      <c r="G662" s="26"/>
      <c r="H662" s="26">
        <v>2016</v>
      </c>
      <c r="I662" s="14" t="s">
        <v>3146</v>
      </c>
      <c r="J662" s="26" t="s">
        <v>2699</v>
      </c>
      <c r="K662" s="27" t="s">
        <v>2561</v>
      </c>
      <c r="L662" s="14" t="s">
        <v>97</v>
      </c>
      <c r="M662" s="19" t="s">
        <v>77</v>
      </c>
      <c r="N662" s="26">
        <v>1</v>
      </c>
      <c r="O662" s="26">
        <v>5</v>
      </c>
      <c r="P662" s="14" t="s">
        <v>96</v>
      </c>
      <c r="Q662" s="14" t="s">
        <v>2059</v>
      </c>
      <c r="R662" s="26"/>
    </row>
    <row r="663" spans="1:18" ht="15" customHeight="1" x14ac:dyDescent="0.2">
      <c r="A663" s="67" t="s">
        <v>31</v>
      </c>
      <c r="B663" s="67" t="s">
        <v>2060</v>
      </c>
      <c r="C663" s="67" t="s">
        <v>14</v>
      </c>
      <c r="D663" s="67" t="s">
        <v>43</v>
      </c>
      <c r="E663" s="67" t="s">
        <v>1913</v>
      </c>
      <c r="F663" s="19">
        <f t="shared" si="9"/>
        <v>9</v>
      </c>
      <c r="H663" s="19">
        <v>2008</v>
      </c>
      <c r="I663" s="14" t="s">
        <v>2702</v>
      </c>
      <c r="J663" s="19" t="s">
        <v>2703</v>
      </c>
      <c r="K663" s="12" t="s">
        <v>2561</v>
      </c>
      <c r="L663" s="14" t="s">
        <v>97</v>
      </c>
      <c r="M663" s="19" t="s">
        <v>77</v>
      </c>
      <c r="N663" s="26">
        <v>1</v>
      </c>
      <c r="O663" s="26">
        <v>5</v>
      </c>
      <c r="P663" s="14" t="s">
        <v>96</v>
      </c>
      <c r="Q663" s="14" t="s">
        <v>2059</v>
      </c>
      <c r="R663" s="14"/>
    </row>
    <row r="664" spans="1:18" ht="15" customHeight="1" x14ac:dyDescent="0.2">
      <c r="A664" s="67" t="s">
        <v>31</v>
      </c>
      <c r="B664" s="67" t="s">
        <v>2060</v>
      </c>
      <c r="C664" s="67" t="s">
        <v>14</v>
      </c>
      <c r="D664" s="67" t="s">
        <v>43</v>
      </c>
      <c r="E664" s="67" t="s">
        <v>1913</v>
      </c>
      <c r="F664" s="19">
        <f t="shared" si="9"/>
        <v>10</v>
      </c>
      <c r="H664" s="19">
        <v>2010</v>
      </c>
      <c r="I664" s="14" t="s">
        <v>2704</v>
      </c>
      <c r="J664" s="19" t="s">
        <v>2703</v>
      </c>
      <c r="K664" s="12" t="s">
        <v>2561</v>
      </c>
      <c r="L664" s="14" t="s">
        <v>97</v>
      </c>
      <c r="M664" s="19" t="s">
        <v>77</v>
      </c>
      <c r="N664" s="26">
        <v>1</v>
      </c>
      <c r="O664" s="26">
        <v>5</v>
      </c>
      <c r="P664" s="14" t="s">
        <v>96</v>
      </c>
      <c r="Q664" s="14" t="s">
        <v>2059</v>
      </c>
    </row>
    <row r="665" spans="1:18" ht="15" customHeight="1" x14ac:dyDescent="0.2">
      <c r="A665" s="67" t="s">
        <v>31</v>
      </c>
      <c r="B665" s="67" t="s">
        <v>2060</v>
      </c>
      <c r="C665" s="67" t="s">
        <v>14</v>
      </c>
      <c r="D665" s="67" t="s">
        <v>43</v>
      </c>
      <c r="E665" s="67" t="s">
        <v>1913</v>
      </c>
      <c r="F665" s="19">
        <f t="shared" si="9"/>
        <v>11</v>
      </c>
      <c r="H665" s="19">
        <v>2012</v>
      </c>
      <c r="I665" s="14" t="s">
        <v>2705</v>
      </c>
      <c r="J665" s="19" t="s">
        <v>2703</v>
      </c>
      <c r="K665" s="12" t="s">
        <v>2561</v>
      </c>
      <c r="L665" s="14" t="s">
        <v>97</v>
      </c>
      <c r="M665" s="19" t="s">
        <v>77</v>
      </c>
      <c r="N665" s="26">
        <v>1</v>
      </c>
      <c r="O665" s="26">
        <v>5</v>
      </c>
      <c r="P665" s="14" t="s">
        <v>96</v>
      </c>
      <c r="Q665" s="14" t="s">
        <v>2059</v>
      </c>
    </row>
    <row r="666" spans="1:18" ht="15" customHeight="1" x14ac:dyDescent="0.2">
      <c r="A666" s="67" t="s">
        <v>31</v>
      </c>
      <c r="B666" s="67" t="s">
        <v>2060</v>
      </c>
      <c r="C666" s="67" t="s">
        <v>14</v>
      </c>
      <c r="D666" s="67" t="s">
        <v>43</v>
      </c>
      <c r="E666" s="67" t="s">
        <v>1913</v>
      </c>
      <c r="F666" s="19">
        <f t="shared" si="9"/>
        <v>12</v>
      </c>
      <c r="G666" s="26"/>
      <c r="H666" s="26">
        <v>2014</v>
      </c>
      <c r="I666" s="14" t="s">
        <v>3122</v>
      </c>
      <c r="J666" s="26" t="s">
        <v>2703</v>
      </c>
      <c r="K666" s="27" t="s">
        <v>2561</v>
      </c>
      <c r="L666" s="14" t="s">
        <v>97</v>
      </c>
      <c r="M666" s="19" t="s">
        <v>77</v>
      </c>
      <c r="N666" s="26">
        <v>1</v>
      </c>
      <c r="O666" s="26">
        <v>5</v>
      </c>
      <c r="P666" s="14" t="s">
        <v>96</v>
      </c>
      <c r="Q666" s="14" t="s">
        <v>2059</v>
      </c>
      <c r="R666" s="26"/>
    </row>
    <row r="667" spans="1:18" ht="15" customHeight="1" x14ac:dyDescent="0.2">
      <c r="A667" s="67" t="s">
        <v>31</v>
      </c>
      <c r="B667" s="67" t="s">
        <v>2060</v>
      </c>
      <c r="C667" s="67" t="s">
        <v>14</v>
      </c>
      <c r="D667" s="67" t="s">
        <v>43</v>
      </c>
      <c r="E667" s="67" t="s">
        <v>1913</v>
      </c>
      <c r="F667" s="19">
        <f t="shared" si="9"/>
        <v>13</v>
      </c>
      <c r="G667" s="26"/>
      <c r="H667" s="26">
        <v>2016</v>
      </c>
      <c r="I667" s="14" t="s">
        <v>3147</v>
      </c>
      <c r="J667" s="26" t="s">
        <v>2703</v>
      </c>
      <c r="K667" s="27" t="s">
        <v>2561</v>
      </c>
      <c r="L667" s="14" t="s">
        <v>97</v>
      </c>
      <c r="M667" s="19" t="s">
        <v>77</v>
      </c>
      <c r="N667" s="26">
        <v>1</v>
      </c>
      <c r="O667" s="26">
        <v>5</v>
      </c>
      <c r="P667" s="14" t="s">
        <v>96</v>
      </c>
      <c r="Q667" s="14" t="s">
        <v>2059</v>
      </c>
      <c r="R667" s="26"/>
    </row>
    <row r="668" spans="1:18" ht="15" customHeight="1" x14ac:dyDescent="0.2">
      <c r="A668" s="68" t="s">
        <v>31</v>
      </c>
      <c r="B668" s="68" t="s">
        <v>2060</v>
      </c>
      <c r="C668" s="68" t="s">
        <v>14</v>
      </c>
      <c r="D668" s="68" t="s">
        <v>43</v>
      </c>
      <c r="E668" s="68" t="s">
        <v>227</v>
      </c>
      <c r="F668" s="19">
        <f t="shared" si="9"/>
        <v>9</v>
      </c>
      <c r="H668" s="19">
        <v>2008</v>
      </c>
      <c r="I668" s="14" t="s">
        <v>2706</v>
      </c>
      <c r="J668" s="19" t="s">
        <v>2707</v>
      </c>
      <c r="K668" s="12" t="s">
        <v>2561</v>
      </c>
      <c r="L668" s="14" t="s">
        <v>97</v>
      </c>
      <c r="M668" s="19" t="s">
        <v>77</v>
      </c>
      <c r="N668" s="26">
        <v>1</v>
      </c>
      <c r="O668" s="26">
        <v>5</v>
      </c>
      <c r="P668" s="14" t="s">
        <v>96</v>
      </c>
      <c r="Q668" s="14" t="s">
        <v>2059</v>
      </c>
      <c r="R668" s="14"/>
    </row>
    <row r="669" spans="1:18" ht="15" customHeight="1" x14ac:dyDescent="0.2">
      <c r="A669" s="68" t="s">
        <v>31</v>
      </c>
      <c r="B669" s="68" t="s">
        <v>2060</v>
      </c>
      <c r="C669" s="68" t="s">
        <v>14</v>
      </c>
      <c r="D669" s="68" t="s">
        <v>43</v>
      </c>
      <c r="E669" s="68" t="s">
        <v>227</v>
      </c>
      <c r="F669" s="19">
        <f t="shared" si="9"/>
        <v>10</v>
      </c>
      <c r="H669" s="19">
        <v>2010</v>
      </c>
      <c r="I669" s="14" t="s">
        <v>2708</v>
      </c>
      <c r="J669" s="19" t="s">
        <v>2707</v>
      </c>
      <c r="K669" s="55" t="s">
        <v>2561</v>
      </c>
      <c r="L669" s="14" t="s">
        <v>97</v>
      </c>
      <c r="M669" s="19" t="s">
        <v>77</v>
      </c>
      <c r="N669" s="26">
        <v>1</v>
      </c>
      <c r="O669" s="26">
        <v>5</v>
      </c>
      <c r="P669" s="14" t="s">
        <v>96</v>
      </c>
      <c r="Q669" s="14" t="s">
        <v>2059</v>
      </c>
    </row>
    <row r="670" spans="1:18" ht="15" customHeight="1" x14ac:dyDescent="0.2">
      <c r="A670" s="68" t="s">
        <v>31</v>
      </c>
      <c r="B670" s="68" t="s">
        <v>2060</v>
      </c>
      <c r="C670" s="68" t="s">
        <v>14</v>
      </c>
      <c r="D670" s="68" t="s">
        <v>43</v>
      </c>
      <c r="E670" s="68" t="s">
        <v>227</v>
      </c>
      <c r="F670" s="19">
        <f t="shared" si="9"/>
        <v>11</v>
      </c>
      <c r="H670" s="19">
        <v>2012</v>
      </c>
      <c r="I670" s="14" t="s">
        <v>2709</v>
      </c>
      <c r="J670" s="19" t="s">
        <v>2707</v>
      </c>
      <c r="K670" s="12" t="s">
        <v>2561</v>
      </c>
      <c r="L670" s="14" t="s">
        <v>97</v>
      </c>
      <c r="M670" s="19" t="s">
        <v>77</v>
      </c>
      <c r="N670" s="26">
        <v>1</v>
      </c>
      <c r="O670" s="26">
        <v>5</v>
      </c>
      <c r="P670" s="14" t="s">
        <v>96</v>
      </c>
      <c r="Q670" s="14" t="s">
        <v>2059</v>
      </c>
    </row>
    <row r="671" spans="1:18" ht="15" customHeight="1" x14ac:dyDescent="0.2">
      <c r="A671" s="68" t="s">
        <v>31</v>
      </c>
      <c r="B671" s="68" t="s">
        <v>2060</v>
      </c>
      <c r="C671" s="68" t="s">
        <v>14</v>
      </c>
      <c r="D671" s="68" t="s">
        <v>43</v>
      </c>
      <c r="E671" s="68" t="s">
        <v>227</v>
      </c>
      <c r="F671" s="19">
        <f t="shared" si="9"/>
        <v>12</v>
      </c>
      <c r="G671" s="26"/>
      <c r="H671" s="26">
        <v>2014</v>
      </c>
      <c r="I671" s="14" t="s">
        <v>3123</v>
      </c>
      <c r="J671" s="26" t="s">
        <v>2707</v>
      </c>
      <c r="K671" s="27" t="s">
        <v>2561</v>
      </c>
      <c r="L671" s="14" t="s">
        <v>97</v>
      </c>
      <c r="M671" s="19" t="s">
        <v>77</v>
      </c>
      <c r="N671" s="26">
        <v>1</v>
      </c>
      <c r="O671" s="26">
        <v>5</v>
      </c>
      <c r="P671" s="14" t="s">
        <v>96</v>
      </c>
      <c r="Q671" s="14" t="s">
        <v>2059</v>
      </c>
      <c r="R671" s="26"/>
    </row>
    <row r="672" spans="1:18" ht="15" customHeight="1" x14ac:dyDescent="0.2">
      <c r="A672" s="68" t="s">
        <v>31</v>
      </c>
      <c r="B672" s="68" t="s">
        <v>2060</v>
      </c>
      <c r="C672" s="68" t="s">
        <v>14</v>
      </c>
      <c r="D672" s="68" t="s">
        <v>43</v>
      </c>
      <c r="E672" s="68" t="s">
        <v>227</v>
      </c>
      <c r="F672" s="19">
        <f t="shared" si="9"/>
        <v>13</v>
      </c>
      <c r="G672" s="26"/>
      <c r="H672" s="26">
        <v>2016</v>
      </c>
      <c r="I672" s="14" t="s">
        <v>3148</v>
      </c>
      <c r="J672" s="26" t="s">
        <v>2707</v>
      </c>
      <c r="K672" s="27" t="s">
        <v>2561</v>
      </c>
      <c r="L672" s="14" t="s">
        <v>97</v>
      </c>
      <c r="M672" s="19" t="s">
        <v>77</v>
      </c>
      <c r="N672" s="26">
        <v>1</v>
      </c>
      <c r="O672" s="26">
        <v>5</v>
      </c>
      <c r="P672" s="14" t="s">
        <v>96</v>
      </c>
      <c r="Q672" s="14" t="s">
        <v>2059</v>
      </c>
      <c r="R672" s="26"/>
    </row>
    <row r="673" spans="1:18" ht="15" customHeight="1" x14ac:dyDescent="0.2">
      <c r="A673" s="65" t="s">
        <v>31</v>
      </c>
      <c r="B673" s="65" t="s">
        <v>2060</v>
      </c>
      <c r="C673" s="65" t="s">
        <v>14</v>
      </c>
      <c r="D673" s="65" t="s">
        <v>42</v>
      </c>
      <c r="E673" s="65" t="s">
        <v>2711</v>
      </c>
      <c r="F673" s="19">
        <v>8</v>
      </c>
      <c r="H673" s="19">
        <v>2006</v>
      </c>
      <c r="I673" s="19" t="s">
        <v>2712</v>
      </c>
      <c r="J673" s="19" t="s">
        <v>2713</v>
      </c>
      <c r="K673" s="19" t="s">
        <v>2124</v>
      </c>
      <c r="M673" s="14" t="s">
        <v>1853</v>
      </c>
      <c r="P673" s="14" t="s">
        <v>96</v>
      </c>
      <c r="Q673" s="14" t="s">
        <v>2059</v>
      </c>
      <c r="R673" s="14"/>
    </row>
    <row r="674" spans="1:18" ht="15" customHeight="1" x14ac:dyDescent="0.2">
      <c r="A674" s="65" t="s">
        <v>31</v>
      </c>
      <c r="B674" s="65" t="s">
        <v>2060</v>
      </c>
      <c r="C674" s="65" t="s">
        <v>14</v>
      </c>
      <c r="D674" s="65" t="s">
        <v>42</v>
      </c>
      <c r="E674" s="65" t="s">
        <v>2711</v>
      </c>
      <c r="F674" s="19">
        <v>9</v>
      </c>
      <c r="H674" s="19">
        <v>2008</v>
      </c>
      <c r="I674" s="19" t="s">
        <v>2714</v>
      </c>
      <c r="J674" s="19" t="s">
        <v>2713</v>
      </c>
      <c r="K674" s="19" t="s">
        <v>2715</v>
      </c>
      <c r="M674" s="14" t="s">
        <v>1853</v>
      </c>
      <c r="P674" s="14" t="s">
        <v>96</v>
      </c>
      <c r="Q674" s="14" t="s">
        <v>2059</v>
      </c>
      <c r="R674" s="14"/>
    </row>
    <row r="675" spans="1:18" ht="15" customHeight="1" x14ac:dyDescent="0.2">
      <c r="A675" s="65" t="s">
        <v>31</v>
      </c>
      <c r="B675" s="65" t="s">
        <v>2060</v>
      </c>
      <c r="C675" s="65" t="s">
        <v>14</v>
      </c>
      <c r="D675" s="65" t="s">
        <v>42</v>
      </c>
      <c r="E675" s="65" t="s">
        <v>2711</v>
      </c>
      <c r="F675" s="19">
        <v>10</v>
      </c>
      <c r="H675" s="19">
        <v>2010</v>
      </c>
      <c r="I675" s="19" t="s">
        <v>2716</v>
      </c>
      <c r="J675" s="19" t="s">
        <v>2713</v>
      </c>
      <c r="K675" s="19" t="s">
        <v>2715</v>
      </c>
      <c r="M675" s="14" t="s">
        <v>1853</v>
      </c>
      <c r="P675" s="14" t="s">
        <v>96</v>
      </c>
      <c r="Q675" s="14" t="s">
        <v>2059</v>
      </c>
      <c r="R675" s="14"/>
    </row>
    <row r="676" spans="1:18" ht="15" customHeight="1" x14ac:dyDescent="0.2">
      <c r="A676" s="65" t="s">
        <v>31</v>
      </c>
      <c r="B676" s="65" t="s">
        <v>2060</v>
      </c>
      <c r="C676" s="65" t="s">
        <v>14</v>
      </c>
      <c r="D676" s="65" t="s">
        <v>42</v>
      </c>
      <c r="E676" s="65" t="s">
        <v>2711</v>
      </c>
      <c r="F676" s="19">
        <v>11</v>
      </c>
      <c r="H676" s="19">
        <v>2012</v>
      </c>
      <c r="I676" s="19" t="s">
        <v>2717</v>
      </c>
      <c r="J676" s="19" t="s">
        <v>2713</v>
      </c>
      <c r="K676" s="19" t="s">
        <v>2715</v>
      </c>
      <c r="M676" s="14" t="s">
        <v>1853</v>
      </c>
      <c r="P676" s="14" t="s">
        <v>96</v>
      </c>
      <c r="Q676" s="14" t="s">
        <v>2059</v>
      </c>
      <c r="R676" s="14"/>
    </row>
    <row r="677" spans="1:18" ht="15" customHeight="1" x14ac:dyDescent="0.2">
      <c r="A677" s="65" t="s">
        <v>31</v>
      </c>
      <c r="B677" s="65" t="s">
        <v>2060</v>
      </c>
      <c r="C677" s="65" t="s">
        <v>14</v>
      </c>
      <c r="D677" s="65" t="s">
        <v>42</v>
      </c>
      <c r="E677" s="65" t="s">
        <v>2711</v>
      </c>
      <c r="F677" s="19">
        <v>12</v>
      </c>
      <c r="H677" s="19">
        <v>2014</v>
      </c>
      <c r="I677" s="14" t="s">
        <v>3157</v>
      </c>
      <c r="J677" s="19" t="s">
        <v>2713</v>
      </c>
      <c r="K677" s="19" t="s">
        <v>2715</v>
      </c>
      <c r="M677" s="14" t="s">
        <v>1853</v>
      </c>
      <c r="P677" s="14" t="s">
        <v>96</v>
      </c>
      <c r="Q677" s="14" t="s">
        <v>2059</v>
      </c>
      <c r="R677" s="14"/>
    </row>
    <row r="678" spans="1:18" ht="15" customHeight="1" x14ac:dyDescent="0.2">
      <c r="A678" s="65" t="s">
        <v>31</v>
      </c>
      <c r="B678" s="65" t="s">
        <v>2060</v>
      </c>
      <c r="C678" s="65" t="s">
        <v>14</v>
      </c>
      <c r="D678" s="65" t="s">
        <v>42</v>
      </c>
      <c r="E678" s="65" t="s">
        <v>2711</v>
      </c>
      <c r="F678" s="19">
        <v>13</v>
      </c>
      <c r="H678" s="19">
        <v>2016</v>
      </c>
      <c r="I678" s="14" t="s">
        <v>3158</v>
      </c>
      <c r="J678" s="19" t="s">
        <v>2713</v>
      </c>
      <c r="K678" s="19" t="s">
        <v>2715</v>
      </c>
      <c r="M678" s="14" t="s">
        <v>1853</v>
      </c>
      <c r="P678" s="14" t="s">
        <v>96</v>
      </c>
      <c r="Q678" s="14" t="s">
        <v>2059</v>
      </c>
      <c r="R678" s="14"/>
    </row>
    <row r="679" spans="1:18" ht="15" customHeight="1" x14ac:dyDescent="0.2">
      <c r="A679" s="65" t="s">
        <v>31</v>
      </c>
      <c r="B679" s="65" t="s">
        <v>2060</v>
      </c>
      <c r="C679" s="65" t="s">
        <v>14</v>
      </c>
      <c r="D679" s="65" t="s">
        <v>42</v>
      </c>
      <c r="E679" s="65" t="s">
        <v>2718</v>
      </c>
      <c r="F679" s="19">
        <v>8</v>
      </c>
      <c r="H679" s="19">
        <v>2006</v>
      </c>
      <c r="I679" s="19" t="s">
        <v>2719</v>
      </c>
      <c r="J679" s="19" t="s">
        <v>2720</v>
      </c>
      <c r="K679" s="19" t="s">
        <v>2124</v>
      </c>
      <c r="M679" s="14" t="s">
        <v>1853</v>
      </c>
      <c r="P679" s="14" t="s">
        <v>96</v>
      </c>
      <c r="Q679" s="14" t="s">
        <v>2059</v>
      </c>
      <c r="R679" s="14"/>
    </row>
    <row r="680" spans="1:18" ht="15" customHeight="1" x14ac:dyDescent="0.2">
      <c r="A680" s="65" t="s">
        <v>31</v>
      </c>
      <c r="B680" s="65" t="s">
        <v>2060</v>
      </c>
      <c r="C680" s="65" t="s">
        <v>14</v>
      </c>
      <c r="D680" s="65" t="s">
        <v>42</v>
      </c>
      <c r="E680" s="65" t="s">
        <v>2718</v>
      </c>
      <c r="F680" s="19">
        <v>9</v>
      </c>
      <c r="H680" s="19">
        <v>2008</v>
      </c>
      <c r="I680" s="19" t="s">
        <v>2721</v>
      </c>
      <c r="J680" s="19" t="s">
        <v>2720</v>
      </c>
      <c r="K680" s="19" t="s">
        <v>2715</v>
      </c>
      <c r="M680" s="14" t="s">
        <v>1853</v>
      </c>
      <c r="P680" s="14" t="s">
        <v>96</v>
      </c>
      <c r="Q680" s="14" t="s">
        <v>2059</v>
      </c>
      <c r="R680" s="14"/>
    </row>
    <row r="681" spans="1:18" ht="15" customHeight="1" x14ac:dyDescent="0.2">
      <c r="A681" s="65" t="s">
        <v>31</v>
      </c>
      <c r="B681" s="65" t="s">
        <v>2060</v>
      </c>
      <c r="C681" s="65" t="s">
        <v>14</v>
      </c>
      <c r="D681" s="65" t="s">
        <v>42</v>
      </c>
      <c r="E681" s="65" t="s">
        <v>2718</v>
      </c>
      <c r="F681" s="19">
        <v>10</v>
      </c>
      <c r="H681" s="19">
        <v>2010</v>
      </c>
      <c r="I681" s="19" t="s">
        <v>2722</v>
      </c>
      <c r="J681" s="19" t="s">
        <v>2720</v>
      </c>
      <c r="K681" s="19" t="s">
        <v>2715</v>
      </c>
      <c r="M681" s="14" t="s">
        <v>1853</v>
      </c>
      <c r="P681" s="14" t="s">
        <v>96</v>
      </c>
      <c r="Q681" s="14" t="s">
        <v>2059</v>
      </c>
      <c r="R681" s="14"/>
    </row>
    <row r="682" spans="1:18" ht="15" customHeight="1" x14ac:dyDescent="0.2">
      <c r="A682" s="65" t="s">
        <v>31</v>
      </c>
      <c r="B682" s="65" t="s">
        <v>2060</v>
      </c>
      <c r="C682" s="65" t="s">
        <v>14</v>
      </c>
      <c r="D682" s="65" t="s">
        <v>42</v>
      </c>
      <c r="E682" s="65" t="s">
        <v>2718</v>
      </c>
      <c r="F682" s="19">
        <v>11</v>
      </c>
      <c r="H682" s="19">
        <v>2012</v>
      </c>
      <c r="I682" s="19" t="s">
        <v>2723</v>
      </c>
      <c r="J682" s="19" t="s">
        <v>2720</v>
      </c>
      <c r="K682" s="19" t="s">
        <v>2715</v>
      </c>
      <c r="M682" s="14" t="s">
        <v>1853</v>
      </c>
      <c r="P682" s="14" t="s">
        <v>96</v>
      </c>
      <c r="Q682" s="14" t="s">
        <v>2059</v>
      </c>
      <c r="R682" s="14"/>
    </row>
    <row r="683" spans="1:18" ht="15" customHeight="1" x14ac:dyDescent="0.2">
      <c r="A683" s="65" t="s">
        <v>31</v>
      </c>
      <c r="B683" s="65" t="s">
        <v>2060</v>
      </c>
      <c r="C683" s="65" t="s">
        <v>14</v>
      </c>
      <c r="D683" s="65" t="s">
        <v>42</v>
      </c>
      <c r="E683" s="65" t="s">
        <v>2718</v>
      </c>
      <c r="F683" s="19">
        <v>12</v>
      </c>
      <c r="H683" s="19">
        <v>2014</v>
      </c>
      <c r="I683" s="14" t="s">
        <v>3156</v>
      </c>
      <c r="J683" s="19" t="s">
        <v>2720</v>
      </c>
      <c r="K683" s="19" t="s">
        <v>2715</v>
      </c>
      <c r="M683" s="14" t="s">
        <v>1853</v>
      </c>
      <c r="P683" s="14" t="s">
        <v>96</v>
      </c>
      <c r="Q683" s="14" t="s">
        <v>2059</v>
      </c>
      <c r="R683" s="14"/>
    </row>
    <row r="684" spans="1:18" ht="15" customHeight="1" x14ac:dyDescent="0.2">
      <c r="A684" s="65" t="s">
        <v>31</v>
      </c>
      <c r="B684" s="65" t="s">
        <v>2060</v>
      </c>
      <c r="C684" s="65" t="s">
        <v>14</v>
      </c>
      <c r="D684" s="65" t="s">
        <v>42</v>
      </c>
      <c r="E684" s="65" t="s">
        <v>2718</v>
      </c>
      <c r="F684" s="19">
        <v>13</v>
      </c>
      <c r="H684" s="19">
        <v>2016</v>
      </c>
      <c r="I684" s="14" t="s">
        <v>3155</v>
      </c>
      <c r="J684" s="19" t="s">
        <v>2720</v>
      </c>
      <c r="K684" s="19" t="s">
        <v>2715</v>
      </c>
      <c r="M684" s="14" t="s">
        <v>1853</v>
      </c>
      <c r="P684" s="14" t="s">
        <v>96</v>
      </c>
      <c r="Q684" s="14" t="s">
        <v>2059</v>
      </c>
      <c r="R684" s="14"/>
    </row>
    <row r="685" spans="1:18" ht="15" customHeight="1" x14ac:dyDescent="0.2">
      <c r="A685" s="65" t="s">
        <v>31</v>
      </c>
      <c r="B685" s="65" t="s">
        <v>2060</v>
      </c>
      <c r="C685" s="65" t="s">
        <v>14</v>
      </c>
      <c r="D685" s="65" t="s">
        <v>42</v>
      </c>
      <c r="E685" s="65" t="s">
        <v>2724</v>
      </c>
      <c r="F685" s="19">
        <v>8</v>
      </c>
      <c r="H685" s="19">
        <v>2006</v>
      </c>
      <c r="I685" s="19" t="s">
        <v>3094</v>
      </c>
      <c r="J685" s="19" t="s">
        <v>2725</v>
      </c>
      <c r="K685" s="19" t="s">
        <v>2124</v>
      </c>
      <c r="M685" s="14" t="s">
        <v>1853</v>
      </c>
      <c r="P685" s="14" t="s">
        <v>96</v>
      </c>
      <c r="Q685" s="14" t="s">
        <v>2059</v>
      </c>
      <c r="R685" s="14"/>
    </row>
    <row r="686" spans="1:18" ht="15" customHeight="1" x14ac:dyDescent="0.2">
      <c r="A686" s="65" t="s">
        <v>31</v>
      </c>
      <c r="B686" s="65" t="s">
        <v>2060</v>
      </c>
      <c r="C686" s="65" t="s">
        <v>14</v>
      </c>
      <c r="D686" s="65" t="s">
        <v>42</v>
      </c>
      <c r="E686" s="65" t="s">
        <v>2724</v>
      </c>
      <c r="F686" s="19">
        <v>9</v>
      </c>
      <c r="H686" s="19">
        <v>2008</v>
      </c>
      <c r="I686" s="19" t="s">
        <v>3095</v>
      </c>
      <c r="J686" s="19" t="s">
        <v>2725</v>
      </c>
      <c r="K686" s="19" t="s">
        <v>2715</v>
      </c>
      <c r="M686" s="14" t="s">
        <v>1853</v>
      </c>
      <c r="P686" s="14" t="s">
        <v>96</v>
      </c>
      <c r="Q686" s="14" t="s">
        <v>2059</v>
      </c>
      <c r="R686" s="14"/>
    </row>
    <row r="687" spans="1:18" ht="15" customHeight="1" x14ac:dyDescent="0.2">
      <c r="A687" s="65" t="s">
        <v>31</v>
      </c>
      <c r="B687" s="65" t="s">
        <v>2060</v>
      </c>
      <c r="C687" s="65" t="s">
        <v>14</v>
      </c>
      <c r="D687" s="65" t="s">
        <v>42</v>
      </c>
      <c r="E687" s="65" t="s">
        <v>2724</v>
      </c>
      <c r="F687" s="19">
        <v>10</v>
      </c>
      <c r="H687" s="19">
        <v>2010</v>
      </c>
      <c r="I687" s="19" t="s">
        <v>3096</v>
      </c>
      <c r="J687" s="19" t="s">
        <v>2725</v>
      </c>
      <c r="K687" s="19" t="s">
        <v>2715</v>
      </c>
      <c r="M687" s="14" t="s">
        <v>1853</v>
      </c>
      <c r="P687" s="14" t="s">
        <v>96</v>
      </c>
      <c r="Q687" s="14" t="s">
        <v>2059</v>
      </c>
      <c r="R687" s="14"/>
    </row>
    <row r="688" spans="1:18" ht="15" customHeight="1" x14ac:dyDescent="0.2">
      <c r="A688" s="65" t="s">
        <v>31</v>
      </c>
      <c r="B688" s="65" t="s">
        <v>2060</v>
      </c>
      <c r="C688" s="65" t="s">
        <v>14</v>
      </c>
      <c r="D688" s="65" t="s">
        <v>42</v>
      </c>
      <c r="E688" s="65" t="s">
        <v>2724</v>
      </c>
      <c r="F688" s="19">
        <v>11</v>
      </c>
      <c r="H688" s="19">
        <v>2012</v>
      </c>
      <c r="I688" s="19" t="s">
        <v>3097</v>
      </c>
      <c r="J688" s="19" t="s">
        <v>2725</v>
      </c>
      <c r="K688" s="19" t="s">
        <v>2715</v>
      </c>
      <c r="M688" s="14" t="s">
        <v>1853</v>
      </c>
      <c r="P688" s="14" t="s">
        <v>96</v>
      </c>
      <c r="Q688" s="14" t="s">
        <v>2059</v>
      </c>
      <c r="R688" s="14"/>
    </row>
    <row r="689" spans="1:18" ht="15" customHeight="1" x14ac:dyDescent="0.2">
      <c r="A689" s="65" t="s">
        <v>31</v>
      </c>
      <c r="B689" s="65" t="s">
        <v>2060</v>
      </c>
      <c r="C689" s="65" t="s">
        <v>14</v>
      </c>
      <c r="D689" s="65" t="s">
        <v>42</v>
      </c>
      <c r="E689" s="65" t="s">
        <v>2724</v>
      </c>
      <c r="F689" s="19">
        <v>12</v>
      </c>
      <c r="H689" s="19">
        <v>2014</v>
      </c>
      <c r="I689" s="14" t="s">
        <v>3154</v>
      </c>
      <c r="J689" s="19" t="s">
        <v>2725</v>
      </c>
      <c r="K689" s="19" t="s">
        <v>2715</v>
      </c>
      <c r="M689" s="14" t="s">
        <v>1853</v>
      </c>
      <c r="P689" s="14" t="s">
        <v>96</v>
      </c>
      <c r="Q689" s="14" t="s">
        <v>2059</v>
      </c>
      <c r="R689" s="14"/>
    </row>
    <row r="690" spans="1:18" ht="15" customHeight="1" x14ac:dyDescent="0.2">
      <c r="A690" s="65" t="s">
        <v>31</v>
      </c>
      <c r="B690" s="65" t="s">
        <v>2060</v>
      </c>
      <c r="C690" s="65" t="s">
        <v>14</v>
      </c>
      <c r="D690" s="65" t="s">
        <v>42</v>
      </c>
      <c r="E690" s="65" t="s">
        <v>2724</v>
      </c>
      <c r="F690" s="19">
        <v>13</v>
      </c>
      <c r="H690" s="19">
        <v>2016</v>
      </c>
      <c r="I690" s="14" t="s">
        <v>3153</v>
      </c>
      <c r="J690" s="19" t="s">
        <v>2725</v>
      </c>
      <c r="K690" s="19" t="s">
        <v>2715</v>
      </c>
      <c r="M690" s="14" t="s">
        <v>1853</v>
      </c>
      <c r="P690" s="14" t="s">
        <v>96</v>
      </c>
      <c r="Q690" s="14" t="s">
        <v>2059</v>
      </c>
      <c r="R690" s="14"/>
    </row>
    <row r="691" spans="1:18" ht="15" customHeight="1" x14ac:dyDescent="0.2">
      <c r="A691" s="65" t="s">
        <v>31</v>
      </c>
      <c r="B691" s="65" t="s">
        <v>2060</v>
      </c>
      <c r="C691" s="65" t="s">
        <v>14</v>
      </c>
      <c r="D691" s="65" t="s">
        <v>42</v>
      </c>
      <c r="E691" s="65" t="s">
        <v>2726</v>
      </c>
      <c r="F691" s="19">
        <v>8</v>
      </c>
      <c r="H691" s="19">
        <v>2006</v>
      </c>
      <c r="I691" s="19" t="s">
        <v>2727</v>
      </c>
      <c r="J691" s="19" t="s">
        <v>2728</v>
      </c>
      <c r="K691" s="19" t="s">
        <v>2124</v>
      </c>
      <c r="M691" s="14" t="s">
        <v>1853</v>
      </c>
      <c r="P691" s="14" t="s">
        <v>96</v>
      </c>
      <c r="Q691" s="14" t="s">
        <v>2059</v>
      </c>
      <c r="R691" s="14"/>
    </row>
    <row r="692" spans="1:18" ht="15" customHeight="1" x14ac:dyDescent="0.2">
      <c r="A692" s="65" t="s">
        <v>31</v>
      </c>
      <c r="B692" s="65" t="s">
        <v>2060</v>
      </c>
      <c r="C692" s="65" t="s">
        <v>14</v>
      </c>
      <c r="D692" s="65" t="s">
        <v>42</v>
      </c>
      <c r="E692" s="65" t="s">
        <v>2726</v>
      </c>
      <c r="F692" s="19">
        <v>9</v>
      </c>
      <c r="H692" s="19">
        <v>2008</v>
      </c>
      <c r="I692" s="19" t="s">
        <v>2729</v>
      </c>
      <c r="J692" s="19" t="s">
        <v>2728</v>
      </c>
      <c r="K692" s="19" t="s">
        <v>2124</v>
      </c>
      <c r="M692" s="14" t="s">
        <v>1853</v>
      </c>
      <c r="P692" s="14" t="s">
        <v>96</v>
      </c>
      <c r="Q692" s="14" t="s">
        <v>2059</v>
      </c>
      <c r="R692" s="14"/>
    </row>
    <row r="693" spans="1:18" ht="15" customHeight="1" x14ac:dyDescent="0.2">
      <c r="A693" s="65" t="s">
        <v>31</v>
      </c>
      <c r="B693" s="65" t="s">
        <v>2060</v>
      </c>
      <c r="C693" s="65" t="s">
        <v>14</v>
      </c>
      <c r="D693" s="65" t="s">
        <v>42</v>
      </c>
      <c r="E693" s="65" t="s">
        <v>2726</v>
      </c>
      <c r="F693" s="19">
        <v>10</v>
      </c>
      <c r="H693" s="19">
        <v>2010</v>
      </c>
      <c r="I693" s="19" t="s">
        <v>2730</v>
      </c>
      <c r="J693" s="19" t="s">
        <v>2728</v>
      </c>
      <c r="K693" s="19" t="s">
        <v>2124</v>
      </c>
      <c r="M693" s="14" t="s">
        <v>1853</v>
      </c>
      <c r="P693" s="14" t="s">
        <v>96</v>
      </c>
      <c r="Q693" s="14" t="s">
        <v>2059</v>
      </c>
      <c r="R693" s="14"/>
    </row>
    <row r="694" spans="1:18" ht="15" customHeight="1" x14ac:dyDescent="0.2">
      <c r="A694" s="65" t="s">
        <v>31</v>
      </c>
      <c r="B694" s="65" t="s">
        <v>2060</v>
      </c>
      <c r="C694" s="65" t="s">
        <v>14</v>
      </c>
      <c r="D694" s="65" t="s">
        <v>42</v>
      </c>
      <c r="E694" s="65" t="s">
        <v>2726</v>
      </c>
      <c r="F694" s="19">
        <v>11</v>
      </c>
      <c r="H694" s="19">
        <v>2012</v>
      </c>
      <c r="I694" s="19" t="s">
        <v>2731</v>
      </c>
      <c r="J694" s="19" t="s">
        <v>2728</v>
      </c>
      <c r="K694" s="19" t="s">
        <v>2124</v>
      </c>
      <c r="M694" s="14" t="s">
        <v>1853</v>
      </c>
      <c r="P694" s="14" t="s">
        <v>96</v>
      </c>
      <c r="Q694" s="14" t="s">
        <v>2059</v>
      </c>
      <c r="R694" s="14"/>
    </row>
    <row r="695" spans="1:18" ht="15" customHeight="1" x14ac:dyDescent="0.2">
      <c r="A695" s="65" t="s">
        <v>31</v>
      </c>
      <c r="B695" s="65" t="s">
        <v>2060</v>
      </c>
      <c r="C695" s="65" t="s">
        <v>14</v>
      </c>
      <c r="D695" s="65" t="s">
        <v>42</v>
      </c>
      <c r="E695" s="65" t="s">
        <v>2726</v>
      </c>
      <c r="F695" s="19">
        <v>12</v>
      </c>
      <c r="H695" s="19">
        <v>2014</v>
      </c>
      <c r="I695" s="14" t="s">
        <v>3152</v>
      </c>
      <c r="J695" s="19" t="s">
        <v>2728</v>
      </c>
      <c r="K695" s="19" t="s">
        <v>2124</v>
      </c>
      <c r="M695" s="14" t="s">
        <v>1853</v>
      </c>
      <c r="P695" s="14" t="s">
        <v>96</v>
      </c>
      <c r="Q695" s="14" t="s">
        <v>2059</v>
      </c>
      <c r="R695" s="14"/>
    </row>
    <row r="696" spans="1:18" ht="15" customHeight="1" x14ac:dyDescent="0.2">
      <c r="A696" s="65" t="s">
        <v>31</v>
      </c>
      <c r="B696" s="65" t="s">
        <v>2060</v>
      </c>
      <c r="C696" s="65" t="s">
        <v>14</v>
      </c>
      <c r="D696" s="65" t="s">
        <v>42</v>
      </c>
      <c r="E696" s="65" t="s">
        <v>2726</v>
      </c>
      <c r="F696" s="19">
        <v>13</v>
      </c>
      <c r="H696" s="19">
        <v>2016</v>
      </c>
      <c r="I696" s="14" t="s">
        <v>3151</v>
      </c>
      <c r="J696" s="19" t="s">
        <v>2728</v>
      </c>
      <c r="K696" s="19" t="s">
        <v>2124</v>
      </c>
      <c r="M696" s="14" t="s">
        <v>1853</v>
      </c>
      <c r="P696" s="14" t="s">
        <v>96</v>
      </c>
      <c r="Q696" s="14" t="s">
        <v>2059</v>
      </c>
      <c r="R696" s="14"/>
    </row>
    <row r="697" spans="1:18" ht="15" customHeight="1" x14ac:dyDescent="0.2">
      <c r="A697" s="65" t="s">
        <v>31</v>
      </c>
      <c r="B697" s="65" t="s">
        <v>2060</v>
      </c>
      <c r="C697" s="65" t="s">
        <v>14</v>
      </c>
      <c r="D697" s="65" t="s">
        <v>42</v>
      </c>
      <c r="E697" s="65" t="s">
        <v>2732</v>
      </c>
      <c r="F697" s="19">
        <v>8</v>
      </c>
      <c r="H697" s="19">
        <v>2006</v>
      </c>
      <c r="I697" s="19" t="s">
        <v>2733</v>
      </c>
      <c r="J697" s="19" t="s">
        <v>2734</v>
      </c>
      <c r="K697" s="19" t="s">
        <v>2124</v>
      </c>
      <c r="M697" s="14" t="s">
        <v>1853</v>
      </c>
      <c r="P697" s="14" t="s">
        <v>96</v>
      </c>
      <c r="Q697" s="14" t="s">
        <v>2059</v>
      </c>
      <c r="R697" s="14"/>
    </row>
    <row r="698" spans="1:18" ht="15" customHeight="1" x14ac:dyDescent="0.2">
      <c r="A698" s="65" t="s">
        <v>31</v>
      </c>
      <c r="B698" s="65" t="s">
        <v>2060</v>
      </c>
      <c r="C698" s="65" t="s">
        <v>14</v>
      </c>
      <c r="D698" s="65" t="s">
        <v>42</v>
      </c>
      <c r="E698" s="65" t="s">
        <v>2732</v>
      </c>
      <c r="F698" s="19">
        <v>9</v>
      </c>
      <c r="H698" s="19">
        <v>2008</v>
      </c>
      <c r="I698" s="19" t="s">
        <v>2735</v>
      </c>
      <c r="J698" s="19" t="s">
        <v>2734</v>
      </c>
      <c r="K698" s="19" t="s">
        <v>2715</v>
      </c>
      <c r="M698" s="14" t="s">
        <v>1853</v>
      </c>
      <c r="P698" s="14" t="s">
        <v>96</v>
      </c>
      <c r="Q698" s="14" t="s">
        <v>2059</v>
      </c>
      <c r="R698" s="14"/>
    </row>
    <row r="699" spans="1:18" ht="15" customHeight="1" x14ac:dyDescent="0.2">
      <c r="A699" s="65" t="s">
        <v>31</v>
      </c>
      <c r="B699" s="65" t="s">
        <v>2060</v>
      </c>
      <c r="C699" s="65" t="s">
        <v>14</v>
      </c>
      <c r="D699" s="65" t="s">
        <v>42</v>
      </c>
      <c r="E699" s="65" t="s">
        <v>2732</v>
      </c>
      <c r="F699" s="19">
        <v>10</v>
      </c>
      <c r="H699" s="19">
        <v>2010</v>
      </c>
      <c r="I699" s="19" t="s">
        <v>2736</v>
      </c>
      <c r="J699" s="19" t="s">
        <v>2734</v>
      </c>
      <c r="K699" s="19" t="s">
        <v>2715</v>
      </c>
      <c r="M699" s="14" t="s">
        <v>1853</v>
      </c>
      <c r="P699" s="14" t="s">
        <v>96</v>
      </c>
      <c r="Q699" s="14" t="s">
        <v>2059</v>
      </c>
      <c r="R699" s="14"/>
    </row>
    <row r="700" spans="1:18" ht="15" customHeight="1" x14ac:dyDescent="0.2">
      <c r="A700" s="65" t="s">
        <v>31</v>
      </c>
      <c r="B700" s="65" t="s">
        <v>2060</v>
      </c>
      <c r="C700" s="65" t="s">
        <v>14</v>
      </c>
      <c r="D700" s="65" t="s">
        <v>42</v>
      </c>
      <c r="E700" s="65" t="s">
        <v>2732</v>
      </c>
      <c r="F700" s="19">
        <v>11</v>
      </c>
      <c r="H700" s="19">
        <v>2012</v>
      </c>
      <c r="I700" s="19" t="s">
        <v>2737</v>
      </c>
      <c r="J700" s="19" t="s">
        <v>2734</v>
      </c>
      <c r="K700" s="19" t="s">
        <v>2715</v>
      </c>
      <c r="M700" s="14" t="s">
        <v>1853</v>
      </c>
      <c r="P700" s="14" t="s">
        <v>96</v>
      </c>
      <c r="Q700" s="14" t="s">
        <v>2059</v>
      </c>
      <c r="R700" s="14"/>
    </row>
    <row r="701" spans="1:18" ht="15" customHeight="1" x14ac:dyDescent="0.2">
      <c r="A701" s="65" t="s">
        <v>31</v>
      </c>
      <c r="B701" s="65" t="s">
        <v>2060</v>
      </c>
      <c r="C701" s="65" t="s">
        <v>14</v>
      </c>
      <c r="D701" s="65" t="s">
        <v>42</v>
      </c>
      <c r="E701" s="65" t="s">
        <v>2732</v>
      </c>
      <c r="F701" s="19">
        <v>12</v>
      </c>
      <c r="H701" s="19">
        <v>2014</v>
      </c>
      <c r="I701" s="14" t="s">
        <v>3150</v>
      </c>
      <c r="J701" s="19" t="s">
        <v>2734</v>
      </c>
      <c r="K701" s="19" t="s">
        <v>2715</v>
      </c>
      <c r="M701" s="14" t="s">
        <v>1853</v>
      </c>
      <c r="P701" s="14" t="s">
        <v>96</v>
      </c>
      <c r="Q701" s="14" t="s">
        <v>2059</v>
      </c>
      <c r="R701" s="14"/>
    </row>
    <row r="702" spans="1:18" ht="15" customHeight="1" x14ac:dyDescent="0.2">
      <c r="A702" s="65" t="s">
        <v>31</v>
      </c>
      <c r="B702" s="65" t="s">
        <v>2060</v>
      </c>
      <c r="C702" s="65" t="s">
        <v>14</v>
      </c>
      <c r="D702" s="65" t="s">
        <v>42</v>
      </c>
      <c r="E702" s="65" t="s">
        <v>2732</v>
      </c>
      <c r="F702" s="19">
        <v>13</v>
      </c>
      <c r="H702" s="19">
        <v>2016</v>
      </c>
      <c r="I702" s="14" t="s">
        <v>3149</v>
      </c>
      <c r="J702" s="19" t="s">
        <v>2734</v>
      </c>
      <c r="K702" s="19" t="s">
        <v>2715</v>
      </c>
      <c r="M702" s="14" t="s">
        <v>1853</v>
      </c>
      <c r="P702" s="14" t="s">
        <v>96</v>
      </c>
      <c r="Q702" s="14" t="s">
        <v>2059</v>
      </c>
      <c r="R702" s="14"/>
    </row>
    <row r="703" spans="1:18" ht="15" customHeight="1" x14ac:dyDescent="0.2">
      <c r="A703" s="14" t="s">
        <v>31</v>
      </c>
      <c r="B703" s="14" t="s">
        <v>2061</v>
      </c>
      <c r="C703" s="14" t="s">
        <v>1737</v>
      </c>
      <c r="D703" s="14" t="s">
        <v>2025</v>
      </c>
      <c r="E703" s="14" t="s">
        <v>2025</v>
      </c>
      <c r="F703" s="14">
        <v>1</v>
      </c>
      <c r="H703" s="19">
        <f>IF(F703&lt;&gt;"",1991+F703,"")</f>
        <v>1992</v>
      </c>
      <c r="I703" s="14" t="s">
        <v>2738</v>
      </c>
      <c r="J703" s="14" t="s">
        <v>2739</v>
      </c>
      <c r="P703" s="14"/>
      <c r="Q703" s="14"/>
      <c r="R703" s="14"/>
    </row>
    <row r="704" spans="1:18" ht="15" customHeight="1" x14ac:dyDescent="0.2">
      <c r="A704" s="14"/>
      <c r="B704" s="14"/>
      <c r="C704" s="14"/>
      <c r="D704" s="14"/>
      <c r="E704" s="14"/>
      <c r="F704" s="14"/>
      <c r="I704" s="14"/>
      <c r="J704" s="14"/>
      <c r="K704" s="14"/>
      <c r="M704" s="14"/>
      <c r="P704" s="14"/>
      <c r="Q704" s="14"/>
      <c r="R704" s="14"/>
    </row>
    <row r="705" spans="1:18" ht="15" customHeight="1" x14ac:dyDescent="0.2">
      <c r="A705" s="14"/>
      <c r="B705" s="14"/>
      <c r="C705" s="14"/>
      <c r="D705" s="14"/>
      <c r="E705" s="14"/>
      <c r="F705" s="14"/>
      <c r="I705" s="14"/>
      <c r="J705" s="14"/>
      <c r="K705" s="14"/>
      <c r="M705" s="14"/>
      <c r="P705" s="14"/>
      <c r="Q705" s="14"/>
      <c r="R705" s="14"/>
    </row>
    <row r="706" spans="1:18" ht="15" customHeight="1" x14ac:dyDescent="0.2">
      <c r="A706" s="14"/>
      <c r="B706" s="14"/>
      <c r="C706" s="14"/>
      <c r="D706" s="14"/>
      <c r="E706" s="14"/>
      <c r="F706" s="14"/>
      <c r="I706" s="14"/>
      <c r="J706" s="14"/>
      <c r="K706" s="14"/>
      <c r="M706" s="14"/>
      <c r="P706" s="14"/>
      <c r="Q706" s="14"/>
      <c r="R706" s="14"/>
    </row>
    <row r="707" spans="1:18" ht="15" customHeight="1" x14ac:dyDescent="0.2">
      <c r="A707" s="14"/>
      <c r="B707" s="14"/>
      <c r="C707" s="14"/>
      <c r="D707" s="14"/>
      <c r="E707" s="14"/>
      <c r="F707" s="14"/>
      <c r="I707" s="14"/>
      <c r="J707" s="14"/>
      <c r="K707" s="14"/>
      <c r="M707" s="14"/>
      <c r="P707" s="14"/>
      <c r="Q707" s="14"/>
      <c r="R707" s="14"/>
    </row>
    <row r="708" spans="1:18" ht="15" customHeight="1" x14ac:dyDescent="0.2">
      <c r="A708" s="14"/>
      <c r="B708" s="14"/>
      <c r="C708" s="14"/>
      <c r="D708" s="14"/>
      <c r="E708" s="14"/>
      <c r="F708" s="14"/>
      <c r="I708" s="14"/>
      <c r="J708" s="14"/>
      <c r="K708" s="14"/>
      <c r="M708" s="14"/>
      <c r="P708" s="14"/>
      <c r="Q708" s="14"/>
      <c r="R708" s="14"/>
    </row>
    <row r="709" spans="1:18" ht="15" customHeight="1" x14ac:dyDescent="0.2">
      <c r="A709" s="14"/>
      <c r="B709" s="14"/>
      <c r="C709" s="14"/>
      <c r="D709" s="14"/>
      <c r="E709" s="14"/>
      <c r="F709" s="14"/>
      <c r="I709" s="14"/>
      <c r="J709" s="14"/>
      <c r="K709" s="14"/>
      <c r="M709" s="14"/>
      <c r="P709" s="14"/>
      <c r="Q709" s="14"/>
      <c r="R709" s="14"/>
    </row>
    <row r="710" spans="1:18" ht="15" customHeight="1" x14ac:dyDescent="0.2">
      <c r="A710" s="14"/>
      <c r="B710" s="14"/>
      <c r="C710" s="14"/>
      <c r="D710" s="14"/>
      <c r="E710" s="14"/>
      <c r="F710" s="14"/>
      <c r="I710" s="14"/>
      <c r="J710" s="14"/>
      <c r="K710" s="14"/>
      <c r="M710" s="14"/>
      <c r="P710" s="14"/>
      <c r="Q710" s="14"/>
      <c r="R710" s="14"/>
    </row>
    <row r="711" spans="1:18" ht="15" customHeight="1" x14ac:dyDescent="0.2">
      <c r="A711" s="14"/>
      <c r="B711" s="14"/>
      <c r="C711" s="14"/>
      <c r="D711" s="14"/>
      <c r="E711" s="14"/>
      <c r="F711" s="14"/>
      <c r="I711" s="14"/>
      <c r="J711" s="14"/>
      <c r="K711" s="14"/>
      <c r="M711" s="14"/>
      <c r="P711" s="14"/>
      <c r="Q711" s="14"/>
      <c r="R711" s="14"/>
    </row>
    <row r="712" spans="1:18" ht="15" customHeight="1" x14ac:dyDescent="0.2">
      <c r="A712" s="14"/>
      <c r="B712" s="14"/>
      <c r="C712" s="14"/>
      <c r="D712" s="14"/>
      <c r="E712" s="14"/>
      <c r="F712" s="14"/>
      <c r="I712" s="14"/>
      <c r="J712" s="14"/>
      <c r="K712" s="14"/>
      <c r="M712" s="14"/>
      <c r="P712" s="14"/>
      <c r="Q712" s="14"/>
      <c r="R712" s="14"/>
    </row>
    <row r="713" spans="1:18" ht="15" customHeight="1" x14ac:dyDescent="0.2">
      <c r="A713" s="14"/>
      <c r="B713" s="14"/>
      <c r="C713" s="14"/>
      <c r="D713" s="14"/>
      <c r="E713" s="14"/>
      <c r="F713" s="14"/>
      <c r="I713" s="14"/>
      <c r="J713" s="14"/>
      <c r="K713" s="14"/>
      <c r="M713" s="14"/>
      <c r="P713" s="14"/>
      <c r="Q713" s="14"/>
      <c r="R713" s="14"/>
    </row>
    <row r="714" spans="1:18" ht="15" customHeight="1" x14ac:dyDescent="0.2">
      <c r="A714" s="14"/>
      <c r="B714" s="14"/>
      <c r="C714" s="14"/>
      <c r="D714" s="14"/>
      <c r="E714" s="14"/>
      <c r="F714" s="14"/>
      <c r="I714" s="14"/>
      <c r="J714" s="14"/>
      <c r="K714" s="14"/>
      <c r="M714" s="14"/>
      <c r="P714" s="14"/>
      <c r="Q714" s="14"/>
      <c r="R714" s="14"/>
    </row>
    <row r="715" spans="1:18" ht="15" customHeight="1" x14ac:dyDescent="0.2">
      <c r="A715" s="14"/>
      <c r="B715" s="14"/>
      <c r="C715" s="14"/>
      <c r="D715" s="14"/>
      <c r="E715" s="14"/>
      <c r="F715" s="14"/>
      <c r="I715" s="14"/>
      <c r="J715" s="14"/>
      <c r="K715" s="14"/>
      <c r="M715" s="14"/>
      <c r="P715" s="14"/>
      <c r="Q715" s="14"/>
      <c r="R715" s="14"/>
    </row>
    <row r="716" spans="1:18" ht="15" customHeight="1" x14ac:dyDescent="0.2">
      <c r="A716" s="14"/>
      <c r="B716" s="14"/>
      <c r="C716" s="14"/>
      <c r="D716" s="14"/>
      <c r="E716" s="14"/>
      <c r="F716" s="14"/>
      <c r="I716" s="14"/>
      <c r="J716" s="14"/>
      <c r="K716" s="14"/>
      <c r="M716" s="14"/>
      <c r="P716" s="14"/>
      <c r="Q716" s="14"/>
      <c r="R716" s="14"/>
    </row>
    <row r="717" spans="1:18" ht="15" customHeight="1" x14ac:dyDescent="0.2">
      <c r="A717" s="14"/>
      <c r="B717" s="14"/>
      <c r="C717" s="14"/>
      <c r="D717" s="14"/>
      <c r="E717" s="14"/>
      <c r="F717" s="14"/>
      <c r="I717" s="14"/>
      <c r="J717" s="14"/>
      <c r="K717" s="14"/>
      <c r="M717" s="14"/>
      <c r="P717" s="14"/>
      <c r="Q717" s="14"/>
      <c r="R717" s="14"/>
    </row>
    <row r="718" spans="1:18" ht="15" customHeight="1" x14ac:dyDescent="0.2">
      <c r="A718" s="14"/>
      <c r="B718" s="14"/>
      <c r="C718" s="14"/>
      <c r="D718" s="14"/>
      <c r="E718" s="14"/>
      <c r="F718" s="14"/>
      <c r="I718" s="14"/>
      <c r="J718" s="14"/>
      <c r="K718" s="14"/>
      <c r="M718" s="14"/>
      <c r="P718" s="14"/>
      <c r="Q718" s="14"/>
      <c r="R718" s="14"/>
    </row>
    <row r="719" spans="1:18" ht="15" customHeight="1" x14ac:dyDescent="0.2">
      <c r="A719" s="14"/>
      <c r="B719" s="14"/>
      <c r="C719" s="14"/>
      <c r="D719" s="14"/>
      <c r="E719" s="14"/>
      <c r="F719" s="14"/>
      <c r="I719" s="14"/>
      <c r="J719" s="14"/>
      <c r="K719" s="14"/>
      <c r="M719" s="14"/>
      <c r="P719" s="14"/>
      <c r="Q719" s="14"/>
      <c r="R719" s="14"/>
    </row>
    <row r="720" spans="1:18" ht="15" customHeight="1" x14ac:dyDescent="0.2">
      <c r="A720" s="14"/>
      <c r="B720" s="14"/>
      <c r="C720" s="14"/>
      <c r="D720" s="14"/>
      <c r="E720" s="14"/>
      <c r="F720" s="14"/>
      <c r="I720" s="14"/>
      <c r="J720" s="14"/>
      <c r="K720" s="14"/>
      <c r="M720" s="14"/>
      <c r="P720" s="14"/>
      <c r="Q720" s="14"/>
      <c r="R720" s="14"/>
    </row>
    <row r="721" spans="1:18" ht="15" customHeight="1" x14ac:dyDescent="0.2">
      <c r="A721" s="14"/>
      <c r="B721" s="14"/>
      <c r="C721" s="14"/>
      <c r="D721" s="14"/>
      <c r="E721" s="14"/>
      <c r="F721" s="14"/>
      <c r="I721" s="14"/>
      <c r="J721" s="14"/>
      <c r="K721" s="14"/>
      <c r="M721" s="14"/>
      <c r="P721" s="14"/>
      <c r="Q721" s="14"/>
      <c r="R721" s="14"/>
    </row>
    <row r="722" spans="1:18" ht="15" customHeight="1" x14ac:dyDescent="0.2">
      <c r="A722" s="14"/>
      <c r="B722" s="14"/>
      <c r="C722" s="14"/>
      <c r="D722" s="14"/>
      <c r="E722" s="14"/>
      <c r="F722" s="14"/>
      <c r="I722" s="14"/>
      <c r="J722" s="14"/>
      <c r="K722" s="14"/>
      <c r="M722" s="14"/>
      <c r="P722" s="14"/>
      <c r="Q722" s="14"/>
      <c r="R722" s="14"/>
    </row>
    <row r="723" spans="1:18" ht="15" customHeight="1" x14ac:dyDescent="0.2">
      <c r="A723" s="14"/>
      <c r="B723" s="14"/>
      <c r="C723" s="14"/>
      <c r="D723" s="14"/>
      <c r="E723" s="14"/>
      <c r="F723" s="14"/>
      <c r="I723" s="14"/>
      <c r="J723" s="14"/>
      <c r="K723" s="14"/>
      <c r="M723" s="14"/>
      <c r="P723" s="14"/>
      <c r="Q723" s="14"/>
      <c r="R723" s="14"/>
    </row>
    <row r="724" spans="1:18" ht="15" customHeight="1" x14ac:dyDescent="0.2">
      <c r="A724" s="14"/>
      <c r="B724" s="14"/>
      <c r="C724" s="14"/>
      <c r="D724" s="14"/>
      <c r="E724" s="14"/>
      <c r="F724" s="14"/>
      <c r="I724" s="14"/>
      <c r="J724" s="14"/>
      <c r="K724" s="14"/>
      <c r="M724" s="14"/>
      <c r="P724" s="14"/>
      <c r="Q724" s="14"/>
      <c r="R724" s="14"/>
    </row>
    <row r="725" spans="1:18" ht="15" customHeight="1" x14ac:dyDescent="0.2">
      <c r="A725" s="14"/>
      <c r="B725" s="14"/>
      <c r="C725" s="14"/>
      <c r="D725" s="14"/>
      <c r="E725" s="14"/>
      <c r="F725" s="14"/>
      <c r="I725" s="14"/>
      <c r="J725" s="14"/>
      <c r="K725" s="14"/>
      <c r="M725" s="14"/>
      <c r="P725" s="14"/>
      <c r="Q725" s="14"/>
      <c r="R725" s="14"/>
    </row>
    <row r="726" spans="1:18" ht="15" customHeight="1" x14ac:dyDescent="0.2">
      <c r="A726" s="14"/>
      <c r="B726" s="14"/>
      <c r="C726" s="14"/>
      <c r="D726" s="14"/>
      <c r="E726" s="14"/>
      <c r="F726" s="14"/>
      <c r="I726" s="14"/>
      <c r="J726" s="14"/>
      <c r="K726" s="14"/>
      <c r="M726" s="14"/>
      <c r="P726" s="14"/>
      <c r="Q726" s="14"/>
      <c r="R726" s="14"/>
    </row>
    <row r="727" spans="1:18" ht="15" customHeight="1" x14ac:dyDescent="0.2">
      <c r="A727" s="14"/>
      <c r="B727" s="14"/>
      <c r="C727" s="14"/>
      <c r="D727" s="14"/>
      <c r="E727" s="14"/>
      <c r="F727" s="14"/>
      <c r="I727" s="14"/>
      <c r="J727" s="14"/>
      <c r="K727" s="14"/>
      <c r="M727" s="14"/>
      <c r="P727" s="14"/>
      <c r="Q727" s="14"/>
      <c r="R727" s="14"/>
    </row>
    <row r="728" spans="1:18" ht="15" customHeight="1" x14ac:dyDescent="0.2">
      <c r="A728" s="14"/>
      <c r="B728" s="14"/>
      <c r="C728" s="14"/>
      <c r="D728" s="14"/>
      <c r="E728" s="14"/>
      <c r="F728" s="14"/>
      <c r="I728" s="14"/>
      <c r="J728" s="14"/>
      <c r="K728" s="14"/>
      <c r="M728" s="14"/>
      <c r="P728" s="14"/>
      <c r="Q728" s="14"/>
      <c r="R728" s="14"/>
    </row>
    <row r="729" spans="1:18" ht="15" customHeight="1" x14ac:dyDescent="0.2">
      <c r="A729" s="14"/>
      <c r="B729" s="14"/>
      <c r="C729" s="14"/>
      <c r="D729" s="14"/>
      <c r="E729" s="14"/>
      <c r="F729" s="14"/>
      <c r="I729" s="14"/>
      <c r="J729" s="14"/>
      <c r="K729" s="14"/>
      <c r="M729" s="14"/>
      <c r="P729" s="14"/>
      <c r="Q729" s="14"/>
      <c r="R729" s="14"/>
    </row>
    <row r="730" spans="1:18" ht="15" customHeight="1" x14ac:dyDescent="0.2">
      <c r="A730" s="14"/>
      <c r="B730" s="14"/>
      <c r="C730" s="14"/>
      <c r="D730" s="14"/>
      <c r="E730" s="14"/>
      <c r="F730" s="14"/>
      <c r="I730" s="14"/>
      <c r="J730" s="14"/>
      <c r="K730" s="14"/>
      <c r="M730" s="14"/>
      <c r="P730" s="14"/>
      <c r="Q730" s="14"/>
      <c r="R730" s="14"/>
    </row>
    <row r="731" spans="1:18" ht="15" customHeight="1" x14ac:dyDescent="0.2">
      <c r="A731" s="14"/>
      <c r="B731" s="14"/>
      <c r="C731" s="14"/>
      <c r="D731" s="14"/>
      <c r="E731" s="14"/>
      <c r="F731" s="14"/>
      <c r="I731" s="14"/>
      <c r="J731" s="14"/>
      <c r="K731" s="14"/>
      <c r="M731" s="14"/>
      <c r="P731" s="14"/>
      <c r="Q731" s="14"/>
      <c r="R731" s="14"/>
    </row>
    <row r="732" spans="1:18" ht="15" customHeight="1" x14ac:dyDescent="0.2">
      <c r="A732" s="14"/>
      <c r="B732" s="14"/>
      <c r="C732" s="14"/>
      <c r="D732" s="14"/>
      <c r="E732" s="14"/>
      <c r="F732" s="14"/>
      <c r="I732" s="14"/>
      <c r="J732" s="14"/>
      <c r="K732" s="14"/>
      <c r="M732" s="14"/>
      <c r="P732" s="14"/>
      <c r="Q732" s="14"/>
      <c r="R732" s="14"/>
    </row>
    <row r="733" spans="1:18" ht="15" customHeight="1" x14ac:dyDescent="0.2">
      <c r="A733" s="14"/>
      <c r="B733" s="14"/>
      <c r="C733" s="14"/>
      <c r="D733" s="14"/>
      <c r="E733" s="14"/>
      <c r="F733" s="14"/>
      <c r="I733" s="14"/>
      <c r="J733" s="14"/>
      <c r="K733" s="14"/>
      <c r="M733" s="14"/>
      <c r="P733" s="14"/>
      <c r="Q733" s="14"/>
      <c r="R733" s="14"/>
    </row>
    <row r="734" spans="1:18" ht="15" customHeight="1" x14ac:dyDescent="0.2">
      <c r="A734" s="14"/>
      <c r="B734" s="14"/>
      <c r="C734" s="14"/>
      <c r="D734" s="14"/>
      <c r="E734" s="14"/>
      <c r="F734" s="14"/>
      <c r="I734" s="14"/>
      <c r="J734" s="14"/>
      <c r="K734" s="14"/>
      <c r="M734" s="14"/>
      <c r="P734" s="14"/>
      <c r="Q734" s="14"/>
      <c r="R734" s="14"/>
    </row>
    <row r="735" spans="1:18" ht="15" customHeight="1" x14ac:dyDescent="0.2">
      <c r="A735" s="14"/>
      <c r="B735" s="14"/>
      <c r="C735" s="14"/>
      <c r="D735" s="14"/>
      <c r="E735" s="14"/>
      <c r="F735" s="14"/>
      <c r="I735" s="14"/>
      <c r="J735" s="14"/>
      <c r="K735" s="14"/>
      <c r="M735" s="14"/>
      <c r="P735" s="14"/>
      <c r="Q735" s="14"/>
      <c r="R735" s="14"/>
    </row>
    <row r="736" spans="1:18" ht="15" customHeight="1" x14ac:dyDescent="0.2">
      <c r="A736" s="14"/>
      <c r="B736" s="14"/>
      <c r="C736" s="14"/>
      <c r="D736" s="14"/>
      <c r="E736" s="14"/>
      <c r="F736" s="14"/>
      <c r="I736" s="14"/>
      <c r="J736" s="14"/>
      <c r="K736" s="14"/>
      <c r="M736" s="14"/>
      <c r="P736" s="14"/>
      <c r="Q736" s="14"/>
      <c r="R736" s="14"/>
    </row>
    <row r="737" spans="1:18" ht="15" customHeight="1" x14ac:dyDescent="0.2">
      <c r="A737" s="14"/>
      <c r="B737" s="14"/>
      <c r="C737" s="14"/>
      <c r="D737" s="14"/>
      <c r="E737" s="14"/>
      <c r="F737" s="14"/>
      <c r="I737" s="14"/>
      <c r="J737" s="14"/>
      <c r="K737" s="14"/>
      <c r="M737" s="14"/>
      <c r="P737" s="14"/>
      <c r="Q737" s="14"/>
      <c r="R737" s="14"/>
    </row>
    <row r="738" spans="1:18" ht="15" customHeight="1" x14ac:dyDescent="0.2">
      <c r="A738" s="14"/>
      <c r="B738" s="14"/>
      <c r="C738" s="14"/>
      <c r="D738" s="14"/>
      <c r="E738" s="14"/>
      <c r="F738" s="14"/>
      <c r="I738" s="14"/>
      <c r="J738" s="14"/>
      <c r="K738" s="14"/>
      <c r="M738" s="14"/>
      <c r="P738" s="14"/>
      <c r="Q738" s="14"/>
      <c r="R738" s="14"/>
    </row>
    <row r="739" spans="1:18" ht="15" customHeight="1" x14ac:dyDescent="0.2">
      <c r="A739" s="14"/>
      <c r="B739" s="14"/>
      <c r="C739" s="14"/>
      <c r="D739" s="14"/>
      <c r="E739" s="14"/>
      <c r="F739" s="14"/>
      <c r="I739" s="14"/>
      <c r="J739" s="14"/>
      <c r="K739" s="14"/>
      <c r="M739" s="14"/>
      <c r="P739" s="14"/>
      <c r="Q739" s="14"/>
      <c r="R739" s="14"/>
    </row>
  </sheetData>
  <sortState xmlns:xlrd2="http://schemas.microsoft.com/office/spreadsheetml/2017/richdata2" ref="A2:R739">
    <sortCondition ref="C2:C739"/>
    <sortCondition ref="D2:D739"/>
    <sortCondition ref="E2:E739"/>
    <sortCondition ref="F2:F739"/>
  </sortState>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T1328"/>
  <sheetViews>
    <sheetView workbookViewId="0">
      <pane ySplit="1" topLeftCell="A2" activePane="bottomLeft" state="frozen"/>
      <selection activeCell="F5234" sqref="F5234"/>
      <selection pane="bottomLeft" activeCell="K3" sqref="K3"/>
    </sheetView>
  </sheetViews>
  <sheetFormatPr baseColWidth="10" defaultColWidth="11.28515625" defaultRowHeight="15" customHeight="1" x14ac:dyDescent="0.2"/>
  <cols>
    <col min="1" max="3" width="10.5703125" customWidth="1"/>
    <col min="4" max="4" width="8.42578125" bestFit="1" customWidth="1"/>
    <col min="5" max="5" width="9.5703125" bestFit="1" customWidth="1"/>
    <col min="6" max="6" width="4.7109375" bestFit="1" customWidth="1"/>
    <col min="7" max="7" width="9.42578125" bestFit="1" customWidth="1"/>
    <col min="8" max="8" width="4.42578125" bestFit="1" customWidth="1"/>
    <col min="9" max="9" width="11.85546875" bestFit="1" customWidth="1"/>
    <col min="10" max="10" width="36.42578125" customWidth="1"/>
    <col min="11" max="11" width="10.5703125" customWidth="1"/>
    <col min="12" max="12" width="10.28515625" bestFit="1" customWidth="1"/>
    <col min="13" max="13" width="10.5703125" customWidth="1"/>
    <col min="14" max="14" width="4.140625" bestFit="1" customWidth="1"/>
    <col min="15" max="15" width="4.42578125" bestFit="1" customWidth="1"/>
    <col min="16" max="16" width="8.42578125" bestFit="1" customWidth="1"/>
    <col min="17" max="17" width="7.5703125" bestFit="1" customWidth="1"/>
  </cols>
  <sheetData>
    <row r="1" spans="1:17" ht="18" customHeight="1" x14ac:dyDescent="0.2">
      <c r="A1" s="19" t="s">
        <v>56</v>
      </c>
      <c r="B1" s="19" t="s">
        <v>51</v>
      </c>
      <c r="C1" s="19" t="s">
        <v>4</v>
      </c>
      <c r="D1" s="19" t="s">
        <v>5</v>
      </c>
      <c r="E1" s="19" t="s">
        <v>57</v>
      </c>
      <c r="F1" s="14" t="s">
        <v>90</v>
      </c>
      <c r="G1" s="14" t="s">
        <v>98</v>
      </c>
      <c r="H1" s="19" t="s">
        <v>58</v>
      </c>
      <c r="I1" s="19" t="s">
        <v>60</v>
      </c>
      <c r="J1" s="19" t="s">
        <v>61</v>
      </c>
      <c r="K1" s="19" t="s">
        <v>62</v>
      </c>
      <c r="L1" s="19" t="s">
        <v>69</v>
      </c>
      <c r="M1" s="19" t="s">
        <v>63</v>
      </c>
      <c r="N1" s="19" t="s">
        <v>64</v>
      </c>
      <c r="O1" s="19" t="s">
        <v>65</v>
      </c>
      <c r="P1" s="19" t="s">
        <v>66</v>
      </c>
      <c r="Q1" s="14" t="s">
        <v>4807</v>
      </c>
    </row>
    <row r="2" spans="1:17" ht="18" customHeight="1" x14ac:dyDescent="0.2">
      <c r="A2" s="69" t="s">
        <v>20</v>
      </c>
      <c r="B2" s="69" t="s">
        <v>1286</v>
      </c>
      <c r="C2" s="69" t="s">
        <v>4206</v>
      </c>
      <c r="D2" s="69" t="s">
        <v>4206</v>
      </c>
      <c r="E2" s="69" t="s">
        <v>1287</v>
      </c>
      <c r="F2" s="14">
        <v>1</v>
      </c>
      <c r="G2" s="14" t="str">
        <f t="shared" ref="G2:G33" si="0">MID("abcdefghijklmnopqrstuvwxyz",F2,1)</f>
        <v>a</v>
      </c>
      <c r="H2" s="19">
        <f>F2+2007</f>
        <v>2008</v>
      </c>
      <c r="I2" s="19" t="s">
        <v>1290</v>
      </c>
      <c r="J2" s="19" t="s">
        <v>1291</v>
      </c>
      <c r="K2" s="14" t="s">
        <v>1292</v>
      </c>
      <c r="M2" s="14" t="s">
        <v>511</v>
      </c>
      <c r="P2" s="19" t="s">
        <v>92</v>
      </c>
      <c r="Q2" t="s">
        <v>2059</v>
      </c>
    </row>
    <row r="3" spans="1:17" ht="18" customHeight="1" x14ac:dyDescent="0.2">
      <c r="A3" s="70" t="s">
        <v>20</v>
      </c>
      <c r="B3" s="70" t="s">
        <v>1293</v>
      </c>
      <c r="C3" s="69" t="s">
        <v>4206</v>
      </c>
      <c r="D3" s="69" t="s">
        <v>4206</v>
      </c>
      <c r="E3" s="70" t="s">
        <v>1287</v>
      </c>
      <c r="F3" s="14">
        <v>2</v>
      </c>
      <c r="G3" s="14" t="str">
        <f t="shared" si="0"/>
        <v>b</v>
      </c>
      <c r="H3" s="19">
        <f>F3+2007</f>
        <v>2009</v>
      </c>
      <c r="I3" s="19" t="s">
        <v>1298</v>
      </c>
      <c r="J3" s="19" t="s">
        <v>1291</v>
      </c>
      <c r="K3" s="14" t="s">
        <v>1292</v>
      </c>
      <c r="M3" s="14" t="s">
        <v>511</v>
      </c>
      <c r="P3" s="19" t="s">
        <v>92</v>
      </c>
      <c r="Q3" t="s">
        <v>2059</v>
      </c>
    </row>
    <row r="4" spans="1:17" ht="18" customHeight="1" x14ac:dyDescent="0.2">
      <c r="A4" s="70" t="s">
        <v>20</v>
      </c>
      <c r="B4" s="70" t="s">
        <v>1299</v>
      </c>
      <c r="C4" s="69" t="s">
        <v>4206</v>
      </c>
      <c r="D4" s="69" t="s">
        <v>4206</v>
      </c>
      <c r="E4" s="70" t="s">
        <v>1287</v>
      </c>
      <c r="F4" s="14">
        <v>3</v>
      </c>
      <c r="G4" s="14" t="str">
        <f t="shared" si="0"/>
        <v>c</v>
      </c>
      <c r="H4" s="19">
        <f>F4+2007</f>
        <v>2010</v>
      </c>
      <c r="I4" s="19" t="s">
        <v>1300</v>
      </c>
      <c r="J4" s="19" t="s">
        <v>1291</v>
      </c>
      <c r="K4" s="14" t="s">
        <v>1292</v>
      </c>
      <c r="M4" s="14" t="s">
        <v>511</v>
      </c>
      <c r="P4" s="19" t="s">
        <v>92</v>
      </c>
      <c r="Q4" t="s">
        <v>2059</v>
      </c>
    </row>
    <row r="5" spans="1:17" ht="18" customHeight="1" x14ac:dyDescent="0.2">
      <c r="A5" s="70" t="s">
        <v>20</v>
      </c>
      <c r="B5" s="70" t="s">
        <v>1301</v>
      </c>
      <c r="C5" s="69" t="s">
        <v>4206</v>
      </c>
      <c r="D5" s="69" t="s">
        <v>4206</v>
      </c>
      <c r="E5" s="70" t="s">
        <v>1287</v>
      </c>
      <c r="F5" s="14">
        <v>4</v>
      </c>
      <c r="G5" s="14" t="str">
        <f t="shared" si="0"/>
        <v>d</v>
      </c>
      <c r="H5" s="19">
        <f>F5+2007</f>
        <v>2011</v>
      </c>
      <c r="I5" s="19" t="s">
        <v>1303</v>
      </c>
      <c r="J5" s="19" t="s">
        <v>1291</v>
      </c>
      <c r="K5" s="14" t="s">
        <v>1292</v>
      </c>
      <c r="M5" s="14" t="s">
        <v>511</v>
      </c>
      <c r="P5" s="19" t="s">
        <v>92</v>
      </c>
      <c r="Q5" t="s">
        <v>2059</v>
      </c>
    </row>
    <row r="6" spans="1:17" ht="18" customHeight="1" x14ac:dyDescent="0.2">
      <c r="A6" s="59" t="s">
        <v>20</v>
      </c>
      <c r="B6" s="59" t="str">
        <f t="shared" ref="B6:B37" si="1">"avars_" &amp;  H6</f>
        <v>avars_2008</v>
      </c>
      <c r="C6" s="52" t="s">
        <v>5025</v>
      </c>
      <c r="D6" s="59" t="s">
        <v>67</v>
      </c>
      <c r="E6" s="59" t="s">
        <v>99</v>
      </c>
      <c r="F6" s="14">
        <v>1</v>
      </c>
      <c r="G6" s="14" t="str">
        <f t="shared" si="0"/>
        <v>a</v>
      </c>
      <c r="H6" s="19">
        <v>2008</v>
      </c>
      <c r="I6" s="19" t="s">
        <v>100</v>
      </c>
      <c r="J6" s="19" t="s">
        <v>16</v>
      </c>
      <c r="K6" s="19" t="s">
        <v>101</v>
      </c>
      <c r="M6" s="14" t="s">
        <v>77</v>
      </c>
      <c r="P6" s="19" t="s">
        <v>102</v>
      </c>
      <c r="Q6" t="s">
        <v>2059</v>
      </c>
    </row>
    <row r="7" spans="1:17" ht="18" customHeight="1" x14ac:dyDescent="0.2">
      <c r="A7" s="57" t="s">
        <v>20</v>
      </c>
      <c r="B7" s="57" t="str">
        <f t="shared" si="1"/>
        <v>avars_2009</v>
      </c>
      <c r="C7" s="52" t="s">
        <v>5025</v>
      </c>
      <c r="D7" s="59" t="s">
        <v>67</v>
      </c>
      <c r="E7" s="57" t="s">
        <v>99</v>
      </c>
      <c r="F7" s="14">
        <v>2</v>
      </c>
      <c r="G7" s="14" t="str">
        <f t="shared" si="0"/>
        <v>b</v>
      </c>
      <c r="H7" s="19">
        <v>2009</v>
      </c>
      <c r="I7" s="19" t="s">
        <v>100</v>
      </c>
      <c r="J7" s="19" t="s">
        <v>16</v>
      </c>
      <c r="K7" s="19" t="s">
        <v>101</v>
      </c>
      <c r="M7" s="14" t="s">
        <v>77</v>
      </c>
      <c r="P7" s="19" t="s">
        <v>102</v>
      </c>
      <c r="Q7" t="s">
        <v>2059</v>
      </c>
    </row>
    <row r="8" spans="1:17" ht="18" customHeight="1" x14ac:dyDescent="0.2">
      <c r="A8" s="57" t="s">
        <v>20</v>
      </c>
      <c r="B8" s="57" t="str">
        <f t="shared" si="1"/>
        <v>avars_2010</v>
      </c>
      <c r="C8" s="52" t="s">
        <v>5025</v>
      </c>
      <c r="D8" s="59" t="s">
        <v>67</v>
      </c>
      <c r="E8" s="57" t="s">
        <v>99</v>
      </c>
      <c r="F8" s="14">
        <v>3</v>
      </c>
      <c r="G8" s="14" t="str">
        <f t="shared" si="0"/>
        <v>c</v>
      </c>
      <c r="H8" s="19">
        <v>2010</v>
      </c>
      <c r="I8" s="19" t="s">
        <v>100</v>
      </c>
      <c r="J8" s="19" t="s">
        <v>16</v>
      </c>
      <c r="K8" s="19" t="s">
        <v>101</v>
      </c>
      <c r="M8" s="14" t="s">
        <v>77</v>
      </c>
      <c r="P8" s="19" t="s">
        <v>102</v>
      </c>
      <c r="Q8" t="s">
        <v>2059</v>
      </c>
    </row>
    <row r="9" spans="1:17" ht="18" customHeight="1" x14ac:dyDescent="0.2">
      <c r="A9" s="57" t="s">
        <v>20</v>
      </c>
      <c r="B9" s="57" t="str">
        <f t="shared" si="1"/>
        <v>avars_2011</v>
      </c>
      <c r="C9" s="52" t="s">
        <v>5025</v>
      </c>
      <c r="D9" s="59" t="s">
        <v>67</v>
      </c>
      <c r="E9" s="57" t="s">
        <v>99</v>
      </c>
      <c r="F9" s="14">
        <v>4</v>
      </c>
      <c r="G9" s="14" t="str">
        <f t="shared" si="0"/>
        <v>d</v>
      </c>
      <c r="H9" s="19">
        <v>2011</v>
      </c>
      <c r="I9" s="19" t="s">
        <v>100</v>
      </c>
      <c r="J9" s="19" t="s">
        <v>16</v>
      </c>
      <c r="K9" s="19" t="s">
        <v>101</v>
      </c>
      <c r="M9" s="14" t="s">
        <v>77</v>
      </c>
      <c r="P9" s="19" t="s">
        <v>102</v>
      </c>
      <c r="Q9" t="s">
        <v>2059</v>
      </c>
    </row>
    <row r="10" spans="1:17" ht="18" customHeight="1" x14ac:dyDescent="0.2">
      <c r="A10" s="57" t="s">
        <v>20</v>
      </c>
      <c r="B10" s="57" t="str">
        <f t="shared" si="1"/>
        <v>avars_2012</v>
      </c>
      <c r="C10" s="52" t="s">
        <v>5025</v>
      </c>
      <c r="D10" s="59" t="s">
        <v>67</v>
      </c>
      <c r="E10" s="57" t="s">
        <v>99</v>
      </c>
      <c r="F10" s="14">
        <v>5</v>
      </c>
      <c r="G10" s="14" t="str">
        <f t="shared" si="0"/>
        <v>e</v>
      </c>
      <c r="H10" s="19">
        <v>2012</v>
      </c>
      <c r="I10" s="19" t="s">
        <v>100</v>
      </c>
      <c r="J10" s="19" t="s">
        <v>16</v>
      </c>
      <c r="K10" s="19" t="s">
        <v>101</v>
      </c>
      <c r="M10" s="14" t="s">
        <v>77</v>
      </c>
      <c r="P10" s="19" t="s">
        <v>102</v>
      </c>
      <c r="Q10" t="s">
        <v>2059</v>
      </c>
    </row>
    <row r="11" spans="1:17" ht="18" customHeight="1" x14ac:dyDescent="0.2">
      <c r="A11" s="57" t="s">
        <v>20</v>
      </c>
      <c r="B11" s="57" t="str">
        <f t="shared" si="1"/>
        <v>avars_2013</v>
      </c>
      <c r="C11" s="52" t="s">
        <v>5025</v>
      </c>
      <c r="D11" s="59" t="s">
        <v>67</v>
      </c>
      <c r="E11" s="57" t="s">
        <v>99</v>
      </c>
      <c r="F11" s="14">
        <v>6</v>
      </c>
      <c r="G11" s="14" t="str">
        <f t="shared" si="0"/>
        <v>f</v>
      </c>
      <c r="H11" s="19">
        <v>2013</v>
      </c>
      <c r="I11" s="19" t="s">
        <v>100</v>
      </c>
      <c r="J11" s="19" t="s">
        <v>16</v>
      </c>
      <c r="K11" s="19" t="s">
        <v>101</v>
      </c>
      <c r="M11" s="14" t="s">
        <v>77</v>
      </c>
      <c r="P11" s="19" t="s">
        <v>102</v>
      </c>
      <c r="Q11" t="s">
        <v>2059</v>
      </c>
    </row>
    <row r="12" spans="1:17" ht="18" customHeight="1" x14ac:dyDescent="0.2">
      <c r="A12" s="57" t="s">
        <v>20</v>
      </c>
      <c r="B12" s="57" t="str">
        <f t="shared" si="1"/>
        <v>avars_2014</v>
      </c>
      <c r="C12" s="52" t="s">
        <v>5025</v>
      </c>
      <c r="D12" s="59" t="s">
        <v>67</v>
      </c>
      <c r="E12" s="57" t="s">
        <v>99</v>
      </c>
      <c r="F12" s="14">
        <v>7</v>
      </c>
      <c r="G12" s="14" t="str">
        <f t="shared" si="0"/>
        <v>g</v>
      </c>
      <c r="H12" s="19">
        <v>2014</v>
      </c>
      <c r="I12" s="19" t="s">
        <v>100</v>
      </c>
      <c r="J12" s="19" t="s">
        <v>16</v>
      </c>
      <c r="K12" s="19" t="s">
        <v>101</v>
      </c>
      <c r="M12" s="14" t="s">
        <v>77</v>
      </c>
      <c r="P12" s="19" t="s">
        <v>102</v>
      </c>
      <c r="Q12" t="s">
        <v>2059</v>
      </c>
    </row>
    <row r="13" spans="1:17" ht="18" customHeight="1" x14ac:dyDescent="0.2">
      <c r="A13" s="57" t="s">
        <v>20</v>
      </c>
      <c r="B13" s="57" t="str">
        <f t="shared" si="1"/>
        <v>avars_2015</v>
      </c>
      <c r="C13" s="52" t="s">
        <v>5025</v>
      </c>
      <c r="D13" s="59" t="s">
        <v>67</v>
      </c>
      <c r="E13" s="57" t="s">
        <v>99</v>
      </c>
      <c r="F13" s="14">
        <v>8</v>
      </c>
      <c r="G13" s="14" t="str">
        <f t="shared" si="0"/>
        <v>h</v>
      </c>
      <c r="H13" s="19">
        <v>2015</v>
      </c>
      <c r="I13" s="19" t="s">
        <v>100</v>
      </c>
      <c r="J13" s="19" t="s">
        <v>16</v>
      </c>
      <c r="K13" s="19" t="s">
        <v>101</v>
      </c>
      <c r="M13" s="14" t="s">
        <v>77</v>
      </c>
      <c r="P13" s="19" t="s">
        <v>102</v>
      </c>
      <c r="Q13" t="s">
        <v>2059</v>
      </c>
    </row>
    <row r="14" spans="1:17" ht="18" customHeight="1" x14ac:dyDescent="0.2">
      <c r="A14" s="57" t="s">
        <v>20</v>
      </c>
      <c r="B14" s="57" t="str">
        <f t="shared" si="1"/>
        <v>avars_2016</v>
      </c>
      <c r="C14" s="52" t="s">
        <v>5025</v>
      </c>
      <c r="D14" s="59" t="s">
        <v>67</v>
      </c>
      <c r="E14" s="57" t="s">
        <v>99</v>
      </c>
      <c r="F14" s="14">
        <v>9</v>
      </c>
      <c r="G14" s="14" t="str">
        <f t="shared" si="0"/>
        <v>i</v>
      </c>
      <c r="H14" s="19">
        <v>2016</v>
      </c>
      <c r="I14" s="19" t="s">
        <v>100</v>
      </c>
      <c r="J14" s="19" t="s">
        <v>16</v>
      </c>
      <c r="K14" s="19" t="s">
        <v>101</v>
      </c>
      <c r="M14" s="14" t="s">
        <v>77</v>
      </c>
      <c r="P14" s="19" t="s">
        <v>102</v>
      </c>
      <c r="Q14" t="s">
        <v>2059</v>
      </c>
    </row>
    <row r="15" spans="1:17" ht="18" customHeight="1" x14ac:dyDescent="0.2">
      <c r="A15" s="57" t="s">
        <v>20</v>
      </c>
      <c r="B15" s="57" t="str">
        <f t="shared" si="1"/>
        <v>avars_2017</v>
      </c>
      <c r="C15" s="52" t="s">
        <v>5025</v>
      </c>
      <c r="D15" s="59" t="s">
        <v>67</v>
      </c>
      <c r="E15" s="57" t="s">
        <v>99</v>
      </c>
      <c r="F15" s="14">
        <v>10</v>
      </c>
      <c r="G15" s="14" t="str">
        <f t="shared" si="0"/>
        <v>j</v>
      </c>
      <c r="H15" s="19">
        <v>2017</v>
      </c>
      <c r="I15" s="19" t="s">
        <v>100</v>
      </c>
      <c r="J15" s="19" t="s">
        <v>16</v>
      </c>
      <c r="K15" s="19" t="s">
        <v>101</v>
      </c>
      <c r="M15" s="14" t="s">
        <v>77</v>
      </c>
      <c r="P15" s="19" t="s">
        <v>102</v>
      </c>
      <c r="Q15" t="s">
        <v>2059</v>
      </c>
    </row>
    <row r="16" spans="1:17" ht="18" customHeight="1" x14ac:dyDescent="0.2">
      <c r="A16" s="57" t="s">
        <v>20</v>
      </c>
      <c r="B16" s="57" t="str">
        <f t="shared" si="1"/>
        <v>avars_2018</v>
      </c>
      <c r="C16" s="52" t="s">
        <v>5025</v>
      </c>
      <c r="D16" s="59" t="s">
        <v>67</v>
      </c>
      <c r="E16" s="57" t="s">
        <v>99</v>
      </c>
      <c r="F16" s="14">
        <v>11</v>
      </c>
      <c r="G16" s="14" t="str">
        <f t="shared" si="0"/>
        <v>k</v>
      </c>
      <c r="H16" s="19">
        <v>2018</v>
      </c>
      <c r="I16" s="19" t="s">
        <v>100</v>
      </c>
      <c r="J16" s="19" t="s">
        <v>16</v>
      </c>
      <c r="K16" s="19" t="s">
        <v>101</v>
      </c>
      <c r="M16" s="14" t="s">
        <v>77</v>
      </c>
      <c r="P16" s="19" t="s">
        <v>102</v>
      </c>
      <c r="Q16" t="s">
        <v>2059</v>
      </c>
    </row>
    <row r="17" spans="1:17" ht="18" customHeight="1" x14ac:dyDescent="0.2">
      <c r="A17" s="57" t="s">
        <v>20</v>
      </c>
      <c r="B17" s="57" t="str">
        <f t="shared" si="1"/>
        <v>avars_2008</v>
      </c>
      <c r="C17" s="52" t="s">
        <v>5025</v>
      </c>
      <c r="D17" s="59" t="s">
        <v>67</v>
      </c>
      <c r="E17" s="57" t="s">
        <v>103</v>
      </c>
      <c r="F17" s="14">
        <v>1</v>
      </c>
      <c r="G17" s="14" t="str">
        <f t="shared" si="0"/>
        <v>a</v>
      </c>
      <c r="H17" s="19">
        <v>2008</v>
      </c>
      <c r="I17" s="19" t="s">
        <v>100</v>
      </c>
      <c r="J17" s="19" t="s">
        <v>16</v>
      </c>
      <c r="K17" s="19" t="s">
        <v>101</v>
      </c>
      <c r="M17" s="14" t="s">
        <v>77</v>
      </c>
      <c r="P17" s="19" t="s">
        <v>102</v>
      </c>
      <c r="Q17" t="s">
        <v>2059</v>
      </c>
    </row>
    <row r="18" spans="1:17" ht="18" customHeight="1" x14ac:dyDescent="0.2">
      <c r="A18" s="57" t="s">
        <v>20</v>
      </c>
      <c r="B18" s="57" t="str">
        <f t="shared" si="1"/>
        <v>avars_2009</v>
      </c>
      <c r="C18" s="52" t="s">
        <v>5025</v>
      </c>
      <c r="D18" s="59" t="s">
        <v>67</v>
      </c>
      <c r="E18" s="57" t="s">
        <v>103</v>
      </c>
      <c r="F18" s="14">
        <v>2</v>
      </c>
      <c r="G18" s="14" t="str">
        <f t="shared" si="0"/>
        <v>b</v>
      </c>
      <c r="H18" s="19">
        <v>2009</v>
      </c>
      <c r="I18" s="19" t="s">
        <v>100</v>
      </c>
      <c r="J18" s="19" t="s">
        <v>16</v>
      </c>
      <c r="K18" s="19" t="s">
        <v>101</v>
      </c>
      <c r="M18" s="14" t="s">
        <v>77</v>
      </c>
      <c r="P18" s="19" t="s">
        <v>102</v>
      </c>
      <c r="Q18" t="s">
        <v>2059</v>
      </c>
    </row>
    <row r="19" spans="1:17" ht="18" customHeight="1" x14ac:dyDescent="0.2">
      <c r="A19" s="57" t="s">
        <v>20</v>
      </c>
      <c r="B19" s="57" t="str">
        <f t="shared" si="1"/>
        <v>avars_2010</v>
      </c>
      <c r="C19" s="52" t="s">
        <v>5025</v>
      </c>
      <c r="D19" s="59" t="s">
        <v>67</v>
      </c>
      <c r="E19" s="57" t="s">
        <v>103</v>
      </c>
      <c r="F19" s="14">
        <v>3</v>
      </c>
      <c r="G19" s="14" t="str">
        <f t="shared" si="0"/>
        <v>c</v>
      </c>
      <c r="H19" s="19">
        <v>2010</v>
      </c>
      <c r="I19" s="19" t="s">
        <v>100</v>
      </c>
      <c r="J19" s="19" t="s">
        <v>16</v>
      </c>
      <c r="K19" s="19" t="s">
        <v>101</v>
      </c>
      <c r="M19" s="14" t="s">
        <v>77</v>
      </c>
      <c r="P19" s="19" t="s">
        <v>102</v>
      </c>
      <c r="Q19" t="s">
        <v>2059</v>
      </c>
    </row>
    <row r="20" spans="1:17" ht="18" customHeight="1" x14ac:dyDescent="0.2">
      <c r="A20" s="57" t="s">
        <v>20</v>
      </c>
      <c r="B20" s="57" t="str">
        <f t="shared" si="1"/>
        <v>avars_2011</v>
      </c>
      <c r="C20" s="52" t="s">
        <v>5025</v>
      </c>
      <c r="D20" s="59" t="s">
        <v>67</v>
      </c>
      <c r="E20" s="57" t="s">
        <v>103</v>
      </c>
      <c r="F20" s="14">
        <v>4</v>
      </c>
      <c r="G20" s="14" t="str">
        <f t="shared" si="0"/>
        <v>d</v>
      </c>
      <c r="H20" s="19">
        <v>2011</v>
      </c>
      <c r="I20" s="19" t="s">
        <v>100</v>
      </c>
      <c r="J20" s="19" t="s">
        <v>16</v>
      </c>
      <c r="K20" s="19" t="s">
        <v>101</v>
      </c>
      <c r="M20" s="14" t="s">
        <v>77</v>
      </c>
      <c r="P20" s="19" t="s">
        <v>102</v>
      </c>
      <c r="Q20" t="s">
        <v>2059</v>
      </c>
    </row>
    <row r="21" spans="1:17" ht="18" customHeight="1" x14ac:dyDescent="0.2">
      <c r="A21" s="57" t="s">
        <v>20</v>
      </c>
      <c r="B21" s="57" t="str">
        <f t="shared" si="1"/>
        <v>avars_2012</v>
      </c>
      <c r="C21" s="52" t="s">
        <v>5025</v>
      </c>
      <c r="D21" s="59" t="s">
        <v>67</v>
      </c>
      <c r="E21" s="57" t="s">
        <v>103</v>
      </c>
      <c r="F21" s="14">
        <v>5</v>
      </c>
      <c r="G21" s="14" t="str">
        <f t="shared" si="0"/>
        <v>e</v>
      </c>
      <c r="H21" s="19">
        <v>2012</v>
      </c>
      <c r="I21" s="19" t="s">
        <v>100</v>
      </c>
      <c r="J21" s="19" t="s">
        <v>16</v>
      </c>
      <c r="K21" s="19" t="s">
        <v>101</v>
      </c>
      <c r="M21" s="14" t="s">
        <v>77</v>
      </c>
      <c r="P21" s="19" t="s">
        <v>102</v>
      </c>
      <c r="Q21" t="s">
        <v>2059</v>
      </c>
    </row>
    <row r="22" spans="1:17" ht="18" customHeight="1" x14ac:dyDescent="0.2">
      <c r="A22" s="57" t="s">
        <v>20</v>
      </c>
      <c r="B22" s="57" t="str">
        <f t="shared" si="1"/>
        <v>avars_2013</v>
      </c>
      <c r="C22" s="52" t="s">
        <v>5025</v>
      </c>
      <c r="D22" s="59" t="s">
        <v>67</v>
      </c>
      <c r="E22" s="57" t="s">
        <v>103</v>
      </c>
      <c r="F22" s="14">
        <v>6</v>
      </c>
      <c r="G22" s="14" t="str">
        <f t="shared" si="0"/>
        <v>f</v>
      </c>
      <c r="H22" s="19">
        <v>2013</v>
      </c>
      <c r="I22" s="19" t="s">
        <v>100</v>
      </c>
      <c r="J22" s="19" t="s">
        <v>16</v>
      </c>
      <c r="K22" s="19" t="s">
        <v>101</v>
      </c>
      <c r="M22" s="14" t="s">
        <v>77</v>
      </c>
      <c r="P22" s="19" t="s">
        <v>102</v>
      </c>
      <c r="Q22" t="s">
        <v>2059</v>
      </c>
    </row>
    <row r="23" spans="1:17" ht="18" customHeight="1" x14ac:dyDescent="0.2">
      <c r="A23" s="57" t="s">
        <v>20</v>
      </c>
      <c r="B23" s="57" t="str">
        <f t="shared" si="1"/>
        <v>avars_2014</v>
      </c>
      <c r="C23" s="52" t="s">
        <v>5025</v>
      </c>
      <c r="D23" s="59" t="s">
        <v>67</v>
      </c>
      <c r="E23" s="57" t="s">
        <v>103</v>
      </c>
      <c r="F23" s="14">
        <v>7</v>
      </c>
      <c r="G23" s="14" t="str">
        <f t="shared" si="0"/>
        <v>g</v>
      </c>
      <c r="H23" s="19">
        <v>2014</v>
      </c>
      <c r="I23" s="19" t="s">
        <v>100</v>
      </c>
      <c r="J23" s="19" t="s">
        <v>16</v>
      </c>
      <c r="K23" s="19" t="s">
        <v>101</v>
      </c>
      <c r="M23" s="14" t="s">
        <v>77</v>
      </c>
      <c r="P23" s="19" t="s">
        <v>102</v>
      </c>
      <c r="Q23" t="s">
        <v>2059</v>
      </c>
    </row>
    <row r="24" spans="1:17" ht="18" customHeight="1" x14ac:dyDescent="0.2">
      <c r="A24" s="57" t="s">
        <v>20</v>
      </c>
      <c r="B24" s="57" t="str">
        <f t="shared" si="1"/>
        <v>avars_2015</v>
      </c>
      <c r="C24" s="52" t="s">
        <v>5025</v>
      </c>
      <c r="D24" s="59" t="s">
        <v>67</v>
      </c>
      <c r="E24" s="57" t="s">
        <v>103</v>
      </c>
      <c r="F24" s="14">
        <v>8</v>
      </c>
      <c r="G24" s="14" t="str">
        <f t="shared" si="0"/>
        <v>h</v>
      </c>
      <c r="H24" s="19">
        <v>2015</v>
      </c>
      <c r="I24" s="19" t="s">
        <v>100</v>
      </c>
      <c r="J24" s="19" t="s">
        <v>16</v>
      </c>
      <c r="K24" s="19" t="s">
        <v>101</v>
      </c>
      <c r="M24" s="14" t="s">
        <v>77</v>
      </c>
      <c r="P24" s="19" t="s">
        <v>102</v>
      </c>
      <c r="Q24" t="s">
        <v>2059</v>
      </c>
    </row>
    <row r="25" spans="1:17" ht="18" customHeight="1" x14ac:dyDescent="0.2">
      <c r="A25" s="57" t="s">
        <v>20</v>
      </c>
      <c r="B25" s="57" t="str">
        <f t="shared" si="1"/>
        <v>avars_2016</v>
      </c>
      <c r="C25" s="52" t="s">
        <v>5025</v>
      </c>
      <c r="D25" s="59" t="s">
        <v>67</v>
      </c>
      <c r="E25" s="57" t="s">
        <v>103</v>
      </c>
      <c r="F25" s="14">
        <v>9</v>
      </c>
      <c r="G25" s="14" t="str">
        <f t="shared" si="0"/>
        <v>i</v>
      </c>
      <c r="H25" s="19">
        <v>2016</v>
      </c>
      <c r="I25" s="19" t="s">
        <v>100</v>
      </c>
      <c r="J25" s="19" t="s">
        <v>16</v>
      </c>
      <c r="K25" s="19" t="s">
        <v>101</v>
      </c>
      <c r="M25" s="14" t="s">
        <v>77</v>
      </c>
      <c r="P25" s="19" t="s">
        <v>102</v>
      </c>
      <c r="Q25" t="s">
        <v>2059</v>
      </c>
    </row>
    <row r="26" spans="1:17" ht="18" customHeight="1" x14ac:dyDescent="0.2">
      <c r="A26" s="57" t="s">
        <v>20</v>
      </c>
      <c r="B26" s="57" t="str">
        <f t="shared" si="1"/>
        <v>avars_2017</v>
      </c>
      <c r="C26" s="52" t="s">
        <v>5025</v>
      </c>
      <c r="D26" s="59" t="s">
        <v>67</v>
      </c>
      <c r="E26" s="57" t="s">
        <v>103</v>
      </c>
      <c r="F26" s="14">
        <v>10</v>
      </c>
      <c r="G26" s="14" t="str">
        <f t="shared" si="0"/>
        <v>j</v>
      </c>
      <c r="H26" s="19">
        <v>2017</v>
      </c>
      <c r="I26" s="19" t="s">
        <v>100</v>
      </c>
      <c r="J26" s="19" t="s">
        <v>16</v>
      </c>
      <c r="K26" s="19" t="s">
        <v>101</v>
      </c>
      <c r="M26" s="14" t="s">
        <v>77</v>
      </c>
      <c r="P26" s="19" t="s">
        <v>102</v>
      </c>
      <c r="Q26" t="s">
        <v>2059</v>
      </c>
    </row>
    <row r="27" spans="1:17" ht="18" customHeight="1" x14ac:dyDescent="0.2">
      <c r="A27" s="57" t="s">
        <v>20</v>
      </c>
      <c r="B27" s="57" t="str">
        <f t="shared" si="1"/>
        <v>avars_2018</v>
      </c>
      <c r="C27" s="52" t="s">
        <v>5025</v>
      </c>
      <c r="D27" s="59" t="s">
        <v>67</v>
      </c>
      <c r="E27" s="57" t="s">
        <v>103</v>
      </c>
      <c r="F27" s="14">
        <v>11</v>
      </c>
      <c r="G27" s="14" t="str">
        <f t="shared" si="0"/>
        <v>k</v>
      </c>
      <c r="H27" s="19">
        <v>2018</v>
      </c>
      <c r="I27" s="19" t="s">
        <v>100</v>
      </c>
      <c r="J27" s="19" t="s">
        <v>16</v>
      </c>
      <c r="K27" s="19" t="s">
        <v>101</v>
      </c>
      <c r="M27" s="14" t="s">
        <v>77</v>
      </c>
      <c r="P27" s="19" t="s">
        <v>102</v>
      </c>
      <c r="Q27" t="s">
        <v>2059</v>
      </c>
    </row>
    <row r="28" spans="1:17" ht="18" customHeight="1" x14ac:dyDescent="0.2">
      <c r="A28" s="57" t="s">
        <v>20</v>
      </c>
      <c r="B28" s="57" t="str">
        <f t="shared" si="1"/>
        <v>avars_2008</v>
      </c>
      <c r="C28" s="52" t="s">
        <v>5025</v>
      </c>
      <c r="D28" s="59" t="s">
        <v>67</v>
      </c>
      <c r="E28" s="57" t="s">
        <v>104</v>
      </c>
      <c r="F28" s="14">
        <v>1</v>
      </c>
      <c r="G28" s="14" t="str">
        <f t="shared" si="0"/>
        <v>a</v>
      </c>
      <c r="H28" s="19">
        <v>2008</v>
      </c>
      <c r="I28" s="19" t="s">
        <v>100</v>
      </c>
      <c r="J28" s="19" t="s">
        <v>16</v>
      </c>
      <c r="K28" s="19" t="s">
        <v>101</v>
      </c>
      <c r="M28" s="14" t="s">
        <v>77</v>
      </c>
      <c r="P28" s="19" t="s">
        <v>102</v>
      </c>
      <c r="Q28" t="s">
        <v>2059</v>
      </c>
    </row>
    <row r="29" spans="1:17" ht="18" customHeight="1" x14ac:dyDescent="0.2">
      <c r="A29" s="57" t="s">
        <v>20</v>
      </c>
      <c r="B29" s="57" t="str">
        <f t="shared" si="1"/>
        <v>avars_2009</v>
      </c>
      <c r="C29" s="52" t="s">
        <v>5025</v>
      </c>
      <c r="D29" s="59" t="s">
        <v>67</v>
      </c>
      <c r="E29" s="57" t="s">
        <v>104</v>
      </c>
      <c r="F29" s="14">
        <v>2</v>
      </c>
      <c r="G29" s="14" t="str">
        <f t="shared" si="0"/>
        <v>b</v>
      </c>
      <c r="H29" s="19">
        <v>2009</v>
      </c>
      <c r="I29" s="19" t="s">
        <v>100</v>
      </c>
      <c r="J29" s="19" t="s">
        <v>16</v>
      </c>
      <c r="K29" s="19" t="s">
        <v>101</v>
      </c>
      <c r="M29" s="14" t="s">
        <v>77</v>
      </c>
      <c r="P29" s="19" t="s">
        <v>102</v>
      </c>
      <c r="Q29" t="s">
        <v>2059</v>
      </c>
    </row>
    <row r="30" spans="1:17" ht="18" customHeight="1" x14ac:dyDescent="0.2">
      <c r="A30" s="57" t="s">
        <v>20</v>
      </c>
      <c r="B30" s="57" t="str">
        <f t="shared" si="1"/>
        <v>avars_2010</v>
      </c>
      <c r="C30" s="52" t="s">
        <v>5025</v>
      </c>
      <c r="D30" s="59" t="s">
        <v>67</v>
      </c>
      <c r="E30" s="57" t="s">
        <v>104</v>
      </c>
      <c r="F30" s="14">
        <v>3</v>
      </c>
      <c r="G30" s="14" t="str">
        <f t="shared" si="0"/>
        <v>c</v>
      </c>
      <c r="H30" s="19">
        <v>2010</v>
      </c>
      <c r="I30" s="19" t="s">
        <v>100</v>
      </c>
      <c r="J30" s="19" t="s">
        <v>16</v>
      </c>
      <c r="K30" s="19" t="s">
        <v>101</v>
      </c>
      <c r="M30" s="14" t="s">
        <v>77</v>
      </c>
      <c r="P30" s="19" t="s">
        <v>102</v>
      </c>
      <c r="Q30" t="s">
        <v>2059</v>
      </c>
    </row>
    <row r="31" spans="1:17" ht="18" customHeight="1" x14ac:dyDescent="0.2">
      <c r="A31" s="57" t="s">
        <v>20</v>
      </c>
      <c r="B31" s="57" t="str">
        <f t="shared" si="1"/>
        <v>avars_2011</v>
      </c>
      <c r="C31" s="52" t="s">
        <v>5025</v>
      </c>
      <c r="D31" s="59" t="s">
        <v>67</v>
      </c>
      <c r="E31" s="57" t="s">
        <v>104</v>
      </c>
      <c r="F31" s="14">
        <v>4</v>
      </c>
      <c r="G31" s="14" t="str">
        <f t="shared" si="0"/>
        <v>d</v>
      </c>
      <c r="H31" s="19">
        <v>2011</v>
      </c>
      <c r="I31" s="19" t="s">
        <v>100</v>
      </c>
      <c r="J31" s="19" t="s">
        <v>16</v>
      </c>
      <c r="K31" s="19" t="s">
        <v>101</v>
      </c>
      <c r="M31" s="14" t="s">
        <v>77</v>
      </c>
      <c r="P31" s="19" t="s">
        <v>102</v>
      </c>
      <c r="Q31" t="s">
        <v>2059</v>
      </c>
    </row>
    <row r="32" spans="1:17" ht="18" customHeight="1" x14ac:dyDescent="0.2">
      <c r="A32" s="57" t="s">
        <v>20</v>
      </c>
      <c r="B32" s="57" t="str">
        <f t="shared" si="1"/>
        <v>avars_2012</v>
      </c>
      <c r="C32" s="52" t="s">
        <v>5025</v>
      </c>
      <c r="D32" s="59" t="s">
        <v>67</v>
      </c>
      <c r="E32" s="57" t="s">
        <v>104</v>
      </c>
      <c r="F32" s="14">
        <v>5</v>
      </c>
      <c r="G32" s="14" t="str">
        <f t="shared" si="0"/>
        <v>e</v>
      </c>
      <c r="H32" s="19">
        <v>2012</v>
      </c>
      <c r="I32" s="19" t="s">
        <v>100</v>
      </c>
      <c r="J32" s="19" t="s">
        <v>16</v>
      </c>
      <c r="K32" s="19" t="s">
        <v>101</v>
      </c>
      <c r="M32" s="14" t="s">
        <v>77</v>
      </c>
      <c r="P32" s="19" t="s">
        <v>102</v>
      </c>
      <c r="Q32" t="s">
        <v>2059</v>
      </c>
    </row>
    <row r="33" spans="1:17" ht="18" customHeight="1" x14ac:dyDescent="0.2">
      <c r="A33" s="57" t="s">
        <v>20</v>
      </c>
      <c r="B33" s="57" t="str">
        <f t="shared" si="1"/>
        <v>avars_2013</v>
      </c>
      <c r="C33" s="52" t="s">
        <v>5025</v>
      </c>
      <c r="D33" s="59" t="s">
        <v>67</v>
      </c>
      <c r="E33" s="57" t="s">
        <v>104</v>
      </c>
      <c r="F33" s="14">
        <v>6</v>
      </c>
      <c r="G33" s="14" t="str">
        <f t="shared" si="0"/>
        <v>f</v>
      </c>
      <c r="H33" s="19">
        <v>2013</v>
      </c>
      <c r="I33" s="19" t="s">
        <v>100</v>
      </c>
      <c r="J33" s="19" t="s">
        <v>16</v>
      </c>
      <c r="K33" s="19" t="s">
        <v>101</v>
      </c>
      <c r="M33" s="14" t="s">
        <v>77</v>
      </c>
      <c r="P33" s="19" t="s">
        <v>102</v>
      </c>
      <c r="Q33" t="s">
        <v>2059</v>
      </c>
    </row>
    <row r="34" spans="1:17" ht="18" customHeight="1" x14ac:dyDescent="0.2">
      <c r="A34" s="57" t="s">
        <v>20</v>
      </c>
      <c r="B34" s="57" t="str">
        <f t="shared" si="1"/>
        <v>avars_2014</v>
      </c>
      <c r="C34" s="52" t="s">
        <v>5025</v>
      </c>
      <c r="D34" s="59" t="s">
        <v>67</v>
      </c>
      <c r="E34" s="57" t="s">
        <v>104</v>
      </c>
      <c r="F34" s="14">
        <v>7</v>
      </c>
      <c r="G34" s="14" t="str">
        <f t="shared" ref="G34:G65" si="2">MID("abcdefghijklmnopqrstuvwxyz",F34,1)</f>
        <v>g</v>
      </c>
      <c r="H34" s="19">
        <v>2014</v>
      </c>
      <c r="I34" s="19" t="s">
        <v>100</v>
      </c>
      <c r="J34" s="19" t="s">
        <v>16</v>
      </c>
      <c r="K34" s="19" t="s">
        <v>101</v>
      </c>
      <c r="M34" s="14" t="s">
        <v>77</v>
      </c>
      <c r="P34" s="19" t="s">
        <v>102</v>
      </c>
      <c r="Q34" t="s">
        <v>2059</v>
      </c>
    </row>
    <row r="35" spans="1:17" ht="18" customHeight="1" x14ac:dyDescent="0.2">
      <c r="A35" s="57" t="s">
        <v>20</v>
      </c>
      <c r="B35" s="57" t="str">
        <f t="shared" si="1"/>
        <v>avars_2015</v>
      </c>
      <c r="C35" s="52" t="s">
        <v>5025</v>
      </c>
      <c r="D35" s="59" t="s">
        <v>67</v>
      </c>
      <c r="E35" s="57" t="s">
        <v>104</v>
      </c>
      <c r="F35" s="14">
        <v>8</v>
      </c>
      <c r="G35" s="14" t="str">
        <f t="shared" si="2"/>
        <v>h</v>
      </c>
      <c r="H35" s="19">
        <v>2015</v>
      </c>
      <c r="I35" s="19" t="s">
        <v>100</v>
      </c>
      <c r="J35" s="19" t="s">
        <v>16</v>
      </c>
      <c r="K35" s="19" t="s">
        <v>101</v>
      </c>
      <c r="M35" s="14" t="s">
        <v>77</v>
      </c>
      <c r="P35" s="19" t="s">
        <v>102</v>
      </c>
      <c r="Q35" t="s">
        <v>2059</v>
      </c>
    </row>
    <row r="36" spans="1:17" ht="18" customHeight="1" x14ac:dyDescent="0.2">
      <c r="A36" s="57" t="s">
        <v>20</v>
      </c>
      <c r="B36" s="57" t="str">
        <f t="shared" si="1"/>
        <v>avars_2016</v>
      </c>
      <c r="C36" s="52" t="s">
        <v>5025</v>
      </c>
      <c r="D36" s="59" t="s">
        <v>67</v>
      </c>
      <c r="E36" s="57" t="s">
        <v>104</v>
      </c>
      <c r="F36" s="14">
        <v>9</v>
      </c>
      <c r="G36" s="14" t="str">
        <f t="shared" si="2"/>
        <v>i</v>
      </c>
      <c r="H36" s="19">
        <v>2016</v>
      </c>
      <c r="I36" s="19" t="s">
        <v>100</v>
      </c>
      <c r="J36" s="19" t="s">
        <v>16</v>
      </c>
      <c r="K36" s="19" t="s">
        <v>101</v>
      </c>
      <c r="M36" s="14" t="s">
        <v>77</v>
      </c>
      <c r="P36" s="19" t="s">
        <v>102</v>
      </c>
      <c r="Q36" t="s">
        <v>2059</v>
      </c>
    </row>
    <row r="37" spans="1:17" ht="18" customHeight="1" x14ac:dyDescent="0.2">
      <c r="A37" s="57" t="s">
        <v>20</v>
      </c>
      <c r="B37" s="57" t="str">
        <f t="shared" si="1"/>
        <v>avars_2017</v>
      </c>
      <c r="C37" s="52" t="s">
        <v>5025</v>
      </c>
      <c r="D37" s="59" t="s">
        <v>67</v>
      </c>
      <c r="E37" s="57" t="s">
        <v>104</v>
      </c>
      <c r="F37" s="14">
        <v>10</v>
      </c>
      <c r="G37" s="14" t="str">
        <f t="shared" si="2"/>
        <v>j</v>
      </c>
      <c r="H37" s="19">
        <v>2017</v>
      </c>
      <c r="I37" s="19" t="s">
        <v>100</v>
      </c>
      <c r="J37" s="19" t="s">
        <v>16</v>
      </c>
      <c r="K37" s="19" t="s">
        <v>101</v>
      </c>
      <c r="M37" s="14" t="s">
        <v>77</v>
      </c>
      <c r="P37" s="19" t="s">
        <v>102</v>
      </c>
      <c r="Q37" t="s">
        <v>2059</v>
      </c>
    </row>
    <row r="38" spans="1:17" ht="18" customHeight="1" x14ac:dyDescent="0.2">
      <c r="A38" s="57" t="s">
        <v>20</v>
      </c>
      <c r="B38" s="57" t="str">
        <f t="shared" ref="B38:B69" si="3">"avars_" &amp;  H38</f>
        <v>avars_2018</v>
      </c>
      <c r="C38" s="52" t="s">
        <v>5025</v>
      </c>
      <c r="D38" s="59" t="s">
        <v>67</v>
      </c>
      <c r="E38" s="57" t="s">
        <v>104</v>
      </c>
      <c r="F38" s="14">
        <v>11</v>
      </c>
      <c r="G38" s="14" t="str">
        <f t="shared" si="2"/>
        <v>k</v>
      </c>
      <c r="H38" s="19">
        <v>2018</v>
      </c>
      <c r="I38" s="19" t="s">
        <v>100</v>
      </c>
      <c r="J38" s="19" t="s">
        <v>16</v>
      </c>
      <c r="K38" s="19" t="s">
        <v>101</v>
      </c>
      <c r="M38" s="14" t="s">
        <v>77</v>
      </c>
      <c r="P38" s="19" t="s">
        <v>102</v>
      </c>
      <c r="Q38" t="s">
        <v>2059</v>
      </c>
    </row>
    <row r="39" spans="1:17" ht="18" customHeight="1" x14ac:dyDescent="0.2">
      <c r="A39" s="57" t="s">
        <v>20</v>
      </c>
      <c r="B39" s="57" t="str">
        <f t="shared" si="3"/>
        <v>avars_2008</v>
      </c>
      <c r="C39" s="52" t="s">
        <v>5025</v>
      </c>
      <c r="D39" s="59" t="s">
        <v>67</v>
      </c>
      <c r="E39" s="57" t="s">
        <v>105</v>
      </c>
      <c r="F39" s="14">
        <v>1</v>
      </c>
      <c r="G39" s="14" t="str">
        <f t="shared" si="2"/>
        <v>a</v>
      </c>
      <c r="H39" s="19">
        <v>2008</v>
      </c>
      <c r="I39" s="19" t="s">
        <v>100</v>
      </c>
      <c r="J39" s="19" t="s">
        <v>16</v>
      </c>
      <c r="K39" s="19" t="s">
        <v>101</v>
      </c>
      <c r="M39" s="14" t="s">
        <v>77</v>
      </c>
      <c r="P39" s="19" t="s">
        <v>102</v>
      </c>
      <c r="Q39" t="s">
        <v>2059</v>
      </c>
    </row>
    <row r="40" spans="1:17" ht="18" customHeight="1" x14ac:dyDescent="0.2">
      <c r="A40" s="57" t="s">
        <v>20</v>
      </c>
      <c r="B40" s="57" t="str">
        <f t="shared" si="3"/>
        <v>avars_2009</v>
      </c>
      <c r="C40" s="52" t="s">
        <v>5025</v>
      </c>
      <c r="D40" s="59" t="s">
        <v>67</v>
      </c>
      <c r="E40" s="57" t="s">
        <v>105</v>
      </c>
      <c r="F40" s="14">
        <v>2</v>
      </c>
      <c r="G40" s="14" t="str">
        <f t="shared" si="2"/>
        <v>b</v>
      </c>
      <c r="H40" s="19">
        <v>2009</v>
      </c>
      <c r="I40" s="19" t="s">
        <v>100</v>
      </c>
      <c r="J40" s="19" t="s">
        <v>16</v>
      </c>
      <c r="K40" s="19" t="s">
        <v>101</v>
      </c>
      <c r="M40" s="14" t="s">
        <v>77</v>
      </c>
      <c r="P40" s="19" t="s">
        <v>102</v>
      </c>
      <c r="Q40" t="s">
        <v>2059</v>
      </c>
    </row>
    <row r="41" spans="1:17" ht="18" customHeight="1" x14ac:dyDescent="0.2">
      <c r="A41" s="57" t="s">
        <v>20</v>
      </c>
      <c r="B41" s="57" t="str">
        <f t="shared" si="3"/>
        <v>avars_2010</v>
      </c>
      <c r="C41" s="52" t="s">
        <v>5025</v>
      </c>
      <c r="D41" s="59" t="s">
        <v>67</v>
      </c>
      <c r="E41" s="57" t="s">
        <v>105</v>
      </c>
      <c r="F41" s="14">
        <v>3</v>
      </c>
      <c r="G41" s="14" t="str">
        <f t="shared" si="2"/>
        <v>c</v>
      </c>
      <c r="H41" s="19">
        <v>2010</v>
      </c>
      <c r="I41" s="19" t="s">
        <v>100</v>
      </c>
      <c r="J41" s="19" t="s">
        <v>16</v>
      </c>
      <c r="K41" s="19" t="s">
        <v>101</v>
      </c>
      <c r="M41" s="14" t="s">
        <v>77</v>
      </c>
      <c r="P41" s="19" t="s">
        <v>102</v>
      </c>
      <c r="Q41" t="s">
        <v>2059</v>
      </c>
    </row>
    <row r="42" spans="1:17" ht="18" customHeight="1" x14ac:dyDescent="0.2">
      <c r="A42" s="57" t="s">
        <v>20</v>
      </c>
      <c r="B42" s="57" t="str">
        <f t="shared" si="3"/>
        <v>avars_2011</v>
      </c>
      <c r="C42" s="52" t="s">
        <v>5025</v>
      </c>
      <c r="D42" s="59" t="s">
        <v>67</v>
      </c>
      <c r="E42" s="57" t="s">
        <v>105</v>
      </c>
      <c r="F42" s="14">
        <v>4</v>
      </c>
      <c r="G42" s="14" t="str">
        <f t="shared" si="2"/>
        <v>d</v>
      </c>
      <c r="H42" s="19">
        <v>2011</v>
      </c>
      <c r="I42" s="19" t="s">
        <v>100</v>
      </c>
      <c r="J42" s="19" t="s">
        <v>16</v>
      </c>
      <c r="K42" s="19" t="s">
        <v>101</v>
      </c>
      <c r="M42" s="14" t="s">
        <v>77</v>
      </c>
      <c r="P42" s="19" t="s">
        <v>102</v>
      </c>
      <c r="Q42" t="s">
        <v>2059</v>
      </c>
    </row>
    <row r="43" spans="1:17" ht="18" customHeight="1" x14ac:dyDescent="0.2">
      <c r="A43" s="57" t="s">
        <v>20</v>
      </c>
      <c r="B43" s="57" t="str">
        <f t="shared" si="3"/>
        <v>avars_2012</v>
      </c>
      <c r="C43" s="52" t="s">
        <v>5025</v>
      </c>
      <c r="D43" s="59" t="s">
        <v>67</v>
      </c>
      <c r="E43" s="57" t="s">
        <v>105</v>
      </c>
      <c r="F43" s="14">
        <v>5</v>
      </c>
      <c r="G43" s="14" t="str">
        <f t="shared" si="2"/>
        <v>e</v>
      </c>
      <c r="H43" s="19">
        <v>2012</v>
      </c>
      <c r="I43" s="19" t="s">
        <v>100</v>
      </c>
      <c r="J43" s="19" t="s">
        <v>16</v>
      </c>
      <c r="K43" s="19" t="s">
        <v>101</v>
      </c>
      <c r="M43" s="14" t="s">
        <v>77</v>
      </c>
      <c r="P43" s="19" t="s">
        <v>102</v>
      </c>
      <c r="Q43" t="s">
        <v>2059</v>
      </c>
    </row>
    <row r="44" spans="1:17" ht="18" customHeight="1" x14ac:dyDescent="0.2">
      <c r="A44" s="57" t="s">
        <v>20</v>
      </c>
      <c r="B44" s="57" t="str">
        <f t="shared" si="3"/>
        <v>avars_2013</v>
      </c>
      <c r="C44" s="52" t="s">
        <v>5025</v>
      </c>
      <c r="D44" s="59" t="s">
        <v>67</v>
      </c>
      <c r="E44" s="57" t="s">
        <v>105</v>
      </c>
      <c r="F44" s="14">
        <v>6</v>
      </c>
      <c r="G44" s="14" t="str">
        <f t="shared" si="2"/>
        <v>f</v>
      </c>
      <c r="H44" s="19">
        <v>2013</v>
      </c>
      <c r="I44" s="19" t="s">
        <v>100</v>
      </c>
      <c r="J44" s="19" t="s">
        <v>16</v>
      </c>
      <c r="K44" s="19" t="s">
        <v>101</v>
      </c>
      <c r="M44" s="14" t="s">
        <v>77</v>
      </c>
      <c r="P44" s="19" t="s">
        <v>102</v>
      </c>
      <c r="Q44" t="s">
        <v>2059</v>
      </c>
    </row>
    <row r="45" spans="1:17" ht="18" customHeight="1" x14ac:dyDescent="0.2">
      <c r="A45" s="57" t="s">
        <v>20</v>
      </c>
      <c r="B45" s="57" t="str">
        <f t="shared" si="3"/>
        <v>avars_2014</v>
      </c>
      <c r="C45" s="52" t="s">
        <v>5025</v>
      </c>
      <c r="D45" s="59" t="s">
        <v>67</v>
      </c>
      <c r="E45" s="57" t="s">
        <v>105</v>
      </c>
      <c r="F45" s="14">
        <v>7</v>
      </c>
      <c r="G45" s="14" t="str">
        <f t="shared" si="2"/>
        <v>g</v>
      </c>
      <c r="H45" s="19">
        <v>2014</v>
      </c>
      <c r="I45" s="19" t="s">
        <v>100</v>
      </c>
      <c r="J45" s="19" t="s">
        <v>16</v>
      </c>
      <c r="K45" s="19" t="s">
        <v>101</v>
      </c>
      <c r="M45" s="14" t="s">
        <v>77</v>
      </c>
      <c r="P45" s="19" t="s">
        <v>102</v>
      </c>
      <c r="Q45" t="s">
        <v>2059</v>
      </c>
    </row>
    <row r="46" spans="1:17" ht="18" customHeight="1" x14ac:dyDescent="0.2">
      <c r="A46" s="57" t="s">
        <v>20</v>
      </c>
      <c r="B46" s="57" t="str">
        <f t="shared" si="3"/>
        <v>avars_2015</v>
      </c>
      <c r="C46" s="52" t="s">
        <v>5025</v>
      </c>
      <c r="D46" s="59" t="s">
        <v>67</v>
      </c>
      <c r="E46" s="57" t="s">
        <v>105</v>
      </c>
      <c r="F46" s="14">
        <v>8</v>
      </c>
      <c r="G46" s="14" t="str">
        <f t="shared" si="2"/>
        <v>h</v>
      </c>
      <c r="H46" s="19">
        <v>2015</v>
      </c>
      <c r="I46" s="19" t="s">
        <v>100</v>
      </c>
      <c r="J46" s="19" t="s">
        <v>16</v>
      </c>
      <c r="K46" s="19" t="s">
        <v>101</v>
      </c>
      <c r="M46" s="14" t="s">
        <v>77</v>
      </c>
      <c r="P46" s="19" t="s">
        <v>102</v>
      </c>
      <c r="Q46" t="s">
        <v>2059</v>
      </c>
    </row>
    <row r="47" spans="1:17" ht="18" customHeight="1" x14ac:dyDescent="0.2">
      <c r="A47" s="57" t="s">
        <v>20</v>
      </c>
      <c r="B47" s="57" t="str">
        <f t="shared" si="3"/>
        <v>avars_2016</v>
      </c>
      <c r="C47" s="52" t="s">
        <v>5025</v>
      </c>
      <c r="D47" s="59" t="s">
        <v>67</v>
      </c>
      <c r="E47" s="57" t="s">
        <v>105</v>
      </c>
      <c r="F47" s="14">
        <v>9</v>
      </c>
      <c r="G47" s="14" t="str">
        <f t="shared" si="2"/>
        <v>i</v>
      </c>
      <c r="H47" s="19">
        <v>2016</v>
      </c>
      <c r="I47" s="19" t="s">
        <v>100</v>
      </c>
      <c r="J47" s="19" t="s">
        <v>16</v>
      </c>
      <c r="K47" s="19" t="s">
        <v>101</v>
      </c>
      <c r="M47" s="14" t="s">
        <v>77</v>
      </c>
      <c r="P47" s="19" t="s">
        <v>102</v>
      </c>
      <c r="Q47" t="s">
        <v>2059</v>
      </c>
    </row>
    <row r="48" spans="1:17" ht="18" customHeight="1" x14ac:dyDescent="0.2">
      <c r="A48" s="57" t="s">
        <v>20</v>
      </c>
      <c r="B48" s="57" t="str">
        <f t="shared" si="3"/>
        <v>avars_2017</v>
      </c>
      <c r="C48" s="52" t="s">
        <v>5025</v>
      </c>
      <c r="D48" s="59" t="s">
        <v>67</v>
      </c>
      <c r="E48" s="57" t="s">
        <v>105</v>
      </c>
      <c r="F48" s="14">
        <v>10</v>
      </c>
      <c r="G48" s="14" t="str">
        <f t="shared" si="2"/>
        <v>j</v>
      </c>
      <c r="H48" s="19">
        <v>2017</v>
      </c>
      <c r="I48" s="19" t="s">
        <v>100</v>
      </c>
      <c r="J48" s="19" t="s">
        <v>16</v>
      </c>
      <c r="K48" s="19" t="s">
        <v>101</v>
      </c>
      <c r="M48" s="14" t="s">
        <v>77</v>
      </c>
      <c r="P48" s="19" t="s">
        <v>102</v>
      </c>
      <c r="Q48" t="s">
        <v>2059</v>
      </c>
    </row>
    <row r="49" spans="1:17" ht="18" customHeight="1" x14ac:dyDescent="0.2">
      <c r="A49" s="57" t="s">
        <v>20</v>
      </c>
      <c r="B49" s="57" t="str">
        <f t="shared" si="3"/>
        <v>avars_2018</v>
      </c>
      <c r="C49" s="52" t="s">
        <v>5025</v>
      </c>
      <c r="D49" s="59" t="s">
        <v>67</v>
      </c>
      <c r="E49" s="57" t="s">
        <v>105</v>
      </c>
      <c r="F49" s="14">
        <v>11</v>
      </c>
      <c r="G49" s="14" t="str">
        <f t="shared" si="2"/>
        <v>k</v>
      </c>
      <c r="H49" s="19">
        <v>2018</v>
      </c>
      <c r="I49" s="19" t="s">
        <v>100</v>
      </c>
      <c r="J49" s="19" t="s">
        <v>16</v>
      </c>
      <c r="K49" s="19" t="s">
        <v>101</v>
      </c>
      <c r="M49" s="14" t="s">
        <v>77</v>
      </c>
      <c r="P49" s="19" t="s">
        <v>102</v>
      </c>
      <c r="Q49" t="s">
        <v>2059</v>
      </c>
    </row>
    <row r="50" spans="1:17" ht="18" customHeight="1" x14ac:dyDescent="0.2">
      <c r="A50" s="57" t="s">
        <v>20</v>
      </c>
      <c r="B50" s="57" t="str">
        <f t="shared" si="3"/>
        <v>avars_2008</v>
      </c>
      <c r="C50" s="52" t="s">
        <v>5025</v>
      </c>
      <c r="D50" s="59" t="s">
        <v>67</v>
      </c>
      <c r="E50" s="57" t="s">
        <v>106</v>
      </c>
      <c r="F50" s="14">
        <v>1</v>
      </c>
      <c r="G50" s="14" t="str">
        <f t="shared" si="2"/>
        <v>a</v>
      </c>
      <c r="H50" s="19">
        <v>2008</v>
      </c>
      <c r="I50" s="19" t="s">
        <v>100</v>
      </c>
      <c r="J50" s="19" t="s">
        <v>16</v>
      </c>
      <c r="K50" s="19" t="s">
        <v>101</v>
      </c>
      <c r="M50" s="14" t="s">
        <v>77</v>
      </c>
      <c r="P50" s="19" t="s">
        <v>102</v>
      </c>
      <c r="Q50" t="s">
        <v>2059</v>
      </c>
    </row>
    <row r="51" spans="1:17" ht="18" customHeight="1" x14ac:dyDescent="0.2">
      <c r="A51" s="57" t="s">
        <v>20</v>
      </c>
      <c r="B51" s="57" t="str">
        <f t="shared" si="3"/>
        <v>avars_2009</v>
      </c>
      <c r="C51" s="52" t="s">
        <v>5025</v>
      </c>
      <c r="D51" s="59" t="s">
        <v>67</v>
      </c>
      <c r="E51" s="57" t="s">
        <v>106</v>
      </c>
      <c r="F51" s="14">
        <v>2</v>
      </c>
      <c r="G51" s="14" t="str">
        <f t="shared" si="2"/>
        <v>b</v>
      </c>
      <c r="H51" s="19">
        <v>2009</v>
      </c>
      <c r="I51" s="19" t="s">
        <v>100</v>
      </c>
      <c r="J51" s="19" t="s">
        <v>16</v>
      </c>
      <c r="K51" s="19" t="s">
        <v>101</v>
      </c>
      <c r="M51" s="14" t="s">
        <v>77</v>
      </c>
      <c r="P51" s="19" t="s">
        <v>102</v>
      </c>
      <c r="Q51" t="s">
        <v>2059</v>
      </c>
    </row>
    <row r="52" spans="1:17" ht="18" customHeight="1" x14ac:dyDescent="0.2">
      <c r="A52" s="57" t="s">
        <v>20</v>
      </c>
      <c r="B52" s="57" t="str">
        <f t="shared" si="3"/>
        <v>avars_2010</v>
      </c>
      <c r="C52" s="52" t="s">
        <v>5025</v>
      </c>
      <c r="D52" s="59" t="s">
        <v>67</v>
      </c>
      <c r="E52" s="57" t="s">
        <v>106</v>
      </c>
      <c r="F52" s="14">
        <v>3</v>
      </c>
      <c r="G52" s="14" t="str">
        <f t="shared" si="2"/>
        <v>c</v>
      </c>
      <c r="H52" s="19">
        <v>2010</v>
      </c>
      <c r="I52" s="19" t="s">
        <v>100</v>
      </c>
      <c r="J52" s="19" t="s">
        <v>16</v>
      </c>
      <c r="K52" s="19" t="s">
        <v>101</v>
      </c>
      <c r="M52" s="14" t="s">
        <v>77</v>
      </c>
      <c r="P52" s="19" t="s">
        <v>102</v>
      </c>
      <c r="Q52" t="s">
        <v>2059</v>
      </c>
    </row>
    <row r="53" spans="1:17" ht="18" customHeight="1" x14ac:dyDescent="0.2">
      <c r="A53" s="57" t="s">
        <v>20</v>
      </c>
      <c r="B53" s="57" t="str">
        <f t="shared" si="3"/>
        <v>avars_2011</v>
      </c>
      <c r="C53" s="52" t="s">
        <v>5025</v>
      </c>
      <c r="D53" s="59" t="s">
        <v>67</v>
      </c>
      <c r="E53" s="57" t="s">
        <v>106</v>
      </c>
      <c r="F53" s="14">
        <v>4</v>
      </c>
      <c r="G53" s="14" t="str">
        <f t="shared" si="2"/>
        <v>d</v>
      </c>
      <c r="H53" s="19">
        <v>2011</v>
      </c>
      <c r="I53" s="19" t="s">
        <v>100</v>
      </c>
      <c r="J53" s="19" t="s">
        <v>16</v>
      </c>
      <c r="K53" s="19" t="s">
        <v>101</v>
      </c>
      <c r="M53" s="14" t="s">
        <v>77</v>
      </c>
      <c r="P53" s="19" t="s">
        <v>102</v>
      </c>
      <c r="Q53" t="s">
        <v>2059</v>
      </c>
    </row>
    <row r="54" spans="1:17" ht="18" customHeight="1" x14ac:dyDescent="0.2">
      <c r="A54" s="57" t="s">
        <v>20</v>
      </c>
      <c r="B54" s="57" t="str">
        <f t="shared" si="3"/>
        <v>avars_2012</v>
      </c>
      <c r="C54" s="52" t="s">
        <v>5025</v>
      </c>
      <c r="D54" s="59" t="s">
        <v>67</v>
      </c>
      <c r="E54" s="57" t="s">
        <v>106</v>
      </c>
      <c r="F54" s="14">
        <v>5</v>
      </c>
      <c r="G54" s="14" t="str">
        <f t="shared" si="2"/>
        <v>e</v>
      </c>
      <c r="H54" s="19">
        <v>2012</v>
      </c>
      <c r="I54" s="19" t="s">
        <v>100</v>
      </c>
      <c r="J54" s="19" t="s">
        <v>16</v>
      </c>
      <c r="K54" s="19" t="s">
        <v>101</v>
      </c>
      <c r="M54" s="14" t="s">
        <v>77</v>
      </c>
      <c r="P54" s="19" t="s">
        <v>102</v>
      </c>
      <c r="Q54" t="s">
        <v>2059</v>
      </c>
    </row>
    <row r="55" spans="1:17" ht="18" customHeight="1" x14ac:dyDescent="0.2">
      <c r="A55" s="57" t="s">
        <v>20</v>
      </c>
      <c r="B55" s="57" t="str">
        <f t="shared" si="3"/>
        <v>avars_2013</v>
      </c>
      <c r="C55" s="52" t="s">
        <v>5025</v>
      </c>
      <c r="D55" s="59" t="s">
        <v>67</v>
      </c>
      <c r="E55" s="57" t="s">
        <v>106</v>
      </c>
      <c r="F55" s="14">
        <v>6</v>
      </c>
      <c r="G55" s="14" t="str">
        <f t="shared" si="2"/>
        <v>f</v>
      </c>
      <c r="H55" s="19">
        <v>2013</v>
      </c>
      <c r="I55" s="19" t="s">
        <v>100</v>
      </c>
      <c r="J55" s="19" t="s">
        <v>16</v>
      </c>
      <c r="K55" s="19" t="s">
        <v>101</v>
      </c>
      <c r="M55" s="14" t="s">
        <v>77</v>
      </c>
      <c r="P55" s="19" t="s">
        <v>102</v>
      </c>
      <c r="Q55" t="s">
        <v>2059</v>
      </c>
    </row>
    <row r="56" spans="1:17" ht="18" customHeight="1" x14ac:dyDescent="0.2">
      <c r="A56" s="57" t="s">
        <v>20</v>
      </c>
      <c r="B56" s="57" t="str">
        <f t="shared" si="3"/>
        <v>avars_2014</v>
      </c>
      <c r="C56" s="52" t="s">
        <v>5025</v>
      </c>
      <c r="D56" s="59" t="s">
        <v>67</v>
      </c>
      <c r="E56" s="57" t="s">
        <v>106</v>
      </c>
      <c r="F56" s="14">
        <v>7</v>
      </c>
      <c r="G56" s="14" t="str">
        <f t="shared" si="2"/>
        <v>g</v>
      </c>
      <c r="H56" s="19">
        <v>2014</v>
      </c>
      <c r="I56" s="19" t="s">
        <v>100</v>
      </c>
      <c r="J56" s="19" t="s">
        <v>16</v>
      </c>
      <c r="K56" s="19" t="s">
        <v>101</v>
      </c>
      <c r="M56" s="14" t="s">
        <v>77</v>
      </c>
      <c r="P56" s="19" t="s">
        <v>102</v>
      </c>
      <c r="Q56" t="s">
        <v>2059</v>
      </c>
    </row>
    <row r="57" spans="1:17" ht="18" customHeight="1" x14ac:dyDescent="0.2">
      <c r="A57" s="57" t="s">
        <v>20</v>
      </c>
      <c r="B57" s="57" t="str">
        <f t="shared" si="3"/>
        <v>avars_2015</v>
      </c>
      <c r="C57" s="52" t="s">
        <v>5025</v>
      </c>
      <c r="D57" s="59" t="s">
        <v>67</v>
      </c>
      <c r="E57" s="57" t="s">
        <v>106</v>
      </c>
      <c r="F57" s="14">
        <v>8</v>
      </c>
      <c r="G57" s="14" t="str">
        <f t="shared" si="2"/>
        <v>h</v>
      </c>
      <c r="H57" s="19">
        <v>2015</v>
      </c>
      <c r="I57" s="19" t="s">
        <v>100</v>
      </c>
      <c r="J57" s="19" t="s">
        <v>16</v>
      </c>
      <c r="K57" s="19" t="s">
        <v>101</v>
      </c>
      <c r="M57" s="14" t="s">
        <v>77</v>
      </c>
      <c r="P57" s="19" t="s">
        <v>102</v>
      </c>
      <c r="Q57" t="s">
        <v>2059</v>
      </c>
    </row>
    <row r="58" spans="1:17" ht="18" customHeight="1" x14ac:dyDescent="0.2">
      <c r="A58" s="57" t="s">
        <v>20</v>
      </c>
      <c r="B58" s="57" t="str">
        <f t="shared" si="3"/>
        <v>avars_2016</v>
      </c>
      <c r="C58" s="52" t="s">
        <v>5025</v>
      </c>
      <c r="D58" s="59" t="s">
        <v>67</v>
      </c>
      <c r="E58" s="57" t="s">
        <v>106</v>
      </c>
      <c r="F58" s="14">
        <v>9</v>
      </c>
      <c r="G58" s="14" t="str">
        <f t="shared" si="2"/>
        <v>i</v>
      </c>
      <c r="H58" s="19">
        <v>2016</v>
      </c>
      <c r="I58" s="19" t="s">
        <v>100</v>
      </c>
      <c r="J58" s="19" t="s">
        <v>16</v>
      </c>
      <c r="K58" s="19" t="s">
        <v>101</v>
      </c>
      <c r="M58" s="14" t="s">
        <v>77</v>
      </c>
      <c r="P58" s="19" t="s">
        <v>102</v>
      </c>
      <c r="Q58" t="s">
        <v>2059</v>
      </c>
    </row>
    <row r="59" spans="1:17" ht="18" customHeight="1" x14ac:dyDescent="0.2">
      <c r="A59" s="57" t="s">
        <v>20</v>
      </c>
      <c r="B59" s="57" t="str">
        <f t="shared" si="3"/>
        <v>avars_2017</v>
      </c>
      <c r="C59" s="52" t="s">
        <v>5025</v>
      </c>
      <c r="D59" s="59" t="s">
        <v>67</v>
      </c>
      <c r="E59" s="57" t="s">
        <v>106</v>
      </c>
      <c r="F59" s="14">
        <v>10</v>
      </c>
      <c r="G59" s="14" t="str">
        <f t="shared" si="2"/>
        <v>j</v>
      </c>
      <c r="H59" s="19">
        <v>2017</v>
      </c>
      <c r="I59" s="19" t="s">
        <v>100</v>
      </c>
      <c r="J59" s="19" t="s">
        <v>16</v>
      </c>
      <c r="K59" s="19" t="s">
        <v>101</v>
      </c>
      <c r="M59" s="14" t="s">
        <v>77</v>
      </c>
      <c r="P59" s="19" t="s">
        <v>102</v>
      </c>
      <c r="Q59" t="s">
        <v>2059</v>
      </c>
    </row>
    <row r="60" spans="1:17" ht="18" customHeight="1" x14ac:dyDescent="0.2">
      <c r="A60" s="57" t="s">
        <v>20</v>
      </c>
      <c r="B60" s="57" t="str">
        <f t="shared" si="3"/>
        <v>avars_2018</v>
      </c>
      <c r="C60" s="52" t="s">
        <v>5025</v>
      </c>
      <c r="D60" s="59" t="s">
        <v>67</v>
      </c>
      <c r="E60" s="57" t="s">
        <v>106</v>
      </c>
      <c r="F60" s="14">
        <v>11</v>
      </c>
      <c r="G60" s="14" t="str">
        <f t="shared" si="2"/>
        <v>k</v>
      </c>
      <c r="H60" s="19">
        <v>2018</v>
      </c>
      <c r="I60" s="19" t="s">
        <v>100</v>
      </c>
      <c r="J60" s="19" t="s">
        <v>16</v>
      </c>
      <c r="K60" s="19" t="s">
        <v>101</v>
      </c>
      <c r="M60" s="14" t="s">
        <v>77</v>
      </c>
      <c r="P60" s="19" t="s">
        <v>102</v>
      </c>
      <c r="Q60" t="s">
        <v>2059</v>
      </c>
    </row>
    <row r="61" spans="1:17" ht="18" customHeight="1" x14ac:dyDescent="0.2">
      <c r="A61" s="57" t="s">
        <v>20</v>
      </c>
      <c r="B61" s="57" t="str">
        <f t="shared" si="3"/>
        <v>avars_2008</v>
      </c>
      <c r="C61" s="52" t="s">
        <v>5025</v>
      </c>
      <c r="D61" s="59" t="s">
        <v>67</v>
      </c>
      <c r="E61" s="57" t="s">
        <v>107</v>
      </c>
      <c r="F61" s="14">
        <v>1</v>
      </c>
      <c r="G61" s="14" t="str">
        <f t="shared" si="2"/>
        <v>a</v>
      </c>
      <c r="H61" s="19">
        <v>2008</v>
      </c>
      <c r="I61" s="19" t="s">
        <v>100</v>
      </c>
      <c r="J61" s="19" t="s">
        <v>16</v>
      </c>
      <c r="K61" s="19" t="s">
        <v>101</v>
      </c>
      <c r="M61" s="14" t="s">
        <v>77</v>
      </c>
      <c r="P61" s="19" t="s">
        <v>102</v>
      </c>
      <c r="Q61" t="s">
        <v>2059</v>
      </c>
    </row>
    <row r="62" spans="1:17" ht="18" customHeight="1" x14ac:dyDescent="0.2">
      <c r="A62" s="57" t="s">
        <v>20</v>
      </c>
      <c r="B62" s="57" t="str">
        <f t="shared" si="3"/>
        <v>avars_2009</v>
      </c>
      <c r="C62" s="52" t="s">
        <v>5025</v>
      </c>
      <c r="D62" s="59" t="s">
        <v>67</v>
      </c>
      <c r="E62" s="57" t="s">
        <v>107</v>
      </c>
      <c r="F62" s="14">
        <v>2</v>
      </c>
      <c r="G62" s="14" t="str">
        <f t="shared" si="2"/>
        <v>b</v>
      </c>
      <c r="H62" s="19">
        <v>2009</v>
      </c>
      <c r="I62" s="19" t="s">
        <v>100</v>
      </c>
      <c r="J62" s="19" t="s">
        <v>16</v>
      </c>
      <c r="K62" s="19" t="s">
        <v>101</v>
      </c>
      <c r="M62" s="14" t="s">
        <v>77</v>
      </c>
      <c r="P62" s="19" t="s">
        <v>102</v>
      </c>
      <c r="Q62" t="s">
        <v>2059</v>
      </c>
    </row>
    <row r="63" spans="1:17" ht="18" customHeight="1" x14ac:dyDescent="0.2">
      <c r="A63" s="57" t="s">
        <v>20</v>
      </c>
      <c r="B63" s="57" t="str">
        <f t="shared" si="3"/>
        <v>avars_2010</v>
      </c>
      <c r="C63" s="52" t="s">
        <v>5025</v>
      </c>
      <c r="D63" s="59" t="s">
        <v>67</v>
      </c>
      <c r="E63" s="57" t="s">
        <v>107</v>
      </c>
      <c r="F63" s="14">
        <v>3</v>
      </c>
      <c r="G63" s="14" t="str">
        <f t="shared" si="2"/>
        <v>c</v>
      </c>
      <c r="H63" s="19">
        <v>2010</v>
      </c>
      <c r="I63" s="19" t="s">
        <v>100</v>
      </c>
      <c r="J63" s="19" t="s">
        <v>16</v>
      </c>
      <c r="K63" s="19" t="s">
        <v>101</v>
      </c>
      <c r="M63" s="14" t="s">
        <v>77</v>
      </c>
      <c r="P63" s="19" t="s">
        <v>102</v>
      </c>
      <c r="Q63" t="s">
        <v>2059</v>
      </c>
    </row>
    <row r="64" spans="1:17" ht="18" customHeight="1" x14ac:dyDescent="0.2">
      <c r="A64" s="57" t="s">
        <v>20</v>
      </c>
      <c r="B64" s="57" t="str">
        <f t="shared" si="3"/>
        <v>avars_2011</v>
      </c>
      <c r="C64" s="52" t="s">
        <v>5025</v>
      </c>
      <c r="D64" s="59" t="s">
        <v>67</v>
      </c>
      <c r="E64" s="57" t="s">
        <v>107</v>
      </c>
      <c r="F64" s="14">
        <v>4</v>
      </c>
      <c r="G64" s="14" t="str">
        <f t="shared" si="2"/>
        <v>d</v>
      </c>
      <c r="H64" s="19">
        <v>2011</v>
      </c>
      <c r="I64" s="19" t="s">
        <v>100</v>
      </c>
      <c r="J64" s="19" t="s">
        <v>16</v>
      </c>
      <c r="K64" s="19" t="s">
        <v>101</v>
      </c>
      <c r="M64" s="14" t="s">
        <v>77</v>
      </c>
      <c r="P64" s="19" t="s">
        <v>102</v>
      </c>
      <c r="Q64" t="s">
        <v>2059</v>
      </c>
    </row>
    <row r="65" spans="1:17" ht="18" customHeight="1" x14ac:dyDescent="0.2">
      <c r="A65" s="57" t="s">
        <v>20</v>
      </c>
      <c r="B65" s="57" t="str">
        <f t="shared" si="3"/>
        <v>avars_2012</v>
      </c>
      <c r="C65" s="52" t="s">
        <v>5025</v>
      </c>
      <c r="D65" s="59" t="s">
        <v>67</v>
      </c>
      <c r="E65" s="57" t="s">
        <v>107</v>
      </c>
      <c r="F65" s="14">
        <v>5</v>
      </c>
      <c r="G65" s="14" t="str">
        <f t="shared" si="2"/>
        <v>e</v>
      </c>
      <c r="H65" s="19">
        <v>2012</v>
      </c>
      <c r="I65" s="19" t="s">
        <v>100</v>
      </c>
      <c r="J65" s="19" t="s">
        <v>16</v>
      </c>
      <c r="K65" s="19" t="s">
        <v>101</v>
      </c>
      <c r="M65" s="14" t="s">
        <v>77</v>
      </c>
      <c r="P65" s="19" t="s">
        <v>102</v>
      </c>
      <c r="Q65" t="s">
        <v>2059</v>
      </c>
    </row>
    <row r="66" spans="1:17" ht="18" customHeight="1" x14ac:dyDescent="0.2">
      <c r="A66" s="57" t="s">
        <v>20</v>
      </c>
      <c r="B66" s="57" t="str">
        <f t="shared" si="3"/>
        <v>avars_2013</v>
      </c>
      <c r="C66" s="52" t="s">
        <v>5025</v>
      </c>
      <c r="D66" s="59" t="s">
        <v>67</v>
      </c>
      <c r="E66" s="57" t="s">
        <v>107</v>
      </c>
      <c r="F66" s="14">
        <v>6</v>
      </c>
      <c r="G66" s="14" t="str">
        <f t="shared" ref="G66:G97" si="4">MID("abcdefghijklmnopqrstuvwxyz",F66,1)</f>
        <v>f</v>
      </c>
      <c r="H66" s="19">
        <v>2013</v>
      </c>
      <c r="I66" s="19" t="s">
        <v>100</v>
      </c>
      <c r="J66" s="19" t="s">
        <v>16</v>
      </c>
      <c r="K66" s="19" t="s">
        <v>101</v>
      </c>
      <c r="M66" s="14" t="s">
        <v>77</v>
      </c>
      <c r="P66" s="19" t="s">
        <v>102</v>
      </c>
      <c r="Q66" t="s">
        <v>2059</v>
      </c>
    </row>
    <row r="67" spans="1:17" ht="18" customHeight="1" x14ac:dyDescent="0.2">
      <c r="A67" s="57" t="s">
        <v>20</v>
      </c>
      <c r="B67" s="57" t="str">
        <f t="shared" si="3"/>
        <v>avars_2014</v>
      </c>
      <c r="C67" s="52" t="s">
        <v>5025</v>
      </c>
      <c r="D67" s="59" t="s">
        <v>67</v>
      </c>
      <c r="E67" s="57" t="s">
        <v>107</v>
      </c>
      <c r="F67" s="14">
        <v>7</v>
      </c>
      <c r="G67" s="14" t="str">
        <f t="shared" si="4"/>
        <v>g</v>
      </c>
      <c r="H67" s="19">
        <v>2014</v>
      </c>
      <c r="I67" s="19" t="s">
        <v>100</v>
      </c>
      <c r="J67" s="19" t="s">
        <v>16</v>
      </c>
      <c r="K67" s="19" t="s">
        <v>101</v>
      </c>
      <c r="M67" s="14" t="s">
        <v>77</v>
      </c>
      <c r="P67" s="19" t="s">
        <v>102</v>
      </c>
      <c r="Q67" t="s">
        <v>2059</v>
      </c>
    </row>
    <row r="68" spans="1:17" ht="18" customHeight="1" x14ac:dyDescent="0.2">
      <c r="A68" s="57" t="s">
        <v>20</v>
      </c>
      <c r="B68" s="57" t="str">
        <f t="shared" si="3"/>
        <v>avars_2015</v>
      </c>
      <c r="C68" s="52" t="s">
        <v>5025</v>
      </c>
      <c r="D68" s="59" t="s">
        <v>67</v>
      </c>
      <c r="E68" s="57" t="s">
        <v>107</v>
      </c>
      <c r="F68" s="14">
        <v>8</v>
      </c>
      <c r="G68" s="14" t="str">
        <f t="shared" si="4"/>
        <v>h</v>
      </c>
      <c r="H68" s="19">
        <v>2015</v>
      </c>
      <c r="I68" s="19" t="s">
        <v>100</v>
      </c>
      <c r="J68" s="19" t="s">
        <v>16</v>
      </c>
      <c r="K68" s="19" t="s">
        <v>101</v>
      </c>
      <c r="M68" s="14" t="s">
        <v>77</v>
      </c>
      <c r="P68" s="19" t="s">
        <v>102</v>
      </c>
      <c r="Q68" t="s">
        <v>2059</v>
      </c>
    </row>
    <row r="69" spans="1:17" ht="18" customHeight="1" x14ac:dyDescent="0.2">
      <c r="A69" s="57" t="s">
        <v>20</v>
      </c>
      <c r="B69" s="57" t="str">
        <f t="shared" si="3"/>
        <v>avars_2016</v>
      </c>
      <c r="C69" s="52" t="s">
        <v>5025</v>
      </c>
      <c r="D69" s="59" t="s">
        <v>67</v>
      </c>
      <c r="E69" s="57" t="s">
        <v>107</v>
      </c>
      <c r="F69" s="14">
        <v>9</v>
      </c>
      <c r="G69" s="14" t="str">
        <f t="shared" si="4"/>
        <v>i</v>
      </c>
      <c r="H69" s="19">
        <v>2016</v>
      </c>
      <c r="I69" s="19" t="s">
        <v>100</v>
      </c>
      <c r="J69" s="19" t="s">
        <v>16</v>
      </c>
      <c r="K69" s="19" t="s">
        <v>101</v>
      </c>
      <c r="M69" s="14" t="s">
        <v>77</v>
      </c>
      <c r="P69" s="19" t="s">
        <v>102</v>
      </c>
      <c r="Q69" t="s">
        <v>2059</v>
      </c>
    </row>
    <row r="70" spans="1:17" ht="18" customHeight="1" x14ac:dyDescent="0.2">
      <c r="A70" s="57" t="s">
        <v>20</v>
      </c>
      <c r="B70" s="57" t="str">
        <f t="shared" ref="B70:B101" si="5">"avars_" &amp;  H70</f>
        <v>avars_2017</v>
      </c>
      <c r="C70" s="52" t="s">
        <v>5025</v>
      </c>
      <c r="D70" s="59" t="s">
        <v>67</v>
      </c>
      <c r="E70" s="57" t="s">
        <v>107</v>
      </c>
      <c r="F70" s="14">
        <v>10</v>
      </c>
      <c r="G70" s="14" t="str">
        <f t="shared" si="4"/>
        <v>j</v>
      </c>
      <c r="H70" s="19">
        <v>2017</v>
      </c>
      <c r="I70" s="19" t="s">
        <v>100</v>
      </c>
      <c r="J70" s="19" t="s">
        <v>16</v>
      </c>
      <c r="K70" s="19" t="s">
        <v>101</v>
      </c>
      <c r="M70" s="14" t="s">
        <v>77</v>
      </c>
      <c r="P70" s="19" t="s">
        <v>102</v>
      </c>
      <c r="Q70" t="s">
        <v>2059</v>
      </c>
    </row>
    <row r="71" spans="1:17" ht="18" customHeight="1" x14ac:dyDescent="0.2">
      <c r="A71" s="57" t="s">
        <v>20</v>
      </c>
      <c r="B71" s="57" t="str">
        <f t="shared" si="5"/>
        <v>avars_2018</v>
      </c>
      <c r="C71" s="52" t="s">
        <v>5025</v>
      </c>
      <c r="D71" s="59" t="s">
        <v>67</v>
      </c>
      <c r="E71" s="57" t="s">
        <v>107</v>
      </c>
      <c r="F71" s="14">
        <v>11</v>
      </c>
      <c r="G71" s="14" t="str">
        <f t="shared" si="4"/>
        <v>k</v>
      </c>
      <c r="H71" s="19">
        <v>2018</v>
      </c>
      <c r="I71" s="19" t="s">
        <v>100</v>
      </c>
      <c r="J71" s="19" t="s">
        <v>16</v>
      </c>
      <c r="K71" s="19" t="s">
        <v>101</v>
      </c>
      <c r="M71" s="14" t="s">
        <v>77</v>
      </c>
      <c r="P71" s="19" t="s">
        <v>102</v>
      </c>
      <c r="Q71" t="s">
        <v>2059</v>
      </c>
    </row>
    <row r="72" spans="1:17" ht="18" customHeight="1" x14ac:dyDescent="0.2">
      <c r="A72" s="57" t="s">
        <v>20</v>
      </c>
      <c r="B72" s="57" t="str">
        <f t="shared" si="5"/>
        <v>avars_2008</v>
      </c>
      <c r="C72" s="52" t="s">
        <v>5025</v>
      </c>
      <c r="D72" s="59" t="s">
        <v>67</v>
      </c>
      <c r="E72" s="57" t="s">
        <v>108</v>
      </c>
      <c r="F72" s="14">
        <v>1</v>
      </c>
      <c r="G72" s="14" t="str">
        <f t="shared" si="4"/>
        <v>a</v>
      </c>
      <c r="H72" s="19">
        <v>2008</v>
      </c>
      <c r="I72" s="19" t="s">
        <v>100</v>
      </c>
      <c r="J72" s="19" t="s">
        <v>16</v>
      </c>
      <c r="K72" s="19" t="s">
        <v>101</v>
      </c>
      <c r="M72" s="14" t="s">
        <v>77</v>
      </c>
      <c r="P72" s="19" t="s">
        <v>102</v>
      </c>
      <c r="Q72" t="s">
        <v>2059</v>
      </c>
    </row>
    <row r="73" spans="1:17" ht="18" customHeight="1" x14ac:dyDescent="0.2">
      <c r="A73" s="57" t="s">
        <v>20</v>
      </c>
      <c r="B73" s="57" t="str">
        <f t="shared" si="5"/>
        <v>avars_2009</v>
      </c>
      <c r="C73" s="52" t="s">
        <v>5025</v>
      </c>
      <c r="D73" s="59" t="s">
        <v>67</v>
      </c>
      <c r="E73" s="57" t="s">
        <v>108</v>
      </c>
      <c r="F73" s="14">
        <v>2</v>
      </c>
      <c r="G73" s="14" t="str">
        <f t="shared" si="4"/>
        <v>b</v>
      </c>
      <c r="H73" s="19">
        <v>2009</v>
      </c>
      <c r="I73" s="19" t="s">
        <v>100</v>
      </c>
      <c r="J73" s="19" t="s">
        <v>16</v>
      </c>
      <c r="K73" s="19" t="s">
        <v>101</v>
      </c>
      <c r="M73" s="14" t="s">
        <v>77</v>
      </c>
      <c r="P73" s="19" t="s">
        <v>102</v>
      </c>
      <c r="Q73" t="s">
        <v>2059</v>
      </c>
    </row>
    <row r="74" spans="1:17" ht="18" customHeight="1" x14ac:dyDescent="0.2">
      <c r="A74" s="57" t="s">
        <v>20</v>
      </c>
      <c r="B74" s="57" t="str">
        <f t="shared" si="5"/>
        <v>avars_2010</v>
      </c>
      <c r="C74" s="52" t="s">
        <v>5025</v>
      </c>
      <c r="D74" s="59" t="s">
        <v>67</v>
      </c>
      <c r="E74" s="57" t="s">
        <v>108</v>
      </c>
      <c r="F74" s="14">
        <v>3</v>
      </c>
      <c r="G74" s="14" t="str">
        <f t="shared" si="4"/>
        <v>c</v>
      </c>
      <c r="H74" s="19">
        <v>2010</v>
      </c>
      <c r="I74" s="19" t="s">
        <v>100</v>
      </c>
      <c r="J74" s="19" t="s">
        <v>16</v>
      </c>
      <c r="K74" s="19" t="s">
        <v>101</v>
      </c>
      <c r="M74" s="14" t="s">
        <v>77</v>
      </c>
      <c r="P74" s="19" t="s">
        <v>102</v>
      </c>
      <c r="Q74" t="s">
        <v>2059</v>
      </c>
    </row>
    <row r="75" spans="1:17" ht="18" customHeight="1" x14ac:dyDescent="0.2">
      <c r="A75" s="57" t="s">
        <v>20</v>
      </c>
      <c r="B75" s="57" t="str">
        <f t="shared" si="5"/>
        <v>avars_2011</v>
      </c>
      <c r="C75" s="52" t="s">
        <v>5025</v>
      </c>
      <c r="D75" s="59" t="s">
        <v>67</v>
      </c>
      <c r="E75" s="57" t="s">
        <v>108</v>
      </c>
      <c r="F75" s="14">
        <v>4</v>
      </c>
      <c r="G75" s="14" t="str">
        <f t="shared" si="4"/>
        <v>d</v>
      </c>
      <c r="H75" s="19">
        <v>2011</v>
      </c>
      <c r="I75" s="19" t="s">
        <v>100</v>
      </c>
      <c r="J75" s="19" t="s">
        <v>16</v>
      </c>
      <c r="K75" s="19" t="s">
        <v>101</v>
      </c>
      <c r="M75" s="14" t="s">
        <v>77</v>
      </c>
      <c r="P75" s="19" t="s">
        <v>102</v>
      </c>
      <c r="Q75" t="s">
        <v>2059</v>
      </c>
    </row>
    <row r="76" spans="1:17" ht="18" customHeight="1" x14ac:dyDescent="0.2">
      <c r="A76" s="57" t="s">
        <v>20</v>
      </c>
      <c r="B76" s="57" t="str">
        <f t="shared" si="5"/>
        <v>avars_2012</v>
      </c>
      <c r="C76" s="52" t="s">
        <v>5025</v>
      </c>
      <c r="D76" s="59" t="s">
        <v>67</v>
      </c>
      <c r="E76" s="57" t="s">
        <v>108</v>
      </c>
      <c r="F76" s="14">
        <v>5</v>
      </c>
      <c r="G76" s="14" t="str">
        <f t="shared" si="4"/>
        <v>e</v>
      </c>
      <c r="H76" s="19">
        <v>2012</v>
      </c>
      <c r="I76" s="19" t="s">
        <v>100</v>
      </c>
      <c r="J76" s="19" t="s">
        <v>16</v>
      </c>
      <c r="K76" s="19" t="s">
        <v>101</v>
      </c>
      <c r="M76" s="14" t="s">
        <v>77</v>
      </c>
      <c r="P76" s="19" t="s">
        <v>102</v>
      </c>
      <c r="Q76" t="s">
        <v>2059</v>
      </c>
    </row>
    <row r="77" spans="1:17" ht="18" customHeight="1" x14ac:dyDescent="0.2">
      <c r="A77" s="57" t="s">
        <v>20</v>
      </c>
      <c r="B77" s="57" t="str">
        <f t="shared" si="5"/>
        <v>avars_2013</v>
      </c>
      <c r="C77" s="52" t="s">
        <v>5025</v>
      </c>
      <c r="D77" s="59" t="s">
        <v>67</v>
      </c>
      <c r="E77" s="57" t="s">
        <v>108</v>
      </c>
      <c r="F77" s="14">
        <v>6</v>
      </c>
      <c r="G77" s="14" t="str">
        <f t="shared" si="4"/>
        <v>f</v>
      </c>
      <c r="H77" s="19">
        <v>2013</v>
      </c>
      <c r="I77" s="19" t="s">
        <v>100</v>
      </c>
      <c r="J77" s="19" t="s">
        <v>16</v>
      </c>
      <c r="K77" s="19" t="s">
        <v>101</v>
      </c>
      <c r="M77" s="14" t="s">
        <v>77</v>
      </c>
      <c r="P77" s="19" t="s">
        <v>102</v>
      </c>
      <c r="Q77" t="s">
        <v>2059</v>
      </c>
    </row>
    <row r="78" spans="1:17" ht="18" customHeight="1" x14ac:dyDescent="0.2">
      <c r="A78" s="57" t="s">
        <v>20</v>
      </c>
      <c r="B78" s="57" t="str">
        <f t="shared" si="5"/>
        <v>avars_2014</v>
      </c>
      <c r="C78" s="52" t="s">
        <v>5025</v>
      </c>
      <c r="D78" s="59" t="s">
        <v>67</v>
      </c>
      <c r="E78" s="57" t="s">
        <v>108</v>
      </c>
      <c r="F78" s="14">
        <v>7</v>
      </c>
      <c r="G78" s="14" t="str">
        <f t="shared" si="4"/>
        <v>g</v>
      </c>
      <c r="H78" s="19">
        <v>2014</v>
      </c>
      <c r="I78" s="19" t="s">
        <v>100</v>
      </c>
      <c r="J78" s="19" t="s">
        <v>16</v>
      </c>
      <c r="K78" s="19" t="s">
        <v>101</v>
      </c>
      <c r="M78" s="14" t="s">
        <v>77</v>
      </c>
      <c r="P78" s="19" t="s">
        <v>102</v>
      </c>
      <c r="Q78" t="s">
        <v>2059</v>
      </c>
    </row>
    <row r="79" spans="1:17" ht="18" customHeight="1" x14ac:dyDescent="0.2">
      <c r="A79" s="57" t="s">
        <v>20</v>
      </c>
      <c r="B79" s="57" t="str">
        <f t="shared" si="5"/>
        <v>avars_2015</v>
      </c>
      <c r="C79" s="52" t="s">
        <v>5025</v>
      </c>
      <c r="D79" s="59" t="s">
        <v>67</v>
      </c>
      <c r="E79" s="57" t="s">
        <v>108</v>
      </c>
      <c r="F79" s="14">
        <v>8</v>
      </c>
      <c r="G79" s="14" t="str">
        <f t="shared" si="4"/>
        <v>h</v>
      </c>
      <c r="H79" s="19">
        <v>2015</v>
      </c>
      <c r="I79" s="19" t="s">
        <v>100</v>
      </c>
      <c r="J79" s="19" t="s">
        <v>16</v>
      </c>
      <c r="K79" s="19" t="s">
        <v>101</v>
      </c>
      <c r="M79" s="14" t="s">
        <v>77</v>
      </c>
      <c r="P79" s="19" t="s">
        <v>102</v>
      </c>
      <c r="Q79" t="s">
        <v>2059</v>
      </c>
    </row>
    <row r="80" spans="1:17" ht="18" customHeight="1" x14ac:dyDescent="0.2">
      <c r="A80" s="57" t="s">
        <v>20</v>
      </c>
      <c r="B80" s="57" t="str">
        <f t="shared" si="5"/>
        <v>avars_2016</v>
      </c>
      <c r="C80" s="52" t="s">
        <v>5025</v>
      </c>
      <c r="D80" s="59" t="s">
        <v>67</v>
      </c>
      <c r="E80" s="57" t="s">
        <v>108</v>
      </c>
      <c r="F80" s="14">
        <v>9</v>
      </c>
      <c r="G80" s="14" t="str">
        <f t="shared" si="4"/>
        <v>i</v>
      </c>
      <c r="H80" s="19">
        <v>2016</v>
      </c>
      <c r="I80" s="19" t="s">
        <v>100</v>
      </c>
      <c r="J80" s="19" t="s">
        <v>16</v>
      </c>
      <c r="K80" s="19" t="s">
        <v>101</v>
      </c>
      <c r="M80" s="14" t="s">
        <v>77</v>
      </c>
      <c r="P80" s="19" t="s">
        <v>102</v>
      </c>
      <c r="Q80" t="s">
        <v>2059</v>
      </c>
    </row>
    <row r="81" spans="1:17" ht="18" customHeight="1" x14ac:dyDescent="0.2">
      <c r="A81" s="57" t="s">
        <v>20</v>
      </c>
      <c r="B81" s="57" t="str">
        <f t="shared" si="5"/>
        <v>avars_2017</v>
      </c>
      <c r="C81" s="52" t="s">
        <v>5025</v>
      </c>
      <c r="D81" s="59" t="s">
        <v>67</v>
      </c>
      <c r="E81" s="57" t="s">
        <v>108</v>
      </c>
      <c r="F81" s="14">
        <v>10</v>
      </c>
      <c r="G81" s="14" t="str">
        <f t="shared" si="4"/>
        <v>j</v>
      </c>
      <c r="H81" s="19">
        <v>2017</v>
      </c>
      <c r="I81" s="19" t="s">
        <v>100</v>
      </c>
      <c r="J81" s="19" t="s">
        <v>16</v>
      </c>
      <c r="K81" s="19" t="s">
        <v>101</v>
      </c>
      <c r="M81" s="14" t="s">
        <v>77</v>
      </c>
      <c r="P81" s="19" t="s">
        <v>102</v>
      </c>
      <c r="Q81" t="s">
        <v>2059</v>
      </c>
    </row>
    <row r="82" spans="1:17" ht="18" customHeight="1" x14ac:dyDescent="0.2">
      <c r="A82" s="57" t="s">
        <v>20</v>
      </c>
      <c r="B82" s="57" t="str">
        <f t="shared" si="5"/>
        <v>avars_2018</v>
      </c>
      <c r="C82" s="52" t="s">
        <v>5025</v>
      </c>
      <c r="D82" s="59" t="s">
        <v>67</v>
      </c>
      <c r="E82" s="57" t="s">
        <v>108</v>
      </c>
      <c r="F82" s="14">
        <v>11</v>
      </c>
      <c r="G82" s="14" t="str">
        <f t="shared" si="4"/>
        <v>k</v>
      </c>
      <c r="H82" s="19">
        <v>2018</v>
      </c>
      <c r="I82" s="19" t="s">
        <v>100</v>
      </c>
      <c r="J82" s="19" t="s">
        <v>16</v>
      </c>
      <c r="K82" s="19" t="s">
        <v>101</v>
      </c>
      <c r="M82" s="14" t="s">
        <v>77</v>
      </c>
      <c r="P82" s="19" t="s">
        <v>102</v>
      </c>
      <c r="Q82" t="s">
        <v>2059</v>
      </c>
    </row>
    <row r="83" spans="1:17" ht="18" customHeight="1" x14ac:dyDescent="0.2">
      <c r="A83" s="57" t="s">
        <v>20</v>
      </c>
      <c r="B83" s="57" t="str">
        <f t="shared" si="5"/>
        <v>avars_2008</v>
      </c>
      <c r="C83" s="52" t="s">
        <v>5025</v>
      </c>
      <c r="D83" s="59" t="s">
        <v>67</v>
      </c>
      <c r="E83" s="57" t="s">
        <v>109</v>
      </c>
      <c r="F83" s="14">
        <v>1</v>
      </c>
      <c r="G83" s="14" t="str">
        <f t="shared" si="4"/>
        <v>a</v>
      </c>
      <c r="H83" s="19">
        <v>2008</v>
      </c>
      <c r="I83" s="19" t="s">
        <v>100</v>
      </c>
      <c r="J83" s="19" t="s">
        <v>16</v>
      </c>
      <c r="K83" s="19" t="s">
        <v>101</v>
      </c>
      <c r="M83" s="14" t="s">
        <v>77</v>
      </c>
      <c r="P83" s="19" t="s">
        <v>102</v>
      </c>
      <c r="Q83" t="s">
        <v>2059</v>
      </c>
    </row>
    <row r="84" spans="1:17" ht="18" customHeight="1" x14ac:dyDescent="0.2">
      <c r="A84" s="57" t="s">
        <v>20</v>
      </c>
      <c r="B84" s="57" t="str">
        <f t="shared" si="5"/>
        <v>avars_2009</v>
      </c>
      <c r="C84" s="52" t="s">
        <v>5025</v>
      </c>
      <c r="D84" s="59" t="s">
        <v>67</v>
      </c>
      <c r="E84" s="57" t="s">
        <v>109</v>
      </c>
      <c r="F84" s="14">
        <v>2</v>
      </c>
      <c r="G84" s="14" t="str">
        <f t="shared" si="4"/>
        <v>b</v>
      </c>
      <c r="H84" s="19">
        <v>2009</v>
      </c>
      <c r="I84" s="19" t="s">
        <v>100</v>
      </c>
      <c r="J84" s="19" t="s">
        <v>16</v>
      </c>
      <c r="K84" s="19" t="s">
        <v>101</v>
      </c>
      <c r="M84" s="14" t="s">
        <v>77</v>
      </c>
      <c r="P84" s="19" t="s">
        <v>102</v>
      </c>
      <c r="Q84" t="s">
        <v>2059</v>
      </c>
    </row>
    <row r="85" spans="1:17" ht="18" customHeight="1" x14ac:dyDescent="0.2">
      <c r="A85" s="57" t="s">
        <v>20</v>
      </c>
      <c r="B85" s="57" t="str">
        <f t="shared" si="5"/>
        <v>avars_2010</v>
      </c>
      <c r="C85" s="52" t="s">
        <v>5025</v>
      </c>
      <c r="D85" s="59" t="s">
        <v>67</v>
      </c>
      <c r="E85" s="57" t="s">
        <v>109</v>
      </c>
      <c r="F85" s="14">
        <v>3</v>
      </c>
      <c r="G85" s="14" t="str">
        <f t="shared" si="4"/>
        <v>c</v>
      </c>
      <c r="H85" s="19">
        <v>2010</v>
      </c>
      <c r="I85" s="19" t="s">
        <v>100</v>
      </c>
      <c r="J85" s="19" t="s">
        <v>16</v>
      </c>
      <c r="K85" s="19" t="s">
        <v>101</v>
      </c>
      <c r="M85" s="14" t="s">
        <v>77</v>
      </c>
      <c r="P85" s="19" t="s">
        <v>102</v>
      </c>
      <c r="Q85" t="s">
        <v>2059</v>
      </c>
    </row>
    <row r="86" spans="1:17" ht="18" customHeight="1" x14ac:dyDescent="0.2">
      <c r="A86" s="57" t="s">
        <v>20</v>
      </c>
      <c r="B86" s="57" t="str">
        <f t="shared" si="5"/>
        <v>avars_2011</v>
      </c>
      <c r="C86" s="52" t="s">
        <v>5025</v>
      </c>
      <c r="D86" s="59" t="s">
        <v>67</v>
      </c>
      <c r="E86" s="57" t="s">
        <v>109</v>
      </c>
      <c r="F86" s="14">
        <v>4</v>
      </c>
      <c r="G86" s="14" t="str">
        <f t="shared" si="4"/>
        <v>d</v>
      </c>
      <c r="H86" s="19">
        <v>2011</v>
      </c>
      <c r="I86" s="19" t="s">
        <v>100</v>
      </c>
      <c r="J86" s="19" t="s">
        <v>16</v>
      </c>
      <c r="K86" s="19" t="s">
        <v>101</v>
      </c>
      <c r="M86" s="14" t="s">
        <v>77</v>
      </c>
      <c r="P86" s="19" t="s">
        <v>102</v>
      </c>
      <c r="Q86" t="s">
        <v>2059</v>
      </c>
    </row>
    <row r="87" spans="1:17" ht="18" customHeight="1" x14ac:dyDescent="0.2">
      <c r="A87" s="57" t="s">
        <v>20</v>
      </c>
      <c r="B87" s="57" t="str">
        <f t="shared" si="5"/>
        <v>avars_2012</v>
      </c>
      <c r="C87" s="52" t="s">
        <v>5025</v>
      </c>
      <c r="D87" s="59" t="s">
        <v>67</v>
      </c>
      <c r="E87" s="57" t="s">
        <v>109</v>
      </c>
      <c r="F87" s="14">
        <v>5</v>
      </c>
      <c r="G87" s="14" t="str">
        <f t="shared" si="4"/>
        <v>e</v>
      </c>
      <c r="H87" s="19">
        <v>2012</v>
      </c>
      <c r="I87" s="19" t="s">
        <v>100</v>
      </c>
      <c r="J87" s="19" t="s">
        <v>16</v>
      </c>
      <c r="K87" s="19" t="s">
        <v>101</v>
      </c>
      <c r="M87" s="14" t="s">
        <v>77</v>
      </c>
      <c r="P87" s="19" t="s">
        <v>102</v>
      </c>
      <c r="Q87" t="s">
        <v>2059</v>
      </c>
    </row>
    <row r="88" spans="1:17" ht="18" customHeight="1" x14ac:dyDescent="0.2">
      <c r="A88" s="57" t="s">
        <v>20</v>
      </c>
      <c r="B88" s="57" t="str">
        <f t="shared" si="5"/>
        <v>avars_2013</v>
      </c>
      <c r="C88" s="52" t="s">
        <v>5025</v>
      </c>
      <c r="D88" s="59" t="s">
        <v>67</v>
      </c>
      <c r="E88" s="57" t="s">
        <v>109</v>
      </c>
      <c r="F88" s="14">
        <v>6</v>
      </c>
      <c r="G88" s="14" t="str">
        <f t="shared" si="4"/>
        <v>f</v>
      </c>
      <c r="H88" s="19">
        <v>2013</v>
      </c>
      <c r="I88" s="19" t="s">
        <v>100</v>
      </c>
      <c r="J88" s="19" t="s">
        <v>16</v>
      </c>
      <c r="K88" s="19" t="s">
        <v>101</v>
      </c>
      <c r="M88" s="14" t="s">
        <v>77</v>
      </c>
      <c r="P88" s="19" t="s">
        <v>102</v>
      </c>
      <c r="Q88" t="s">
        <v>2059</v>
      </c>
    </row>
    <row r="89" spans="1:17" ht="18" customHeight="1" x14ac:dyDescent="0.2">
      <c r="A89" s="57" t="s">
        <v>20</v>
      </c>
      <c r="B89" s="57" t="str">
        <f t="shared" si="5"/>
        <v>avars_2014</v>
      </c>
      <c r="C89" s="52" t="s">
        <v>5025</v>
      </c>
      <c r="D89" s="59" t="s">
        <v>67</v>
      </c>
      <c r="E89" s="57" t="s">
        <v>109</v>
      </c>
      <c r="F89" s="14">
        <v>7</v>
      </c>
      <c r="G89" s="14" t="str">
        <f t="shared" si="4"/>
        <v>g</v>
      </c>
      <c r="H89" s="19">
        <v>2014</v>
      </c>
      <c r="I89" s="19" t="s">
        <v>100</v>
      </c>
      <c r="J89" s="19" t="s">
        <v>16</v>
      </c>
      <c r="K89" s="19" t="s">
        <v>101</v>
      </c>
      <c r="M89" s="14" t="s">
        <v>77</v>
      </c>
      <c r="P89" s="19" t="s">
        <v>102</v>
      </c>
      <c r="Q89" t="s">
        <v>2059</v>
      </c>
    </row>
    <row r="90" spans="1:17" ht="18" customHeight="1" x14ac:dyDescent="0.2">
      <c r="A90" s="57" t="s">
        <v>20</v>
      </c>
      <c r="B90" s="57" t="str">
        <f t="shared" si="5"/>
        <v>avars_2015</v>
      </c>
      <c r="C90" s="52" t="s">
        <v>5025</v>
      </c>
      <c r="D90" s="59" t="s">
        <v>67</v>
      </c>
      <c r="E90" s="57" t="s">
        <v>109</v>
      </c>
      <c r="F90" s="14">
        <v>8</v>
      </c>
      <c r="G90" s="14" t="str">
        <f t="shared" si="4"/>
        <v>h</v>
      </c>
      <c r="H90" s="19">
        <v>2015</v>
      </c>
      <c r="I90" s="19" t="s">
        <v>100</v>
      </c>
      <c r="J90" s="19" t="s">
        <v>16</v>
      </c>
      <c r="K90" s="19" t="s">
        <v>101</v>
      </c>
      <c r="M90" s="14" t="s">
        <v>77</v>
      </c>
      <c r="P90" s="19" t="s">
        <v>102</v>
      </c>
      <c r="Q90" t="s">
        <v>2059</v>
      </c>
    </row>
    <row r="91" spans="1:17" ht="18" customHeight="1" x14ac:dyDescent="0.2">
      <c r="A91" s="57" t="s">
        <v>20</v>
      </c>
      <c r="B91" s="57" t="str">
        <f t="shared" si="5"/>
        <v>avars_2016</v>
      </c>
      <c r="C91" s="52" t="s">
        <v>5025</v>
      </c>
      <c r="D91" s="59" t="s">
        <v>67</v>
      </c>
      <c r="E91" s="57" t="s">
        <v>109</v>
      </c>
      <c r="F91" s="14">
        <v>9</v>
      </c>
      <c r="G91" s="14" t="str">
        <f t="shared" si="4"/>
        <v>i</v>
      </c>
      <c r="H91" s="19">
        <v>2016</v>
      </c>
      <c r="I91" s="19" t="s">
        <v>100</v>
      </c>
      <c r="J91" s="19" t="s">
        <v>16</v>
      </c>
      <c r="K91" s="19" t="s">
        <v>101</v>
      </c>
      <c r="M91" s="14" t="s">
        <v>77</v>
      </c>
      <c r="P91" s="19" t="s">
        <v>102</v>
      </c>
      <c r="Q91" t="s">
        <v>2059</v>
      </c>
    </row>
    <row r="92" spans="1:17" ht="18" customHeight="1" x14ac:dyDescent="0.2">
      <c r="A92" s="57" t="s">
        <v>20</v>
      </c>
      <c r="B92" s="57" t="str">
        <f t="shared" si="5"/>
        <v>avars_2017</v>
      </c>
      <c r="C92" s="52" t="s">
        <v>5025</v>
      </c>
      <c r="D92" s="59" t="s">
        <v>67</v>
      </c>
      <c r="E92" s="57" t="s">
        <v>109</v>
      </c>
      <c r="F92" s="14">
        <v>10</v>
      </c>
      <c r="G92" s="14" t="str">
        <f t="shared" si="4"/>
        <v>j</v>
      </c>
      <c r="H92" s="19">
        <v>2017</v>
      </c>
      <c r="I92" s="19" t="s">
        <v>100</v>
      </c>
      <c r="J92" s="19" t="s">
        <v>16</v>
      </c>
      <c r="K92" s="19" t="s">
        <v>101</v>
      </c>
      <c r="M92" s="14" t="s">
        <v>77</v>
      </c>
      <c r="P92" s="19" t="s">
        <v>102</v>
      </c>
      <c r="Q92" t="s">
        <v>2059</v>
      </c>
    </row>
    <row r="93" spans="1:17" ht="18" customHeight="1" x14ac:dyDescent="0.2">
      <c r="A93" s="57" t="s">
        <v>20</v>
      </c>
      <c r="B93" s="57" t="str">
        <f t="shared" si="5"/>
        <v>avars_2018</v>
      </c>
      <c r="C93" s="52" t="s">
        <v>5025</v>
      </c>
      <c r="D93" s="59" t="s">
        <v>67</v>
      </c>
      <c r="E93" s="57" t="s">
        <v>109</v>
      </c>
      <c r="F93" s="14">
        <v>11</v>
      </c>
      <c r="G93" s="14" t="str">
        <f t="shared" si="4"/>
        <v>k</v>
      </c>
      <c r="H93" s="19">
        <v>2018</v>
      </c>
      <c r="I93" s="19" t="s">
        <v>100</v>
      </c>
      <c r="J93" s="19" t="s">
        <v>16</v>
      </c>
      <c r="K93" s="19" t="s">
        <v>101</v>
      </c>
      <c r="M93" s="14" t="s">
        <v>77</v>
      </c>
      <c r="P93" s="19" t="s">
        <v>102</v>
      </c>
      <c r="Q93" t="s">
        <v>2059</v>
      </c>
    </row>
    <row r="94" spans="1:17" ht="18" customHeight="1" x14ac:dyDescent="0.2">
      <c r="A94" s="57" t="s">
        <v>20</v>
      </c>
      <c r="B94" s="57" t="str">
        <f t="shared" si="5"/>
        <v>avars_2008</v>
      </c>
      <c r="C94" s="52" t="s">
        <v>5025</v>
      </c>
      <c r="D94" s="59" t="s">
        <v>67</v>
      </c>
      <c r="E94" s="57" t="s">
        <v>110</v>
      </c>
      <c r="F94" s="14">
        <v>1</v>
      </c>
      <c r="G94" s="14" t="str">
        <f t="shared" si="4"/>
        <v>a</v>
      </c>
      <c r="H94" s="19">
        <v>2008</v>
      </c>
      <c r="I94" s="19" t="s">
        <v>100</v>
      </c>
      <c r="J94" s="19" t="s">
        <v>16</v>
      </c>
      <c r="K94" s="19" t="s">
        <v>101</v>
      </c>
      <c r="M94" s="14" t="s">
        <v>77</v>
      </c>
      <c r="P94" s="19" t="s">
        <v>102</v>
      </c>
      <c r="Q94" t="s">
        <v>2059</v>
      </c>
    </row>
    <row r="95" spans="1:17" ht="18" customHeight="1" x14ac:dyDescent="0.2">
      <c r="A95" s="57" t="s">
        <v>20</v>
      </c>
      <c r="B95" s="57" t="str">
        <f t="shared" si="5"/>
        <v>avars_2009</v>
      </c>
      <c r="C95" s="52" t="s">
        <v>5025</v>
      </c>
      <c r="D95" s="59" t="s">
        <v>67</v>
      </c>
      <c r="E95" s="57" t="s">
        <v>110</v>
      </c>
      <c r="F95" s="14">
        <v>2</v>
      </c>
      <c r="G95" s="14" t="str">
        <f t="shared" si="4"/>
        <v>b</v>
      </c>
      <c r="H95" s="19">
        <v>2009</v>
      </c>
      <c r="I95" s="19" t="s">
        <v>100</v>
      </c>
      <c r="J95" s="19" t="s">
        <v>16</v>
      </c>
      <c r="K95" s="19" t="s">
        <v>101</v>
      </c>
      <c r="M95" s="14" t="s">
        <v>77</v>
      </c>
      <c r="P95" s="19" t="s">
        <v>102</v>
      </c>
      <c r="Q95" t="s">
        <v>2059</v>
      </c>
    </row>
    <row r="96" spans="1:17" ht="18" customHeight="1" x14ac:dyDescent="0.2">
      <c r="A96" s="57" t="s">
        <v>20</v>
      </c>
      <c r="B96" s="57" t="str">
        <f t="shared" si="5"/>
        <v>avars_2010</v>
      </c>
      <c r="C96" s="52" t="s">
        <v>5025</v>
      </c>
      <c r="D96" s="59" t="s">
        <v>67</v>
      </c>
      <c r="E96" s="57" t="s">
        <v>110</v>
      </c>
      <c r="F96" s="14">
        <v>3</v>
      </c>
      <c r="G96" s="14" t="str">
        <f t="shared" si="4"/>
        <v>c</v>
      </c>
      <c r="H96" s="19">
        <v>2010</v>
      </c>
      <c r="I96" s="19" t="s">
        <v>100</v>
      </c>
      <c r="J96" s="19" t="s">
        <v>16</v>
      </c>
      <c r="K96" s="19" t="s">
        <v>101</v>
      </c>
      <c r="M96" s="14" t="s">
        <v>77</v>
      </c>
      <c r="P96" s="19" t="s">
        <v>102</v>
      </c>
      <c r="Q96" t="s">
        <v>2059</v>
      </c>
    </row>
    <row r="97" spans="1:17" ht="18" customHeight="1" x14ac:dyDescent="0.2">
      <c r="A97" s="57" t="s">
        <v>20</v>
      </c>
      <c r="B97" s="57" t="str">
        <f t="shared" si="5"/>
        <v>avars_2011</v>
      </c>
      <c r="C97" s="52" t="s">
        <v>5025</v>
      </c>
      <c r="D97" s="59" t="s">
        <v>67</v>
      </c>
      <c r="E97" s="57" t="s">
        <v>110</v>
      </c>
      <c r="F97" s="14">
        <v>4</v>
      </c>
      <c r="G97" s="14" t="str">
        <f t="shared" si="4"/>
        <v>d</v>
      </c>
      <c r="H97" s="19">
        <v>2011</v>
      </c>
      <c r="I97" s="19" t="s">
        <v>100</v>
      </c>
      <c r="J97" s="19" t="s">
        <v>16</v>
      </c>
      <c r="K97" s="19" t="s">
        <v>101</v>
      </c>
      <c r="M97" s="14" t="s">
        <v>77</v>
      </c>
      <c r="P97" s="19" t="s">
        <v>102</v>
      </c>
      <c r="Q97" t="s">
        <v>2059</v>
      </c>
    </row>
    <row r="98" spans="1:17" ht="18" customHeight="1" x14ac:dyDescent="0.2">
      <c r="A98" s="57" t="s">
        <v>20</v>
      </c>
      <c r="B98" s="57" t="str">
        <f t="shared" si="5"/>
        <v>avars_2012</v>
      </c>
      <c r="C98" s="52" t="s">
        <v>5025</v>
      </c>
      <c r="D98" s="59" t="s">
        <v>67</v>
      </c>
      <c r="E98" s="57" t="s">
        <v>110</v>
      </c>
      <c r="F98" s="14">
        <v>5</v>
      </c>
      <c r="G98" s="14" t="str">
        <f t="shared" ref="G98:G129" si="6">MID("abcdefghijklmnopqrstuvwxyz",F98,1)</f>
        <v>e</v>
      </c>
      <c r="H98" s="19">
        <v>2012</v>
      </c>
      <c r="I98" s="19" t="s">
        <v>100</v>
      </c>
      <c r="J98" s="19" t="s">
        <v>16</v>
      </c>
      <c r="K98" s="19" t="s">
        <v>101</v>
      </c>
      <c r="M98" s="14" t="s">
        <v>77</v>
      </c>
      <c r="P98" s="19" t="s">
        <v>102</v>
      </c>
      <c r="Q98" t="s">
        <v>2059</v>
      </c>
    </row>
    <row r="99" spans="1:17" ht="18" customHeight="1" x14ac:dyDescent="0.2">
      <c r="A99" s="57" t="s">
        <v>20</v>
      </c>
      <c r="B99" s="57" t="str">
        <f t="shared" si="5"/>
        <v>avars_2013</v>
      </c>
      <c r="C99" s="52" t="s">
        <v>5025</v>
      </c>
      <c r="D99" s="59" t="s">
        <v>67</v>
      </c>
      <c r="E99" s="57" t="s">
        <v>110</v>
      </c>
      <c r="F99" s="14">
        <v>6</v>
      </c>
      <c r="G99" s="14" t="str">
        <f t="shared" si="6"/>
        <v>f</v>
      </c>
      <c r="H99" s="19">
        <v>2013</v>
      </c>
      <c r="I99" s="19" t="s">
        <v>100</v>
      </c>
      <c r="J99" s="19" t="s">
        <v>16</v>
      </c>
      <c r="K99" s="19" t="s">
        <v>101</v>
      </c>
      <c r="M99" s="14" t="s">
        <v>77</v>
      </c>
      <c r="P99" s="19" t="s">
        <v>102</v>
      </c>
      <c r="Q99" t="s">
        <v>2059</v>
      </c>
    </row>
    <row r="100" spans="1:17" ht="18" customHeight="1" x14ac:dyDescent="0.2">
      <c r="A100" s="57" t="s">
        <v>20</v>
      </c>
      <c r="B100" s="57" t="str">
        <f t="shared" si="5"/>
        <v>avars_2014</v>
      </c>
      <c r="C100" s="52" t="s">
        <v>5025</v>
      </c>
      <c r="D100" s="59" t="s">
        <v>67</v>
      </c>
      <c r="E100" s="57" t="s">
        <v>110</v>
      </c>
      <c r="F100" s="14">
        <v>7</v>
      </c>
      <c r="G100" s="14" t="str">
        <f t="shared" si="6"/>
        <v>g</v>
      </c>
      <c r="H100" s="19">
        <v>2014</v>
      </c>
      <c r="I100" s="19" t="s">
        <v>100</v>
      </c>
      <c r="J100" s="19" t="s">
        <v>16</v>
      </c>
      <c r="K100" s="19" t="s">
        <v>101</v>
      </c>
      <c r="M100" s="14" t="s">
        <v>77</v>
      </c>
      <c r="P100" s="19" t="s">
        <v>102</v>
      </c>
      <c r="Q100" t="s">
        <v>2059</v>
      </c>
    </row>
    <row r="101" spans="1:17" ht="18" customHeight="1" x14ac:dyDescent="0.2">
      <c r="A101" s="57" t="s">
        <v>20</v>
      </c>
      <c r="B101" s="57" t="str">
        <f t="shared" si="5"/>
        <v>avars_2015</v>
      </c>
      <c r="C101" s="52" t="s">
        <v>5025</v>
      </c>
      <c r="D101" s="59" t="s">
        <v>67</v>
      </c>
      <c r="E101" s="57" t="s">
        <v>110</v>
      </c>
      <c r="F101" s="14">
        <v>8</v>
      </c>
      <c r="G101" s="14" t="str">
        <f t="shared" si="6"/>
        <v>h</v>
      </c>
      <c r="H101" s="19">
        <v>2015</v>
      </c>
      <c r="I101" s="19" t="s">
        <v>100</v>
      </c>
      <c r="J101" s="19" t="s">
        <v>16</v>
      </c>
      <c r="K101" s="19" t="s">
        <v>101</v>
      </c>
      <c r="M101" s="14" t="s">
        <v>77</v>
      </c>
      <c r="P101" s="19" t="s">
        <v>102</v>
      </c>
      <c r="Q101" t="s">
        <v>2059</v>
      </c>
    </row>
    <row r="102" spans="1:17" ht="18" customHeight="1" x14ac:dyDescent="0.2">
      <c r="A102" s="57" t="s">
        <v>20</v>
      </c>
      <c r="B102" s="57" t="str">
        <f t="shared" ref="B102:B137" si="7">"avars_" &amp;  H102</f>
        <v>avars_2016</v>
      </c>
      <c r="C102" s="52" t="s">
        <v>5025</v>
      </c>
      <c r="D102" s="59" t="s">
        <v>67</v>
      </c>
      <c r="E102" s="57" t="s">
        <v>110</v>
      </c>
      <c r="F102" s="14">
        <v>9</v>
      </c>
      <c r="G102" s="14" t="str">
        <f t="shared" si="6"/>
        <v>i</v>
      </c>
      <c r="H102" s="19">
        <v>2016</v>
      </c>
      <c r="I102" s="19" t="s">
        <v>100</v>
      </c>
      <c r="J102" s="19" t="s">
        <v>16</v>
      </c>
      <c r="K102" s="19" t="s">
        <v>101</v>
      </c>
      <c r="M102" s="14" t="s">
        <v>77</v>
      </c>
      <c r="P102" s="19" t="s">
        <v>102</v>
      </c>
      <c r="Q102" t="s">
        <v>2059</v>
      </c>
    </row>
    <row r="103" spans="1:17" ht="18" customHeight="1" x14ac:dyDescent="0.2">
      <c r="A103" s="57" t="s">
        <v>20</v>
      </c>
      <c r="B103" s="57" t="str">
        <f t="shared" si="7"/>
        <v>avars_2017</v>
      </c>
      <c r="C103" s="52" t="s">
        <v>5025</v>
      </c>
      <c r="D103" s="59" t="s">
        <v>67</v>
      </c>
      <c r="E103" s="57" t="s">
        <v>110</v>
      </c>
      <c r="F103" s="14">
        <v>10</v>
      </c>
      <c r="G103" s="14" t="str">
        <f t="shared" si="6"/>
        <v>j</v>
      </c>
      <c r="H103" s="19">
        <v>2017</v>
      </c>
      <c r="I103" s="19" t="s">
        <v>100</v>
      </c>
      <c r="J103" s="19" t="s">
        <v>16</v>
      </c>
      <c r="K103" s="19" t="s">
        <v>101</v>
      </c>
      <c r="M103" s="14" t="s">
        <v>77</v>
      </c>
      <c r="P103" s="19" t="s">
        <v>102</v>
      </c>
      <c r="Q103" t="s">
        <v>2059</v>
      </c>
    </row>
    <row r="104" spans="1:17" ht="18" customHeight="1" x14ac:dyDescent="0.2">
      <c r="A104" s="57" t="s">
        <v>20</v>
      </c>
      <c r="B104" s="57" t="str">
        <f t="shared" si="7"/>
        <v>avars_2018</v>
      </c>
      <c r="C104" s="52" t="s">
        <v>5025</v>
      </c>
      <c r="D104" s="59" t="s">
        <v>67</v>
      </c>
      <c r="E104" s="57" t="s">
        <v>110</v>
      </c>
      <c r="F104" s="14">
        <v>11</v>
      </c>
      <c r="G104" s="14" t="str">
        <f t="shared" si="6"/>
        <v>k</v>
      </c>
      <c r="H104" s="19">
        <v>2018</v>
      </c>
      <c r="I104" s="19" t="s">
        <v>100</v>
      </c>
      <c r="J104" s="19" t="s">
        <v>16</v>
      </c>
      <c r="K104" s="19" t="s">
        <v>101</v>
      </c>
      <c r="M104" s="14" t="s">
        <v>77</v>
      </c>
      <c r="P104" s="19" t="s">
        <v>102</v>
      </c>
      <c r="Q104" t="s">
        <v>2059</v>
      </c>
    </row>
    <row r="105" spans="1:17" ht="18" customHeight="1" x14ac:dyDescent="0.2">
      <c r="A105" s="57" t="s">
        <v>20</v>
      </c>
      <c r="B105" s="57" t="str">
        <f t="shared" si="7"/>
        <v>avars_2008</v>
      </c>
      <c r="C105" s="52" t="s">
        <v>5025</v>
      </c>
      <c r="D105" s="59" t="s">
        <v>67</v>
      </c>
      <c r="E105" s="57" t="s">
        <v>111</v>
      </c>
      <c r="F105" s="14">
        <v>1</v>
      </c>
      <c r="G105" s="14" t="str">
        <f t="shared" si="6"/>
        <v>a</v>
      </c>
      <c r="H105" s="19">
        <v>2008</v>
      </c>
      <c r="I105" s="19" t="s">
        <v>100</v>
      </c>
      <c r="J105" s="19" t="s">
        <v>16</v>
      </c>
      <c r="K105" s="19" t="s">
        <v>101</v>
      </c>
      <c r="M105" s="14" t="s">
        <v>77</v>
      </c>
      <c r="P105" s="19" t="s">
        <v>102</v>
      </c>
      <c r="Q105" t="s">
        <v>2059</v>
      </c>
    </row>
    <row r="106" spans="1:17" ht="18" customHeight="1" x14ac:dyDescent="0.2">
      <c r="A106" s="57" t="s">
        <v>20</v>
      </c>
      <c r="B106" s="57" t="str">
        <f t="shared" si="7"/>
        <v>avars_2009</v>
      </c>
      <c r="C106" s="52" t="s">
        <v>5025</v>
      </c>
      <c r="D106" s="59" t="s">
        <v>67</v>
      </c>
      <c r="E106" s="57" t="s">
        <v>111</v>
      </c>
      <c r="F106" s="14">
        <v>2</v>
      </c>
      <c r="G106" s="14" t="str">
        <f t="shared" si="6"/>
        <v>b</v>
      </c>
      <c r="H106" s="19">
        <v>2009</v>
      </c>
      <c r="I106" s="19" t="s">
        <v>100</v>
      </c>
      <c r="J106" s="19" t="s">
        <v>16</v>
      </c>
      <c r="K106" s="19" t="s">
        <v>101</v>
      </c>
      <c r="M106" s="14" t="s">
        <v>77</v>
      </c>
      <c r="P106" s="19" t="s">
        <v>102</v>
      </c>
      <c r="Q106" t="s">
        <v>2059</v>
      </c>
    </row>
    <row r="107" spans="1:17" ht="18" customHeight="1" x14ac:dyDescent="0.2">
      <c r="A107" s="57" t="s">
        <v>20</v>
      </c>
      <c r="B107" s="57" t="str">
        <f t="shared" si="7"/>
        <v>avars_2010</v>
      </c>
      <c r="C107" s="52" t="s">
        <v>5025</v>
      </c>
      <c r="D107" s="59" t="s">
        <v>67</v>
      </c>
      <c r="E107" s="57" t="s">
        <v>111</v>
      </c>
      <c r="F107" s="14">
        <v>3</v>
      </c>
      <c r="G107" s="14" t="str">
        <f t="shared" si="6"/>
        <v>c</v>
      </c>
      <c r="H107" s="19">
        <v>2010</v>
      </c>
      <c r="I107" s="19" t="s">
        <v>100</v>
      </c>
      <c r="J107" s="19" t="s">
        <v>16</v>
      </c>
      <c r="K107" s="19" t="s">
        <v>101</v>
      </c>
      <c r="M107" s="14" t="s">
        <v>77</v>
      </c>
      <c r="P107" s="19" t="s">
        <v>102</v>
      </c>
      <c r="Q107" t="s">
        <v>2059</v>
      </c>
    </row>
    <row r="108" spans="1:17" ht="18" customHeight="1" x14ac:dyDescent="0.2">
      <c r="A108" s="57" t="s">
        <v>20</v>
      </c>
      <c r="B108" s="57" t="str">
        <f t="shared" si="7"/>
        <v>avars_2011</v>
      </c>
      <c r="C108" s="52" t="s">
        <v>5025</v>
      </c>
      <c r="D108" s="59" t="s">
        <v>67</v>
      </c>
      <c r="E108" s="57" t="s">
        <v>111</v>
      </c>
      <c r="F108" s="14">
        <v>4</v>
      </c>
      <c r="G108" s="14" t="str">
        <f t="shared" si="6"/>
        <v>d</v>
      </c>
      <c r="H108" s="19">
        <v>2011</v>
      </c>
      <c r="I108" s="19" t="s">
        <v>100</v>
      </c>
      <c r="J108" s="19" t="s">
        <v>16</v>
      </c>
      <c r="K108" s="19" t="s">
        <v>101</v>
      </c>
      <c r="M108" s="14" t="s">
        <v>77</v>
      </c>
      <c r="P108" s="19" t="s">
        <v>102</v>
      </c>
      <c r="Q108" t="s">
        <v>2059</v>
      </c>
    </row>
    <row r="109" spans="1:17" ht="18" customHeight="1" x14ac:dyDescent="0.2">
      <c r="A109" s="57" t="s">
        <v>20</v>
      </c>
      <c r="B109" s="57" t="str">
        <f t="shared" si="7"/>
        <v>avars_2012</v>
      </c>
      <c r="C109" s="52" t="s">
        <v>5025</v>
      </c>
      <c r="D109" s="59" t="s">
        <v>67</v>
      </c>
      <c r="E109" s="57" t="s">
        <v>111</v>
      </c>
      <c r="F109" s="14">
        <v>5</v>
      </c>
      <c r="G109" s="14" t="str">
        <f t="shared" si="6"/>
        <v>e</v>
      </c>
      <c r="H109" s="19">
        <v>2012</v>
      </c>
      <c r="I109" s="19" t="s">
        <v>100</v>
      </c>
      <c r="J109" s="19" t="s">
        <v>16</v>
      </c>
      <c r="K109" s="19" t="s">
        <v>101</v>
      </c>
      <c r="M109" s="14" t="s">
        <v>77</v>
      </c>
      <c r="P109" s="19" t="s">
        <v>102</v>
      </c>
      <c r="Q109" t="s">
        <v>2059</v>
      </c>
    </row>
    <row r="110" spans="1:17" ht="18" customHeight="1" x14ac:dyDescent="0.2">
      <c r="A110" s="57" t="s">
        <v>20</v>
      </c>
      <c r="B110" s="57" t="str">
        <f t="shared" si="7"/>
        <v>avars_2013</v>
      </c>
      <c r="C110" s="52" t="s">
        <v>5025</v>
      </c>
      <c r="D110" s="59" t="s">
        <v>67</v>
      </c>
      <c r="E110" s="57" t="s">
        <v>111</v>
      </c>
      <c r="F110" s="14">
        <v>6</v>
      </c>
      <c r="G110" s="14" t="str">
        <f t="shared" si="6"/>
        <v>f</v>
      </c>
      <c r="H110" s="19">
        <v>2013</v>
      </c>
      <c r="I110" s="19" t="s">
        <v>100</v>
      </c>
      <c r="J110" s="19" t="s">
        <v>16</v>
      </c>
      <c r="K110" s="19" t="s">
        <v>101</v>
      </c>
      <c r="M110" s="14" t="s">
        <v>77</v>
      </c>
      <c r="P110" s="19" t="s">
        <v>102</v>
      </c>
      <c r="Q110" t="s">
        <v>2059</v>
      </c>
    </row>
    <row r="111" spans="1:17" ht="18" customHeight="1" x14ac:dyDescent="0.2">
      <c r="A111" s="57" t="s">
        <v>20</v>
      </c>
      <c r="B111" s="57" t="str">
        <f t="shared" si="7"/>
        <v>avars_2014</v>
      </c>
      <c r="C111" s="52" t="s">
        <v>5025</v>
      </c>
      <c r="D111" s="59" t="s">
        <v>67</v>
      </c>
      <c r="E111" s="57" t="s">
        <v>111</v>
      </c>
      <c r="F111" s="14">
        <v>7</v>
      </c>
      <c r="G111" s="14" t="str">
        <f t="shared" si="6"/>
        <v>g</v>
      </c>
      <c r="H111" s="19">
        <v>2014</v>
      </c>
      <c r="I111" s="19" t="s">
        <v>100</v>
      </c>
      <c r="J111" s="19" t="s">
        <v>16</v>
      </c>
      <c r="K111" s="19" t="s">
        <v>101</v>
      </c>
      <c r="M111" s="14" t="s">
        <v>77</v>
      </c>
      <c r="P111" s="19" t="s">
        <v>102</v>
      </c>
      <c r="Q111" t="s">
        <v>2059</v>
      </c>
    </row>
    <row r="112" spans="1:17" ht="18" customHeight="1" x14ac:dyDescent="0.2">
      <c r="A112" s="57" t="s">
        <v>20</v>
      </c>
      <c r="B112" s="57" t="str">
        <f t="shared" si="7"/>
        <v>avars_2015</v>
      </c>
      <c r="C112" s="52" t="s">
        <v>5025</v>
      </c>
      <c r="D112" s="59" t="s">
        <v>67</v>
      </c>
      <c r="E112" s="57" t="s">
        <v>111</v>
      </c>
      <c r="F112" s="14">
        <v>8</v>
      </c>
      <c r="G112" s="14" t="str">
        <f t="shared" si="6"/>
        <v>h</v>
      </c>
      <c r="H112" s="19">
        <v>2015</v>
      </c>
      <c r="I112" s="19" t="s">
        <v>100</v>
      </c>
      <c r="J112" s="19" t="s">
        <v>16</v>
      </c>
      <c r="K112" s="19" t="s">
        <v>101</v>
      </c>
      <c r="M112" s="14" t="s">
        <v>77</v>
      </c>
      <c r="P112" s="19" t="s">
        <v>102</v>
      </c>
      <c r="Q112" t="s">
        <v>2059</v>
      </c>
    </row>
    <row r="113" spans="1:17" ht="18" customHeight="1" x14ac:dyDescent="0.2">
      <c r="A113" s="57" t="s">
        <v>20</v>
      </c>
      <c r="B113" s="57" t="str">
        <f t="shared" si="7"/>
        <v>avars_2016</v>
      </c>
      <c r="C113" s="52" t="s">
        <v>5025</v>
      </c>
      <c r="D113" s="59" t="s">
        <v>67</v>
      </c>
      <c r="E113" s="57" t="s">
        <v>111</v>
      </c>
      <c r="F113" s="14">
        <v>9</v>
      </c>
      <c r="G113" s="14" t="str">
        <f t="shared" si="6"/>
        <v>i</v>
      </c>
      <c r="H113" s="19">
        <v>2016</v>
      </c>
      <c r="I113" s="19" t="s">
        <v>100</v>
      </c>
      <c r="J113" s="19" t="s">
        <v>16</v>
      </c>
      <c r="K113" s="19" t="s">
        <v>101</v>
      </c>
      <c r="M113" s="14" t="s">
        <v>77</v>
      </c>
      <c r="P113" s="19" t="s">
        <v>102</v>
      </c>
      <c r="Q113" t="s">
        <v>2059</v>
      </c>
    </row>
    <row r="114" spans="1:17" ht="18" customHeight="1" x14ac:dyDescent="0.2">
      <c r="A114" s="57" t="s">
        <v>20</v>
      </c>
      <c r="B114" s="57" t="str">
        <f t="shared" si="7"/>
        <v>avars_2017</v>
      </c>
      <c r="C114" s="52" t="s">
        <v>5025</v>
      </c>
      <c r="D114" s="59" t="s">
        <v>67</v>
      </c>
      <c r="E114" s="57" t="s">
        <v>111</v>
      </c>
      <c r="F114" s="14">
        <v>10</v>
      </c>
      <c r="G114" s="14" t="str">
        <f t="shared" si="6"/>
        <v>j</v>
      </c>
      <c r="H114" s="19">
        <v>2017</v>
      </c>
      <c r="I114" s="19" t="s">
        <v>100</v>
      </c>
      <c r="J114" s="19" t="s">
        <v>16</v>
      </c>
      <c r="K114" s="19" t="s">
        <v>101</v>
      </c>
      <c r="M114" s="14" t="s">
        <v>77</v>
      </c>
      <c r="P114" s="19" t="s">
        <v>102</v>
      </c>
      <c r="Q114" t="s">
        <v>2059</v>
      </c>
    </row>
    <row r="115" spans="1:17" ht="18" customHeight="1" x14ac:dyDescent="0.2">
      <c r="A115" s="57" t="s">
        <v>20</v>
      </c>
      <c r="B115" s="57" t="str">
        <f t="shared" si="7"/>
        <v>avars_2018</v>
      </c>
      <c r="C115" s="52" t="s">
        <v>5025</v>
      </c>
      <c r="D115" s="59" t="s">
        <v>67</v>
      </c>
      <c r="E115" s="57" t="s">
        <v>111</v>
      </c>
      <c r="F115" s="14">
        <v>11</v>
      </c>
      <c r="G115" s="14" t="str">
        <f t="shared" si="6"/>
        <v>k</v>
      </c>
      <c r="H115" s="19">
        <v>2018</v>
      </c>
      <c r="I115" s="19" t="s">
        <v>100</v>
      </c>
      <c r="J115" s="19" t="s">
        <v>16</v>
      </c>
      <c r="K115" s="19" t="s">
        <v>101</v>
      </c>
      <c r="M115" s="14" t="s">
        <v>77</v>
      </c>
      <c r="P115" s="19" t="s">
        <v>102</v>
      </c>
      <c r="Q115" t="s">
        <v>2059</v>
      </c>
    </row>
    <row r="116" spans="1:17" ht="18" customHeight="1" x14ac:dyDescent="0.2">
      <c r="A116" s="57" t="s">
        <v>20</v>
      </c>
      <c r="B116" s="57" t="str">
        <f t="shared" si="7"/>
        <v>avars_2008</v>
      </c>
      <c r="C116" s="52" t="s">
        <v>5025</v>
      </c>
      <c r="D116" s="59" t="s">
        <v>67</v>
      </c>
      <c r="E116" s="57" t="s">
        <v>112</v>
      </c>
      <c r="F116" s="14">
        <v>1</v>
      </c>
      <c r="G116" s="14" t="str">
        <f t="shared" si="6"/>
        <v>a</v>
      </c>
      <c r="H116" s="19">
        <v>2008</v>
      </c>
      <c r="I116" s="19" t="s">
        <v>100</v>
      </c>
      <c r="J116" s="19" t="s">
        <v>16</v>
      </c>
      <c r="K116" s="19" t="s">
        <v>101</v>
      </c>
      <c r="M116" s="14" t="s">
        <v>77</v>
      </c>
      <c r="P116" s="19" t="s">
        <v>102</v>
      </c>
      <c r="Q116" t="s">
        <v>2059</v>
      </c>
    </row>
    <row r="117" spans="1:17" ht="18" customHeight="1" x14ac:dyDescent="0.2">
      <c r="A117" s="57" t="s">
        <v>20</v>
      </c>
      <c r="B117" s="57" t="str">
        <f t="shared" si="7"/>
        <v>avars_2009</v>
      </c>
      <c r="C117" s="52" t="s">
        <v>5025</v>
      </c>
      <c r="D117" s="59" t="s">
        <v>67</v>
      </c>
      <c r="E117" s="57" t="s">
        <v>112</v>
      </c>
      <c r="F117" s="14">
        <v>2</v>
      </c>
      <c r="G117" s="14" t="str">
        <f t="shared" si="6"/>
        <v>b</v>
      </c>
      <c r="H117" s="19">
        <v>2009</v>
      </c>
      <c r="I117" s="19" t="s">
        <v>100</v>
      </c>
      <c r="J117" s="19" t="s">
        <v>16</v>
      </c>
      <c r="K117" s="19" t="s">
        <v>101</v>
      </c>
      <c r="M117" s="14" t="s">
        <v>77</v>
      </c>
      <c r="P117" s="19" t="s">
        <v>102</v>
      </c>
      <c r="Q117" t="s">
        <v>2059</v>
      </c>
    </row>
    <row r="118" spans="1:17" ht="18" customHeight="1" x14ac:dyDescent="0.2">
      <c r="A118" s="57" t="s">
        <v>20</v>
      </c>
      <c r="B118" s="57" t="str">
        <f t="shared" si="7"/>
        <v>avars_2010</v>
      </c>
      <c r="C118" s="52" t="s">
        <v>5025</v>
      </c>
      <c r="D118" s="59" t="s">
        <v>67</v>
      </c>
      <c r="E118" s="57" t="s">
        <v>112</v>
      </c>
      <c r="F118" s="14">
        <v>3</v>
      </c>
      <c r="G118" s="14" t="str">
        <f t="shared" si="6"/>
        <v>c</v>
      </c>
      <c r="H118" s="19">
        <v>2010</v>
      </c>
      <c r="I118" s="19" t="s">
        <v>100</v>
      </c>
      <c r="J118" s="19" t="s">
        <v>16</v>
      </c>
      <c r="K118" s="19" t="s">
        <v>101</v>
      </c>
      <c r="M118" s="14" t="s">
        <v>77</v>
      </c>
      <c r="P118" s="19" t="s">
        <v>102</v>
      </c>
      <c r="Q118" t="s">
        <v>2059</v>
      </c>
    </row>
    <row r="119" spans="1:17" ht="18" customHeight="1" x14ac:dyDescent="0.2">
      <c r="A119" s="57" t="s">
        <v>20</v>
      </c>
      <c r="B119" s="57" t="str">
        <f t="shared" si="7"/>
        <v>avars_2011</v>
      </c>
      <c r="C119" s="52" t="s">
        <v>5025</v>
      </c>
      <c r="D119" s="59" t="s">
        <v>67</v>
      </c>
      <c r="E119" s="57" t="s">
        <v>112</v>
      </c>
      <c r="F119" s="14">
        <v>4</v>
      </c>
      <c r="G119" s="14" t="str">
        <f t="shared" si="6"/>
        <v>d</v>
      </c>
      <c r="H119" s="19">
        <v>2011</v>
      </c>
      <c r="I119" s="19" t="s">
        <v>100</v>
      </c>
      <c r="J119" s="19" t="s">
        <v>16</v>
      </c>
      <c r="K119" s="19" t="s">
        <v>101</v>
      </c>
      <c r="M119" s="14" t="s">
        <v>77</v>
      </c>
      <c r="P119" s="19" t="s">
        <v>102</v>
      </c>
      <c r="Q119" t="s">
        <v>2059</v>
      </c>
    </row>
    <row r="120" spans="1:17" ht="18" customHeight="1" x14ac:dyDescent="0.2">
      <c r="A120" s="57" t="s">
        <v>20</v>
      </c>
      <c r="B120" s="57" t="str">
        <f t="shared" si="7"/>
        <v>avars_2012</v>
      </c>
      <c r="C120" s="52" t="s">
        <v>5025</v>
      </c>
      <c r="D120" s="59" t="s">
        <v>67</v>
      </c>
      <c r="E120" s="57" t="s">
        <v>112</v>
      </c>
      <c r="F120" s="14">
        <v>5</v>
      </c>
      <c r="G120" s="14" t="str">
        <f t="shared" si="6"/>
        <v>e</v>
      </c>
      <c r="H120" s="19">
        <v>2012</v>
      </c>
      <c r="I120" s="19" t="s">
        <v>100</v>
      </c>
      <c r="J120" s="19" t="s">
        <v>16</v>
      </c>
      <c r="K120" s="19" t="s">
        <v>101</v>
      </c>
      <c r="M120" s="14" t="s">
        <v>77</v>
      </c>
      <c r="P120" s="19" t="s">
        <v>102</v>
      </c>
      <c r="Q120" t="s">
        <v>2059</v>
      </c>
    </row>
    <row r="121" spans="1:17" ht="18" customHeight="1" x14ac:dyDescent="0.2">
      <c r="A121" s="57" t="s">
        <v>20</v>
      </c>
      <c r="B121" s="57" t="str">
        <f t="shared" si="7"/>
        <v>avars_2013</v>
      </c>
      <c r="C121" s="52" t="s">
        <v>5025</v>
      </c>
      <c r="D121" s="59" t="s">
        <v>67</v>
      </c>
      <c r="E121" s="57" t="s">
        <v>112</v>
      </c>
      <c r="F121" s="14">
        <v>6</v>
      </c>
      <c r="G121" s="14" t="str">
        <f t="shared" si="6"/>
        <v>f</v>
      </c>
      <c r="H121" s="19">
        <v>2013</v>
      </c>
      <c r="I121" s="19" t="s">
        <v>100</v>
      </c>
      <c r="J121" s="19" t="s">
        <v>16</v>
      </c>
      <c r="K121" s="19" t="s">
        <v>101</v>
      </c>
      <c r="M121" s="14" t="s">
        <v>77</v>
      </c>
      <c r="P121" s="19" t="s">
        <v>102</v>
      </c>
      <c r="Q121" t="s">
        <v>2059</v>
      </c>
    </row>
    <row r="122" spans="1:17" ht="18" customHeight="1" x14ac:dyDescent="0.2">
      <c r="A122" s="57" t="s">
        <v>20</v>
      </c>
      <c r="B122" s="57" t="str">
        <f t="shared" si="7"/>
        <v>avars_2014</v>
      </c>
      <c r="C122" s="52" t="s">
        <v>5025</v>
      </c>
      <c r="D122" s="59" t="s">
        <v>67</v>
      </c>
      <c r="E122" s="57" t="s">
        <v>112</v>
      </c>
      <c r="F122" s="14">
        <v>7</v>
      </c>
      <c r="G122" s="14" t="str">
        <f t="shared" si="6"/>
        <v>g</v>
      </c>
      <c r="H122" s="19">
        <v>2014</v>
      </c>
      <c r="I122" s="19" t="s">
        <v>100</v>
      </c>
      <c r="J122" s="19" t="s">
        <v>16</v>
      </c>
      <c r="K122" s="19" t="s">
        <v>101</v>
      </c>
      <c r="M122" s="14" t="s">
        <v>77</v>
      </c>
      <c r="P122" s="19" t="s">
        <v>102</v>
      </c>
      <c r="Q122" t="s">
        <v>2059</v>
      </c>
    </row>
    <row r="123" spans="1:17" ht="18" customHeight="1" x14ac:dyDescent="0.2">
      <c r="A123" s="57" t="s">
        <v>20</v>
      </c>
      <c r="B123" s="57" t="str">
        <f t="shared" si="7"/>
        <v>avars_2015</v>
      </c>
      <c r="C123" s="52" t="s">
        <v>5025</v>
      </c>
      <c r="D123" s="59" t="s">
        <v>67</v>
      </c>
      <c r="E123" s="57" t="s">
        <v>112</v>
      </c>
      <c r="F123" s="14">
        <v>8</v>
      </c>
      <c r="G123" s="14" t="str">
        <f t="shared" si="6"/>
        <v>h</v>
      </c>
      <c r="H123" s="19">
        <v>2015</v>
      </c>
      <c r="I123" s="19" t="s">
        <v>100</v>
      </c>
      <c r="J123" s="19" t="s">
        <v>16</v>
      </c>
      <c r="K123" s="19" t="s">
        <v>101</v>
      </c>
      <c r="M123" s="14" t="s">
        <v>77</v>
      </c>
      <c r="P123" s="19" t="s">
        <v>102</v>
      </c>
      <c r="Q123" t="s">
        <v>2059</v>
      </c>
    </row>
    <row r="124" spans="1:17" ht="18" customHeight="1" x14ac:dyDescent="0.2">
      <c r="A124" s="57" t="s">
        <v>20</v>
      </c>
      <c r="B124" s="57" t="str">
        <f t="shared" si="7"/>
        <v>avars_2016</v>
      </c>
      <c r="C124" s="52" t="s">
        <v>5025</v>
      </c>
      <c r="D124" s="59" t="s">
        <v>67</v>
      </c>
      <c r="E124" s="57" t="s">
        <v>112</v>
      </c>
      <c r="F124" s="14">
        <v>9</v>
      </c>
      <c r="G124" s="14" t="str">
        <f t="shared" si="6"/>
        <v>i</v>
      </c>
      <c r="H124" s="19">
        <v>2016</v>
      </c>
      <c r="I124" s="19" t="s">
        <v>100</v>
      </c>
      <c r="J124" s="19" t="s">
        <v>16</v>
      </c>
      <c r="K124" s="19" t="s">
        <v>101</v>
      </c>
      <c r="M124" s="14" t="s">
        <v>77</v>
      </c>
      <c r="P124" s="19" t="s">
        <v>102</v>
      </c>
      <c r="Q124" t="s">
        <v>2059</v>
      </c>
    </row>
    <row r="125" spans="1:17" ht="18" customHeight="1" x14ac:dyDescent="0.2">
      <c r="A125" s="57" t="s">
        <v>20</v>
      </c>
      <c r="B125" s="57" t="str">
        <f t="shared" si="7"/>
        <v>avars_2017</v>
      </c>
      <c r="C125" s="52" t="s">
        <v>5025</v>
      </c>
      <c r="D125" s="59" t="s">
        <v>67</v>
      </c>
      <c r="E125" s="57" t="s">
        <v>112</v>
      </c>
      <c r="F125" s="14">
        <v>10</v>
      </c>
      <c r="G125" s="14" t="str">
        <f t="shared" si="6"/>
        <v>j</v>
      </c>
      <c r="H125" s="19">
        <v>2017</v>
      </c>
      <c r="I125" s="19" t="s">
        <v>100</v>
      </c>
      <c r="J125" s="19" t="s">
        <v>16</v>
      </c>
      <c r="K125" s="19" t="s">
        <v>101</v>
      </c>
      <c r="M125" s="14" t="s">
        <v>77</v>
      </c>
      <c r="P125" s="19" t="s">
        <v>102</v>
      </c>
      <c r="Q125" t="s">
        <v>2059</v>
      </c>
    </row>
    <row r="126" spans="1:17" ht="18" customHeight="1" x14ac:dyDescent="0.2">
      <c r="A126" s="57" t="s">
        <v>20</v>
      </c>
      <c r="B126" s="57" t="str">
        <f t="shared" si="7"/>
        <v>avars_2018</v>
      </c>
      <c r="C126" s="52" t="s">
        <v>5025</v>
      </c>
      <c r="D126" s="59" t="s">
        <v>67</v>
      </c>
      <c r="E126" s="57" t="s">
        <v>112</v>
      </c>
      <c r="F126" s="14">
        <v>11</v>
      </c>
      <c r="G126" s="14" t="str">
        <f t="shared" si="6"/>
        <v>k</v>
      </c>
      <c r="H126" s="19">
        <v>2018</v>
      </c>
      <c r="I126" s="19" t="s">
        <v>100</v>
      </c>
      <c r="J126" s="19" t="s">
        <v>16</v>
      </c>
      <c r="K126" s="19" t="s">
        <v>101</v>
      </c>
      <c r="M126" s="14" t="s">
        <v>77</v>
      </c>
      <c r="P126" s="19" t="s">
        <v>102</v>
      </c>
      <c r="Q126" t="s">
        <v>2059</v>
      </c>
    </row>
    <row r="127" spans="1:17" ht="18" customHeight="1" x14ac:dyDescent="0.2">
      <c r="A127" s="57" t="s">
        <v>20</v>
      </c>
      <c r="B127" s="57" t="str">
        <f t="shared" si="7"/>
        <v>avars_2008</v>
      </c>
      <c r="C127" s="52" t="s">
        <v>5025</v>
      </c>
      <c r="D127" s="59" t="s">
        <v>67</v>
      </c>
      <c r="E127" s="57" t="s">
        <v>113</v>
      </c>
      <c r="F127" s="14">
        <v>1</v>
      </c>
      <c r="G127" s="14" t="str">
        <f t="shared" si="6"/>
        <v>a</v>
      </c>
      <c r="H127" s="19">
        <v>2008</v>
      </c>
      <c r="I127" s="19" t="s">
        <v>100</v>
      </c>
      <c r="J127" s="19" t="s">
        <v>16</v>
      </c>
      <c r="K127" s="19" t="s">
        <v>101</v>
      </c>
      <c r="M127" s="14" t="s">
        <v>77</v>
      </c>
      <c r="P127" s="19" t="s">
        <v>102</v>
      </c>
      <c r="Q127" t="s">
        <v>2059</v>
      </c>
    </row>
    <row r="128" spans="1:17" ht="18" customHeight="1" x14ac:dyDescent="0.2">
      <c r="A128" s="57" t="s">
        <v>20</v>
      </c>
      <c r="B128" s="57" t="str">
        <f t="shared" si="7"/>
        <v>avars_2009</v>
      </c>
      <c r="C128" s="52" t="s">
        <v>5025</v>
      </c>
      <c r="D128" s="59" t="s">
        <v>67</v>
      </c>
      <c r="E128" s="57" t="s">
        <v>113</v>
      </c>
      <c r="F128" s="14">
        <v>2</v>
      </c>
      <c r="G128" s="14" t="str">
        <f t="shared" si="6"/>
        <v>b</v>
      </c>
      <c r="H128" s="19">
        <v>2009</v>
      </c>
      <c r="I128" s="19" t="s">
        <v>100</v>
      </c>
      <c r="J128" s="19" t="s">
        <v>16</v>
      </c>
      <c r="K128" s="19" t="s">
        <v>101</v>
      </c>
      <c r="M128" s="14" t="s">
        <v>77</v>
      </c>
      <c r="P128" s="19" t="s">
        <v>102</v>
      </c>
      <c r="Q128" t="s">
        <v>2059</v>
      </c>
    </row>
    <row r="129" spans="1:17" ht="18" customHeight="1" x14ac:dyDescent="0.2">
      <c r="A129" s="57" t="s">
        <v>20</v>
      </c>
      <c r="B129" s="57" t="str">
        <f t="shared" si="7"/>
        <v>avars_2010</v>
      </c>
      <c r="C129" s="52" t="s">
        <v>5025</v>
      </c>
      <c r="D129" s="59" t="s">
        <v>67</v>
      </c>
      <c r="E129" s="57" t="s">
        <v>113</v>
      </c>
      <c r="F129" s="14">
        <v>3</v>
      </c>
      <c r="G129" s="14" t="str">
        <f t="shared" si="6"/>
        <v>c</v>
      </c>
      <c r="H129" s="19">
        <v>2010</v>
      </c>
      <c r="I129" s="19" t="s">
        <v>100</v>
      </c>
      <c r="J129" s="19" t="s">
        <v>16</v>
      </c>
      <c r="K129" s="19" t="s">
        <v>101</v>
      </c>
      <c r="M129" s="14" t="s">
        <v>77</v>
      </c>
      <c r="P129" s="19" t="s">
        <v>102</v>
      </c>
      <c r="Q129" t="s">
        <v>2059</v>
      </c>
    </row>
    <row r="130" spans="1:17" ht="18" customHeight="1" x14ac:dyDescent="0.2">
      <c r="A130" s="57" t="s">
        <v>20</v>
      </c>
      <c r="B130" s="57" t="str">
        <f t="shared" si="7"/>
        <v>avars_2011</v>
      </c>
      <c r="C130" s="52" t="s">
        <v>5025</v>
      </c>
      <c r="D130" s="59" t="s">
        <v>67</v>
      </c>
      <c r="E130" s="57" t="s">
        <v>113</v>
      </c>
      <c r="F130" s="14">
        <v>4</v>
      </c>
      <c r="G130" s="14" t="str">
        <f t="shared" ref="G130:G137" si="8">MID("abcdefghijklmnopqrstuvwxyz",F130,1)</f>
        <v>d</v>
      </c>
      <c r="H130" s="19">
        <v>2011</v>
      </c>
      <c r="I130" s="19" t="s">
        <v>100</v>
      </c>
      <c r="J130" s="19" t="s">
        <v>16</v>
      </c>
      <c r="K130" s="19" t="s">
        <v>101</v>
      </c>
      <c r="M130" s="14" t="s">
        <v>77</v>
      </c>
      <c r="P130" s="19" t="s">
        <v>102</v>
      </c>
      <c r="Q130" t="s">
        <v>2059</v>
      </c>
    </row>
    <row r="131" spans="1:17" ht="18" customHeight="1" x14ac:dyDescent="0.2">
      <c r="A131" s="57" t="s">
        <v>20</v>
      </c>
      <c r="B131" s="57" t="str">
        <f t="shared" si="7"/>
        <v>avars_2012</v>
      </c>
      <c r="C131" s="52" t="s">
        <v>5025</v>
      </c>
      <c r="D131" s="59" t="s">
        <v>67</v>
      </c>
      <c r="E131" s="57" t="s">
        <v>113</v>
      </c>
      <c r="F131" s="14">
        <v>5</v>
      </c>
      <c r="G131" s="14" t="str">
        <f t="shared" si="8"/>
        <v>e</v>
      </c>
      <c r="H131" s="19">
        <v>2012</v>
      </c>
      <c r="I131" s="19" t="s">
        <v>100</v>
      </c>
      <c r="J131" s="19" t="s">
        <v>16</v>
      </c>
      <c r="K131" s="19" t="s">
        <v>101</v>
      </c>
      <c r="M131" s="14" t="s">
        <v>77</v>
      </c>
      <c r="P131" s="19" t="s">
        <v>102</v>
      </c>
      <c r="Q131" t="s">
        <v>2059</v>
      </c>
    </row>
    <row r="132" spans="1:17" ht="18" customHeight="1" x14ac:dyDescent="0.2">
      <c r="A132" s="57" t="s">
        <v>20</v>
      </c>
      <c r="B132" s="57" t="str">
        <f t="shared" si="7"/>
        <v>avars_2013</v>
      </c>
      <c r="C132" s="52" t="s">
        <v>5025</v>
      </c>
      <c r="D132" s="59" t="s">
        <v>67</v>
      </c>
      <c r="E132" s="57" t="s">
        <v>113</v>
      </c>
      <c r="F132" s="14">
        <v>6</v>
      </c>
      <c r="G132" s="14" t="str">
        <f t="shared" si="8"/>
        <v>f</v>
      </c>
      <c r="H132" s="19">
        <v>2013</v>
      </c>
      <c r="I132" s="19" t="s">
        <v>100</v>
      </c>
      <c r="J132" s="19" t="s">
        <v>16</v>
      </c>
      <c r="K132" s="19" t="s">
        <v>101</v>
      </c>
      <c r="M132" s="14" t="s">
        <v>77</v>
      </c>
      <c r="P132" s="19" t="s">
        <v>102</v>
      </c>
      <c r="Q132" t="s">
        <v>2059</v>
      </c>
    </row>
    <row r="133" spans="1:17" ht="18" customHeight="1" x14ac:dyDescent="0.2">
      <c r="A133" s="57" t="s">
        <v>20</v>
      </c>
      <c r="B133" s="57" t="str">
        <f t="shared" si="7"/>
        <v>avars_2014</v>
      </c>
      <c r="C133" s="52" t="s">
        <v>5025</v>
      </c>
      <c r="D133" s="59" t="s">
        <v>67</v>
      </c>
      <c r="E133" s="57" t="s">
        <v>113</v>
      </c>
      <c r="F133" s="14">
        <v>7</v>
      </c>
      <c r="G133" s="14" t="str">
        <f t="shared" si="8"/>
        <v>g</v>
      </c>
      <c r="H133" s="19">
        <v>2014</v>
      </c>
      <c r="I133" s="19" t="s">
        <v>100</v>
      </c>
      <c r="J133" s="19" t="s">
        <v>16</v>
      </c>
      <c r="K133" s="19" t="s">
        <v>101</v>
      </c>
      <c r="M133" s="14" t="s">
        <v>77</v>
      </c>
      <c r="P133" s="19" t="s">
        <v>102</v>
      </c>
      <c r="Q133" t="s">
        <v>2059</v>
      </c>
    </row>
    <row r="134" spans="1:17" ht="18" customHeight="1" x14ac:dyDescent="0.2">
      <c r="A134" s="57" t="s">
        <v>20</v>
      </c>
      <c r="B134" s="57" t="str">
        <f t="shared" si="7"/>
        <v>avars_2015</v>
      </c>
      <c r="C134" s="52" t="s">
        <v>5025</v>
      </c>
      <c r="D134" s="59" t="s">
        <v>67</v>
      </c>
      <c r="E134" s="57" t="s">
        <v>113</v>
      </c>
      <c r="F134" s="14">
        <v>8</v>
      </c>
      <c r="G134" s="14" t="str">
        <f t="shared" si="8"/>
        <v>h</v>
      </c>
      <c r="H134" s="19">
        <v>2015</v>
      </c>
      <c r="I134" s="19" t="s">
        <v>100</v>
      </c>
      <c r="J134" s="19" t="s">
        <v>16</v>
      </c>
      <c r="K134" s="19" t="s">
        <v>101</v>
      </c>
      <c r="M134" s="14" t="s">
        <v>77</v>
      </c>
      <c r="P134" s="19" t="s">
        <v>102</v>
      </c>
      <c r="Q134" t="s">
        <v>2059</v>
      </c>
    </row>
    <row r="135" spans="1:17" ht="18" customHeight="1" x14ac:dyDescent="0.2">
      <c r="A135" s="57" t="s">
        <v>20</v>
      </c>
      <c r="B135" s="57" t="str">
        <f t="shared" si="7"/>
        <v>avars_2016</v>
      </c>
      <c r="C135" s="52" t="s">
        <v>5025</v>
      </c>
      <c r="D135" s="59" t="s">
        <v>67</v>
      </c>
      <c r="E135" s="57" t="s">
        <v>113</v>
      </c>
      <c r="F135" s="14">
        <v>9</v>
      </c>
      <c r="G135" s="14" t="str">
        <f t="shared" si="8"/>
        <v>i</v>
      </c>
      <c r="H135" s="19">
        <v>2016</v>
      </c>
      <c r="I135" s="19" t="s">
        <v>100</v>
      </c>
      <c r="J135" s="19" t="s">
        <v>16</v>
      </c>
      <c r="K135" s="19" t="s">
        <v>101</v>
      </c>
      <c r="M135" s="14" t="s">
        <v>77</v>
      </c>
      <c r="P135" s="19" t="s">
        <v>102</v>
      </c>
      <c r="Q135" t="s">
        <v>2059</v>
      </c>
    </row>
    <row r="136" spans="1:17" ht="18" customHeight="1" x14ac:dyDescent="0.2">
      <c r="A136" s="57" t="s">
        <v>20</v>
      </c>
      <c r="B136" s="57" t="str">
        <f t="shared" si="7"/>
        <v>avars_2017</v>
      </c>
      <c r="C136" s="52" t="s">
        <v>5025</v>
      </c>
      <c r="D136" s="59" t="s">
        <v>67</v>
      </c>
      <c r="E136" s="57" t="s">
        <v>113</v>
      </c>
      <c r="F136" s="14">
        <v>10</v>
      </c>
      <c r="G136" s="14" t="str">
        <f t="shared" si="8"/>
        <v>j</v>
      </c>
      <c r="H136" s="19">
        <v>2017</v>
      </c>
      <c r="I136" s="19" t="s">
        <v>100</v>
      </c>
      <c r="J136" s="19" t="s">
        <v>16</v>
      </c>
      <c r="K136" s="19" t="s">
        <v>101</v>
      </c>
      <c r="M136" s="14" t="s">
        <v>77</v>
      </c>
      <c r="P136" s="19" t="s">
        <v>102</v>
      </c>
      <c r="Q136" t="s">
        <v>2059</v>
      </c>
    </row>
    <row r="137" spans="1:17" ht="18" customHeight="1" x14ac:dyDescent="0.2">
      <c r="A137" s="57" t="s">
        <v>20</v>
      </c>
      <c r="B137" s="57" t="str">
        <f t="shared" si="7"/>
        <v>avars_2018</v>
      </c>
      <c r="C137" s="52" t="s">
        <v>5025</v>
      </c>
      <c r="D137" s="59" t="s">
        <v>67</v>
      </c>
      <c r="E137" s="57" t="s">
        <v>113</v>
      </c>
      <c r="F137" s="14">
        <v>11</v>
      </c>
      <c r="G137" s="14" t="str">
        <f t="shared" si="8"/>
        <v>k</v>
      </c>
      <c r="H137" s="19">
        <v>2018</v>
      </c>
      <c r="I137" s="19" t="s">
        <v>100</v>
      </c>
      <c r="J137" s="19" t="s">
        <v>16</v>
      </c>
      <c r="K137" s="19" t="s">
        <v>101</v>
      </c>
      <c r="M137" s="14" t="s">
        <v>77</v>
      </c>
      <c r="P137" s="19" t="s">
        <v>102</v>
      </c>
      <c r="Q137" t="s">
        <v>2059</v>
      </c>
    </row>
    <row r="138" spans="1:17" ht="18" customHeight="1" x14ac:dyDescent="0.2">
      <c r="A138" s="60" t="s">
        <v>20</v>
      </c>
      <c r="B138" s="60" t="s">
        <v>123</v>
      </c>
      <c r="C138" s="71" t="s">
        <v>5025</v>
      </c>
      <c r="D138" s="60" t="s">
        <v>89</v>
      </c>
      <c r="E138" s="60" t="s">
        <v>115</v>
      </c>
      <c r="F138" s="14"/>
      <c r="G138" s="14"/>
      <c r="H138" s="19">
        <v>2007</v>
      </c>
      <c r="I138" s="14" t="s">
        <v>124</v>
      </c>
      <c r="J138" s="19" t="s">
        <v>117</v>
      </c>
      <c r="K138" s="19" t="s">
        <v>118</v>
      </c>
      <c r="L138" s="19" t="s">
        <v>119</v>
      </c>
      <c r="M138" s="19" t="s">
        <v>120</v>
      </c>
      <c r="P138" s="19" t="s">
        <v>78</v>
      </c>
      <c r="Q138" s="14" t="s">
        <v>78</v>
      </c>
    </row>
    <row r="139" spans="1:17" ht="18" customHeight="1" x14ac:dyDescent="0.2">
      <c r="A139" s="60" t="s">
        <v>20</v>
      </c>
      <c r="B139" s="60" t="s">
        <v>121</v>
      </c>
      <c r="C139" s="71" t="s">
        <v>5025</v>
      </c>
      <c r="D139" s="60" t="s">
        <v>89</v>
      </c>
      <c r="E139" s="60" t="s">
        <v>115</v>
      </c>
      <c r="F139" s="14"/>
      <c r="G139" s="14"/>
      <c r="H139" s="19">
        <v>2008</v>
      </c>
      <c r="I139" s="14" t="s">
        <v>122</v>
      </c>
      <c r="J139" s="19" t="s">
        <v>117</v>
      </c>
      <c r="K139" s="19" t="s">
        <v>118</v>
      </c>
      <c r="L139" s="19" t="s">
        <v>119</v>
      </c>
      <c r="M139" s="19" t="s">
        <v>120</v>
      </c>
      <c r="P139" s="19" t="s">
        <v>78</v>
      </c>
      <c r="Q139" s="14" t="s">
        <v>78</v>
      </c>
    </row>
    <row r="140" spans="1:17" ht="18" customHeight="1" x14ac:dyDescent="0.2">
      <c r="A140" s="60" t="s">
        <v>20</v>
      </c>
      <c r="B140" s="60" t="s">
        <v>114</v>
      </c>
      <c r="C140" s="71" t="s">
        <v>5025</v>
      </c>
      <c r="D140" s="60" t="s">
        <v>89</v>
      </c>
      <c r="E140" s="60" t="s">
        <v>115</v>
      </c>
      <c r="F140" s="14">
        <v>3</v>
      </c>
      <c r="G140" s="14" t="s">
        <v>244</v>
      </c>
      <c r="H140" s="19">
        <v>2009</v>
      </c>
      <c r="I140" s="14" t="s">
        <v>116</v>
      </c>
      <c r="J140" s="19" t="s">
        <v>117</v>
      </c>
      <c r="K140" s="19" t="s">
        <v>118</v>
      </c>
      <c r="L140" s="19" t="s">
        <v>119</v>
      </c>
      <c r="M140" s="19" t="s">
        <v>120</v>
      </c>
      <c r="P140" s="19" t="s">
        <v>78</v>
      </c>
      <c r="Q140" s="14" t="s">
        <v>78</v>
      </c>
    </row>
    <row r="141" spans="1:17" ht="18" customHeight="1" x14ac:dyDescent="0.2">
      <c r="A141" s="60" t="s">
        <v>20</v>
      </c>
      <c r="B141" s="60" t="s">
        <v>125</v>
      </c>
      <c r="C141" s="71" t="s">
        <v>5025</v>
      </c>
      <c r="D141" s="60" t="s">
        <v>89</v>
      </c>
      <c r="E141" s="60" t="s">
        <v>115</v>
      </c>
      <c r="F141" s="14"/>
      <c r="G141" s="14"/>
      <c r="H141" s="19">
        <v>2010</v>
      </c>
      <c r="I141" s="14" t="s">
        <v>126</v>
      </c>
      <c r="J141" s="19" t="s">
        <v>117</v>
      </c>
      <c r="K141" s="19" t="s">
        <v>118</v>
      </c>
      <c r="L141" s="19" t="s">
        <v>119</v>
      </c>
      <c r="M141" s="19" t="s">
        <v>120</v>
      </c>
      <c r="P141" s="19" t="s">
        <v>78</v>
      </c>
      <c r="Q141" s="14" t="s">
        <v>78</v>
      </c>
    </row>
    <row r="142" spans="1:17" ht="18" customHeight="1" x14ac:dyDescent="0.2">
      <c r="A142" s="60" t="s">
        <v>20</v>
      </c>
      <c r="B142" s="60" t="s">
        <v>127</v>
      </c>
      <c r="C142" s="71" t="s">
        <v>5025</v>
      </c>
      <c r="D142" s="60" t="s">
        <v>89</v>
      </c>
      <c r="E142" s="60" t="s">
        <v>115</v>
      </c>
      <c r="F142" s="14"/>
      <c r="G142" s="14"/>
      <c r="H142" s="19">
        <v>2011</v>
      </c>
      <c r="I142" s="14" t="s">
        <v>128</v>
      </c>
      <c r="J142" s="19" t="s">
        <v>117</v>
      </c>
      <c r="K142" s="19" t="s">
        <v>118</v>
      </c>
      <c r="L142" s="19" t="s">
        <v>119</v>
      </c>
      <c r="M142" s="19" t="s">
        <v>120</v>
      </c>
      <c r="P142" s="19" t="s">
        <v>78</v>
      </c>
      <c r="Q142" s="14" t="s">
        <v>78</v>
      </c>
    </row>
    <row r="143" spans="1:17" ht="18" customHeight="1" x14ac:dyDescent="0.2">
      <c r="A143" s="60" t="s">
        <v>20</v>
      </c>
      <c r="B143" s="60" t="s">
        <v>129</v>
      </c>
      <c r="C143" s="71" t="s">
        <v>5025</v>
      </c>
      <c r="D143" s="60" t="s">
        <v>89</v>
      </c>
      <c r="E143" s="60" t="s">
        <v>115</v>
      </c>
      <c r="F143" s="14"/>
      <c r="G143" s="14"/>
      <c r="H143" s="19">
        <v>2012</v>
      </c>
      <c r="I143" s="14" t="s">
        <v>130</v>
      </c>
      <c r="J143" s="19" t="s">
        <v>117</v>
      </c>
      <c r="K143" s="19" t="s">
        <v>118</v>
      </c>
      <c r="L143" s="19" t="s">
        <v>119</v>
      </c>
      <c r="M143" s="19" t="s">
        <v>120</v>
      </c>
      <c r="P143" s="19" t="s">
        <v>78</v>
      </c>
      <c r="Q143" s="14" t="s">
        <v>78</v>
      </c>
    </row>
    <row r="144" spans="1:17" ht="18" customHeight="1" x14ac:dyDescent="0.2">
      <c r="A144" s="60" t="s">
        <v>20</v>
      </c>
      <c r="B144" s="60" t="s">
        <v>131</v>
      </c>
      <c r="C144" s="71" t="s">
        <v>5025</v>
      </c>
      <c r="D144" s="60" t="s">
        <v>89</v>
      </c>
      <c r="E144" s="60" t="s">
        <v>115</v>
      </c>
      <c r="F144" s="14"/>
      <c r="G144" s="14"/>
      <c r="H144" s="19">
        <v>2013</v>
      </c>
      <c r="I144" s="14" t="s">
        <v>132</v>
      </c>
      <c r="J144" s="19" t="s">
        <v>117</v>
      </c>
      <c r="K144" s="19" t="s">
        <v>118</v>
      </c>
      <c r="L144" s="19" t="s">
        <v>119</v>
      </c>
      <c r="M144" s="19" t="s">
        <v>120</v>
      </c>
      <c r="P144" s="19" t="s">
        <v>78</v>
      </c>
      <c r="Q144" s="14" t="s">
        <v>78</v>
      </c>
    </row>
    <row r="145" spans="1:17" ht="18" customHeight="1" x14ac:dyDescent="0.2">
      <c r="A145" s="60" t="s">
        <v>20</v>
      </c>
      <c r="B145" s="60" t="s">
        <v>133</v>
      </c>
      <c r="C145" s="71" t="s">
        <v>5025</v>
      </c>
      <c r="D145" s="60" t="s">
        <v>89</v>
      </c>
      <c r="E145" s="60" t="s">
        <v>115</v>
      </c>
      <c r="F145" s="14"/>
      <c r="G145" s="14"/>
      <c r="H145" s="19">
        <v>2015</v>
      </c>
      <c r="I145" s="14" t="s">
        <v>134</v>
      </c>
      <c r="J145" s="19" t="s">
        <v>117</v>
      </c>
      <c r="K145" s="19" t="s">
        <v>118</v>
      </c>
      <c r="L145" s="19" t="s">
        <v>119</v>
      </c>
      <c r="M145" s="19" t="s">
        <v>120</v>
      </c>
      <c r="P145" s="19" t="s">
        <v>78</v>
      </c>
      <c r="Q145" s="14" t="s">
        <v>78</v>
      </c>
    </row>
    <row r="146" spans="1:17" ht="18" customHeight="1" x14ac:dyDescent="0.2">
      <c r="A146" s="60" t="s">
        <v>20</v>
      </c>
      <c r="B146" s="60" t="s">
        <v>135</v>
      </c>
      <c r="C146" s="71" t="s">
        <v>5025</v>
      </c>
      <c r="D146" s="60" t="s">
        <v>89</v>
      </c>
      <c r="E146" s="60" t="s">
        <v>115</v>
      </c>
      <c r="F146" s="14"/>
      <c r="G146" s="14"/>
      <c r="H146" s="19">
        <v>2016</v>
      </c>
      <c r="I146" s="14" t="s">
        <v>136</v>
      </c>
      <c r="J146" s="19" t="s">
        <v>117</v>
      </c>
      <c r="K146" s="19" t="s">
        <v>118</v>
      </c>
      <c r="L146" s="19" t="s">
        <v>119</v>
      </c>
      <c r="M146" s="19" t="s">
        <v>120</v>
      </c>
      <c r="P146" s="19" t="s">
        <v>78</v>
      </c>
      <c r="Q146" s="14" t="s">
        <v>78</v>
      </c>
    </row>
    <row r="147" spans="1:17" ht="18" customHeight="1" x14ac:dyDescent="0.2">
      <c r="A147" s="60" t="s">
        <v>20</v>
      </c>
      <c r="B147" s="60" t="s">
        <v>137</v>
      </c>
      <c r="C147" s="71" t="s">
        <v>5025</v>
      </c>
      <c r="D147" s="60" t="s">
        <v>89</v>
      </c>
      <c r="E147" s="60" t="s">
        <v>115</v>
      </c>
      <c r="F147" s="14"/>
      <c r="G147" s="14"/>
      <c r="H147" s="19">
        <v>2017</v>
      </c>
      <c r="I147" s="14" t="s">
        <v>138</v>
      </c>
      <c r="J147" s="19" t="s">
        <v>117</v>
      </c>
      <c r="K147" s="19" t="s">
        <v>118</v>
      </c>
      <c r="L147" s="19" t="s">
        <v>119</v>
      </c>
      <c r="M147" s="19" t="s">
        <v>120</v>
      </c>
      <c r="P147" s="19" t="s">
        <v>78</v>
      </c>
      <c r="Q147" s="14" t="s">
        <v>78</v>
      </c>
    </row>
    <row r="148" spans="1:17" ht="18" customHeight="1" x14ac:dyDescent="0.2">
      <c r="A148" s="60" t="s">
        <v>20</v>
      </c>
      <c r="B148" s="60" t="s">
        <v>123</v>
      </c>
      <c r="C148" s="71" t="s">
        <v>5025</v>
      </c>
      <c r="D148" s="60" t="s">
        <v>89</v>
      </c>
      <c r="E148" s="60" t="s">
        <v>139</v>
      </c>
      <c r="F148" s="14"/>
      <c r="G148" s="14"/>
      <c r="H148" s="19">
        <v>2007</v>
      </c>
      <c r="I148" s="14" t="s">
        <v>145</v>
      </c>
      <c r="J148" s="19" t="s">
        <v>141</v>
      </c>
      <c r="K148" s="19" t="s">
        <v>142</v>
      </c>
      <c r="L148" s="19" t="s">
        <v>119</v>
      </c>
      <c r="M148" s="19" t="s">
        <v>143</v>
      </c>
      <c r="P148" s="19" t="s">
        <v>78</v>
      </c>
      <c r="Q148" s="14" t="s">
        <v>78</v>
      </c>
    </row>
    <row r="149" spans="1:17" ht="18" customHeight="1" x14ac:dyDescent="0.2">
      <c r="A149" s="60" t="s">
        <v>20</v>
      </c>
      <c r="B149" s="60" t="s">
        <v>121</v>
      </c>
      <c r="C149" s="71" t="s">
        <v>5025</v>
      </c>
      <c r="D149" s="60" t="s">
        <v>89</v>
      </c>
      <c r="E149" s="60" t="s">
        <v>139</v>
      </c>
      <c r="F149" s="14"/>
      <c r="G149" s="14"/>
      <c r="H149" s="19">
        <v>2008</v>
      </c>
      <c r="I149" s="14" t="s">
        <v>144</v>
      </c>
      <c r="J149" s="19" t="s">
        <v>141</v>
      </c>
      <c r="K149" s="19" t="s">
        <v>142</v>
      </c>
      <c r="L149" s="19" t="s">
        <v>119</v>
      </c>
      <c r="M149" s="19" t="s">
        <v>143</v>
      </c>
      <c r="P149" s="19" t="s">
        <v>78</v>
      </c>
      <c r="Q149" s="14" t="s">
        <v>78</v>
      </c>
    </row>
    <row r="150" spans="1:17" ht="18" customHeight="1" x14ac:dyDescent="0.2">
      <c r="A150" s="60" t="s">
        <v>20</v>
      </c>
      <c r="B150" s="60" t="s">
        <v>114</v>
      </c>
      <c r="C150" s="71" t="s">
        <v>5025</v>
      </c>
      <c r="D150" s="60" t="s">
        <v>89</v>
      </c>
      <c r="E150" s="60" t="s">
        <v>139</v>
      </c>
      <c r="F150" s="14"/>
      <c r="G150" s="14"/>
      <c r="H150" s="19">
        <v>2009</v>
      </c>
      <c r="I150" s="14" t="s">
        <v>140</v>
      </c>
      <c r="J150" s="19" t="s">
        <v>141</v>
      </c>
      <c r="K150" s="19" t="s">
        <v>142</v>
      </c>
      <c r="L150" s="19" t="s">
        <v>119</v>
      </c>
      <c r="M150" s="19" t="s">
        <v>143</v>
      </c>
      <c r="P150" s="19" t="s">
        <v>78</v>
      </c>
      <c r="Q150" s="14" t="s">
        <v>78</v>
      </c>
    </row>
    <row r="151" spans="1:17" ht="18" customHeight="1" x14ac:dyDescent="0.2">
      <c r="A151" s="60" t="s">
        <v>20</v>
      </c>
      <c r="B151" s="60" t="s">
        <v>125</v>
      </c>
      <c r="C151" s="71" t="s">
        <v>5025</v>
      </c>
      <c r="D151" s="60" t="s">
        <v>89</v>
      </c>
      <c r="E151" s="60" t="s">
        <v>139</v>
      </c>
      <c r="F151" s="14"/>
      <c r="G151" s="14"/>
      <c r="H151" s="19">
        <v>2010</v>
      </c>
      <c r="I151" s="14" t="s">
        <v>146</v>
      </c>
      <c r="J151" s="19" t="s">
        <v>141</v>
      </c>
      <c r="K151" s="19" t="s">
        <v>142</v>
      </c>
      <c r="L151" s="19" t="s">
        <v>119</v>
      </c>
      <c r="M151" s="19" t="s">
        <v>143</v>
      </c>
      <c r="P151" s="19" t="s">
        <v>78</v>
      </c>
      <c r="Q151" s="14" t="s">
        <v>78</v>
      </c>
    </row>
    <row r="152" spans="1:17" ht="18" customHeight="1" x14ac:dyDescent="0.2">
      <c r="A152" s="60" t="s">
        <v>20</v>
      </c>
      <c r="B152" s="60" t="s">
        <v>127</v>
      </c>
      <c r="C152" s="71" t="s">
        <v>5025</v>
      </c>
      <c r="D152" s="60" t="s">
        <v>89</v>
      </c>
      <c r="E152" s="60" t="s">
        <v>139</v>
      </c>
      <c r="F152" s="14"/>
      <c r="G152" s="14"/>
      <c r="H152" s="19">
        <v>2011</v>
      </c>
      <c r="I152" s="14" t="s">
        <v>147</v>
      </c>
      <c r="J152" s="19" t="s">
        <v>141</v>
      </c>
      <c r="K152" s="19" t="s">
        <v>142</v>
      </c>
      <c r="L152" s="19" t="s">
        <v>119</v>
      </c>
      <c r="M152" s="19" t="s">
        <v>143</v>
      </c>
      <c r="P152" s="19" t="s">
        <v>78</v>
      </c>
      <c r="Q152" s="14" t="s">
        <v>78</v>
      </c>
    </row>
    <row r="153" spans="1:17" ht="18" customHeight="1" x14ac:dyDescent="0.2">
      <c r="A153" s="60" t="s">
        <v>20</v>
      </c>
      <c r="B153" s="60" t="s">
        <v>129</v>
      </c>
      <c r="C153" s="71" t="s">
        <v>5025</v>
      </c>
      <c r="D153" s="60" t="s">
        <v>89</v>
      </c>
      <c r="E153" s="60" t="s">
        <v>139</v>
      </c>
      <c r="F153" s="14"/>
      <c r="G153" s="14"/>
      <c r="H153" s="19">
        <v>2012</v>
      </c>
      <c r="I153" s="14" t="s">
        <v>148</v>
      </c>
      <c r="J153" s="19" t="s">
        <v>141</v>
      </c>
      <c r="K153" s="19" t="s">
        <v>142</v>
      </c>
      <c r="L153" s="19" t="s">
        <v>119</v>
      </c>
      <c r="M153" s="19" t="s">
        <v>143</v>
      </c>
      <c r="P153" s="19" t="s">
        <v>78</v>
      </c>
      <c r="Q153" s="14" t="s">
        <v>78</v>
      </c>
    </row>
    <row r="154" spans="1:17" ht="18" customHeight="1" x14ac:dyDescent="0.2">
      <c r="A154" s="60" t="s">
        <v>20</v>
      </c>
      <c r="B154" s="60" t="s">
        <v>131</v>
      </c>
      <c r="C154" s="71" t="s">
        <v>5025</v>
      </c>
      <c r="D154" s="60" t="s">
        <v>89</v>
      </c>
      <c r="E154" s="60" t="s">
        <v>139</v>
      </c>
      <c r="F154" s="14"/>
      <c r="G154" s="14"/>
      <c r="H154" s="19">
        <v>2013</v>
      </c>
      <c r="I154" s="14" t="s">
        <v>149</v>
      </c>
      <c r="J154" s="19" t="s">
        <v>141</v>
      </c>
      <c r="K154" s="19" t="s">
        <v>142</v>
      </c>
      <c r="L154" s="19" t="s">
        <v>119</v>
      </c>
      <c r="M154" s="19" t="s">
        <v>143</v>
      </c>
      <c r="P154" s="19" t="s">
        <v>78</v>
      </c>
      <c r="Q154" s="14" t="s">
        <v>78</v>
      </c>
    </row>
    <row r="155" spans="1:17" ht="18" customHeight="1" x14ac:dyDescent="0.2">
      <c r="A155" s="60" t="s">
        <v>20</v>
      </c>
      <c r="B155" s="60" t="s">
        <v>133</v>
      </c>
      <c r="C155" s="71" t="s">
        <v>5025</v>
      </c>
      <c r="D155" s="60" t="s">
        <v>89</v>
      </c>
      <c r="E155" s="60" t="s">
        <v>139</v>
      </c>
      <c r="F155" s="14"/>
      <c r="G155" s="14"/>
      <c r="H155" s="19">
        <v>2015</v>
      </c>
      <c r="I155" s="14" t="s">
        <v>150</v>
      </c>
      <c r="J155" s="19" t="s">
        <v>141</v>
      </c>
      <c r="K155" s="19" t="s">
        <v>142</v>
      </c>
      <c r="L155" s="19" t="s">
        <v>119</v>
      </c>
      <c r="M155" s="19" t="s">
        <v>143</v>
      </c>
      <c r="P155" s="19" t="s">
        <v>78</v>
      </c>
      <c r="Q155" s="14" t="s">
        <v>78</v>
      </c>
    </row>
    <row r="156" spans="1:17" ht="18" customHeight="1" x14ac:dyDescent="0.2">
      <c r="A156" s="60" t="s">
        <v>20</v>
      </c>
      <c r="B156" s="60" t="s">
        <v>135</v>
      </c>
      <c r="C156" s="71" t="s">
        <v>5025</v>
      </c>
      <c r="D156" s="60" t="s">
        <v>89</v>
      </c>
      <c r="E156" s="60" t="s">
        <v>139</v>
      </c>
      <c r="F156" s="14"/>
      <c r="G156" s="14"/>
      <c r="H156" s="19">
        <v>2016</v>
      </c>
      <c r="I156" s="14" t="s">
        <v>151</v>
      </c>
      <c r="J156" s="19" t="s">
        <v>141</v>
      </c>
      <c r="K156" s="19" t="s">
        <v>142</v>
      </c>
      <c r="L156" s="19" t="s">
        <v>119</v>
      </c>
      <c r="M156" s="19" t="s">
        <v>143</v>
      </c>
      <c r="P156" s="19" t="s">
        <v>78</v>
      </c>
      <c r="Q156" s="14" t="s">
        <v>78</v>
      </c>
    </row>
    <row r="157" spans="1:17" ht="18" customHeight="1" x14ac:dyDescent="0.2">
      <c r="A157" s="60" t="s">
        <v>20</v>
      </c>
      <c r="B157" s="60" t="s">
        <v>137</v>
      </c>
      <c r="C157" s="71" t="s">
        <v>5025</v>
      </c>
      <c r="D157" s="60" t="s">
        <v>89</v>
      </c>
      <c r="E157" s="60" t="s">
        <v>139</v>
      </c>
      <c r="F157" s="14"/>
      <c r="G157" s="14"/>
      <c r="H157" s="19">
        <v>2017</v>
      </c>
      <c r="I157" s="14" t="s">
        <v>152</v>
      </c>
      <c r="J157" s="19" t="s">
        <v>141</v>
      </c>
      <c r="K157" s="19" t="s">
        <v>142</v>
      </c>
      <c r="L157" s="19" t="s">
        <v>119</v>
      </c>
      <c r="M157" s="19" t="s">
        <v>143</v>
      </c>
      <c r="P157" s="19" t="s">
        <v>78</v>
      </c>
      <c r="Q157" s="14" t="s">
        <v>78</v>
      </c>
    </row>
    <row r="158" spans="1:17" ht="18" customHeight="1" x14ac:dyDescent="0.2">
      <c r="A158" s="58" t="s">
        <v>20</v>
      </c>
      <c r="B158" s="58" t="str">
        <f t="shared" ref="B158:B179" si="9">"ch" &amp; RIGHT(H158, 2) &amp; G158</f>
        <v>ch07a</v>
      </c>
      <c r="C158" s="52" t="s">
        <v>5025</v>
      </c>
      <c r="D158" s="58" t="s">
        <v>161</v>
      </c>
      <c r="E158" s="58" t="s">
        <v>161</v>
      </c>
      <c r="F158" s="14">
        <v>1</v>
      </c>
      <c r="G158" s="14" t="str">
        <f t="shared" ref="G158:G179" si="10">MID("abcdefghijklmnopqrstuvwxyz",F158,1)</f>
        <v>a</v>
      </c>
      <c r="H158" s="19">
        <v>2007</v>
      </c>
      <c r="I158" s="19" t="str">
        <f t="shared" ref="I158:I168" si="11">B158&amp;"089"</f>
        <v>ch07a089</v>
      </c>
      <c r="J158" s="19" t="s">
        <v>731</v>
      </c>
      <c r="K158" s="14" t="s">
        <v>156</v>
      </c>
      <c r="M158" s="19" t="s">
        <v>155</v>
      </c>
      <c r="P158" s="19" t="s">
        <v>78</v>
      </c>
      <c r="Q158" s="14" t="s">
        <v>78</v>
      </c>
    </row>
    <row r="159" spans="1:17" ht="18" customHeight="1" x14ac:dyDescent="0.2">
      <c r="A159" s="58" t="s">
        <v>20</v>
      </c>
      <c r="B159" s="58" t="str">
        <f t="shared" si="9"/>
        <v>ch08b</v>
      </c>
      <c r="C159" s="52" t="s">
        <v>5025</v>
      </c>
      <c r="D159" s="58" t="s">
        <v>161</v>
      </c>
      <c r="E159" s="58" t="s">
        <v>161</v>
      </c>
      <c r="F159" s="14">
        <v>2</v>
      </c>
      <c r="G159" s="14" t="str">
        <f t="shared" si="10"/>
        <v>b</v>
      </c>
      <c r="H159" s="19">
        <v>2008</v>
      </c>
      <c r="I159" s="19" t="str">
        <f t="shared" si="11"/>
        <v>ch08b089</v>
      </c>
      <c r="J159" s="19" t="s">
        <v>731</v>
      </c>
      <c r="K159" s="14" t="s">
        <v>156</v>
      </c>
      <c r="M159" s="19" t="s">
        <v>155</v>
      </c>
      <c r="P159" s="19" t="s">
        <v>78</v>
      </c>
      <c r="Q159" s="14" t="s">
        <v>78</v>
      </c>
    </row>
    <row r="160" spans="1:17" ht="18" customHeight="1" x14ac:dyDescent="0.2">
      <c r="A160" s="58" t="s">
        <v>20</v>
      </c>
      <c r="B160" s="58" t="str">
        <f t="shared" si="9"/>
        <v>ch09c</v>
      </c>
      <c r="C160" s="52" t="s">
        <v>5025</v>
      </c>
      <c r="D160" s="58" t="s">
        <v>161</v>
      </c>
      <c r="E160" s="58" t="s">
        <v>161</v>
      </c>
      <c r="F160" s="14">
        <v>3</v>
      </c>
      <c r="G160" s="14" t="str">
        <f t="shared" si="10"/>
        <v>c</v>
      </c>
      <c r="H160" s="19">
        <v>2009</v>
      </c>
      <c r="I160" s="19" t="str">
        <f t="shared" si="11"/>
        <v>ch09c089</v>
      </c>
      <c r="J160" s="19" t="s">
        <v>731</v>
      </c>
      <c r="K160" s="14" t="s">
        <v>156</v>
      </c>
      <c r="M160" s="19" t="s">
        <v>155</v>
      </c>
      <c r="P160" s="19" t="s">
        <v>78</v>
      </c>
      <c r="Q160" s="14" t="s">
        <v>78</v>
      </c>
    </row>
    <row r="161" spans="1:17" ht="18" customHeight="1" x14ac:dyDescent="0.2">
      <c r="A161" s="58" t="s">
        <v>20</v>
      </c>
      <c r="B161" s="58" t="str">
        <f t="shared" si="9"/>
        <v>ch10d</v>
      </c>
      <c r="C161" s="52" t="s">
        <v>5025</v>
      </c>
      <c r="D161" s="58" t="s">
        <v>161</v>
      </c>
      <c r="E161" s="58" t="s">
        <v>161</v>
      </c>
      <c r="F161" s="14">
        <v>4</v>
      </c>
      <c r="G161" s="14" t="str">
        <f t="shared" si="10"/>
        <v>d</v>
      </c>
      <c r="H161" s="19">
        <v>2010</v>
      </c>
      <c r="I161" s="19" t="str">
        <f t="shared" si="11"/>
        <v>ch10d089</v>
      </c>
      <c r="J161" s="19" t="s">
        <v>731</v>
      </c>
      <c r="K161" s="14" t="s">
        <v>156</v>
      </c>
      <c r="M161" s="19" t="s">
        <v>155</v>
      </c>
      <c r="P161" s="19" t="s">
        <v>78</v>
      </c>
      <c r="Q161" s="14" t="s">
        <v>78</v>
      </c>
    </row>
    <row r="162" spans="1:17" ht="18" customHeight="1" x14ac:dyDescent="0.2">
      <c r="A162" s="58" t="s">
        <v>20</v>
      </c>
      <c r="B162" s="58" t="str">
        <f t="shared" si="9"/>
        <v>ch11e</v>
      </c>
      <c r="C162" s="52" t="s">
        <v>5025</v>
      </c>
      <c r="D162" s="58" t="s">
        <v>161</v>
      </c>
      <c r="E162" s="58" t="s">
        <v>161</v>
      </c>
      <c r="F162" s="14">
        <v>5</v>
      </c>
      <c r="G162" s="14" t="str">
        <f t="shared" si="10"/>
        <v>e</v>
      </c>
      <c r="H162" s="19">
        <v>2011</v>
      </c>
      <c r="I162" s="19" t="str">
        <f t="shared" si="11"/>
        <v>ch11e089</v>
      </c>
      <c r="J162" s="19" t="s">
        <v>731</v>
      </c>
      <c r="K162" s="14" t="s">
        <v>156</v>
      </c>
      <c r="M162" s="19" t="s">
        <v>155</v>
      </c>
      <c r="P162" s="19" t="s">
        <v>78</v>
      </c>
      <c r="Q162" s="14" t="s">
        <v>78</v>
      </c>
    </row>
    <row r="163" spans="1:17" ht="18" customHeight="1" x14ac:dyDescent="0.2">
      <c r="A163" s="58" t="s">
        <v>20</v>
      </c>
      <c r="B163" s="58" t="str">
        <f t="shared" si="9"/>
        <v>ch12f</v>
      </c>
      <c r="C163" s="52" t="s">
        <v>5025</v>
      </c>
      <c r="D163" s="58" t="s">
        <v>161</v>
      </c>
      <c r="E163" s="58" t="s">
        <v>161</v>
      </c>
      <c r="F163" s="14">
        <v>6</v>
      </c>
      <c r="G163" s="14" t="str">
        <f t="shared" si="10"/>
        <v>f</v>
      </c>
      <c r="H163" s="19">
        <v>2012</v>
      </c>
      <c r="I163" s="19" t="str">
        <f t="shared" si="11"/>
        <v>ch12f089</v>
      </c>
      <c r="J163" s="19" t="s">
        <v>731</v>
      </c>
      <c r="K163" s="14" t="s">
        <v>156</v>
      </c>
      <c r="M163" s="19" t="s">
        <v>155</v>
      </c>
      <c r="P163" s="19" t="s">
        <v>78</v>
      </c>
      <c r="Q163" s="14" t="s">
        <v>78</v>
      </c>
    </row>
    <row r="164" spans="1:17" ht="18" customHeight="1" x14ac:dyDescent="0.2">
      <c r="A164" s="58" t="s">
        <v>20</v>
      </c>
      <c r="B164" s="58" t="str">
        <f t="shared" si="9"/>
        <v>ch13g</v>
      </c>
      <c r="C164" s="52" t="s">
        <v>5025</v>
      </c>
      <c r="D164" s="58" t="s">
        <v>161</v>
      </c>
      <c r="E164" s="58" t="s">
        <v>161</v>
      </c>
      <c r="F164" s="14">
        <v>7</v>
      </c>
      <c r="G164" s="14" t="str">
        <f t="shared" si="10"/>
        <v>g</v>
      </c>
      <c r="H164" s="19">
        <v>2013</v>
      </c>
      <c r="I164" s="19" t="str">
        <f t="shared" si="11"/>
        <v>ch13g089</v>
      </c>
      <c r="J164" s="19" t="s">
        <v>731</v>
      </c>
      <c r="K164" s="14" t="s">
        <v>156</v>
      </c>
      <c r="M164" s="19" t="s">
        <v>155</v>
      </c>
      <c r="P164" s="19" t="s">
        <v>78</v>
      </c>
      <c r="Q164" s="14" t="s">
        <v>78</v>
      </c>
    </row>
    <row r="165" spans="1:17" ht="18" customHeight="1" x14ac:dyDescent="0.2">
      <c r="A165" s="58" t="s">
        <v>20</v>
      </c>
      <c r="B165" s="58" t="str">
        <f t="shared" si="9"/>
        <v>ch15h</v>
      </c>
      <c r="C165" s="52" t="s">
        <v>5025</v>
      </c>
      <c r="D165" s="58" t="s">
        <v>161</v>
      </c>
      <c r="E165" s="58" t="s">
        <v>161</v>
      </c>
      <c r="F165" s="14">
        <v>8</v>
      </c>
      <c r="G165" s="14" t="str">
        <f t="shared" si="10"/>
        <v>h</v>
      </c>
      <c r="H165" s="19">
        <v>2015</v>
      </c>
      <c r="I165" s="19" t="str">
        <f t="shared" si="11"/>
        <v>ch15h089</v>
      </c>
      <c r="J165" s="19" t="s">
        <v>731</v>
      </c>
      <c r="K165" s="14" t="s">
        <v>156</v>
      </c>
      <c r="M165" s="19" t="s">
        <v>155</v>
      </c>
      <c r="P165" s="19" t="s">
        <v>78</v>
      </c>
      <c r="Q165" s="14" t="s">
        <v>78</v>
      </c>
    </row>
    <row r="166" spans="1:17" ht="18" customHeight="1" x14ac:dyDescent="0.2">
      <c r="A166" s="58" t="s">
        <v>20</v>
      </c>
      <c r="B166" s="58" t="str">
        <f t="shared" si="9"/>
        <v>ch16i</v>
      </c>
      <c r="C166" s="52" t="s">
        <v>5025</v>
      </c>
      <c r="D166" s="58" t="s">
        <v>161</v>
      </c>
      <c r="E166" s="58" t="s">
        <v>161</v>
      </c>
      <c r="F166" s="14">
        <v>9</v>
      </c>
      <c r="G166" s="14" t="str">
        <f t="shared" si="10"/>
        <v>i</v>
      </c>
      <c r="H166" s="19">
        <v>2016</v>
      </c>
      <c r="I166" s="19" t="str">
        <f t="shared" si="11"/>
        <v>ch16i089</v>
      </c>
      <c r="J166" s="19" t="s">
        <v>731</v>
      </c>
      <c r="K166" s="14" t="s">
        <v>156</v>
      </c>
      <c r="M166" s="19" t="s">
        <v>155</v>
      </c>
      <c r="P166" s="19" t="s">
        <v>78</v>
      </c>
      <c r="Q166" s="14" t="s">
        <v>78</v>
      </c>
    </row>
    <row r="167" spans="1:17" ht="18" customHeight="1" x14ac:dyDescent="0.2">
      <c r="A167" s="58" t="s">
        <v>20</v>
      </c>
      <c r="B167" s="58" t="str">
        <f t="shared" si="9"/>
        <v>ch17j</v>
      </c>
      <c r="C167" s="52" t="s">
        <v>5025</v>
      </c>
      <c r="D167" s="58" t="s">
        <v>161</v>
      </c>
      <c r="E167" s="58" t="s">
        <v>161</v>
      </c>
      <c r="F167" s="14">
        <v>10</v>
      </c>
      <c r="G167" s="14" t="str">
        <f t="shared" si="10"/>
        <v>j</v>
      </c>
      <c r="H167" s="19">
        <v>2017</v>
      </c>
      <c r="I167" s="19" t="str">
        <f t="shared" si="11"/>
        <v>ch17j089</v>
      </c>
      <c r="J167" s="19" t="s">
        <v>731</v>
      </c>
      <c r="K167" s="14" t="s">
        <v>156</v>
      </c>
      <c r="M167" s="19" t="s">
        <v>155</v>
      </c>
      <c r="P167" s="19" t="s">
        <v>78</v>
      </c>
      <c r="Q167" s="14" t="s">
        <v>78</v>
      </c>
    </row>
    <row r="168" spans="1:17" ht="18" customHeight="1" x14ac:dyDescent="0.2">
      <c r="A168" s="58" t="s">
        <v>20</v>
      </c>
      <c r="B168" s="58" t="str">
        <f t="shared" si="9"/>
        <v>ch18k</v>
      </c>
      <c r="C168" s="52" t="s">
        <v>5025</v>
      </c>
      <c r="D168" s="58" t="s">
        <v>161</v>
      </c>
      <c r="E168" s="58" t="s">
        <v>161</v>
      </c>
      <c r="F168" s="14">
        <v>11</v>
      </c>
      <c r="G168" s="14" t="str">
        <f t="shared" si="10"/>
        <v>k</v>
      </c>
      <c r="H168" s="19">
        <v>2018</v>
      </c>
      <c r="I168" s="19" t="str">
        <f t="shared" si="11"/>
        <v>ch18k089</v>
      </c>
      <c r="J168" s="19" t="s">
        <v>731</v>
      </c>
      <c r="K168" s="14" t="s">
        <v>156</v>
      </c>
      <c r="M168" s="19" t="s">
        <v>155</v>
      </c>
      <c r="P168" s="19" t="s">
        <v>78</v>
      </c>
      <c r="Q168" s="14" t="s">
        <v>78</v>
      </c>
    </row>
    <row r="169" spans="1:17" ht="18" customHeight="1" x14ac:dyDescent="0.2">
      <c r="A169" s="61" t="s">
        <v>20</v>
      </c>
      <c r="B169" s="61" t="str">
        <f t="shared" si="9"/>
        <v>ch07a</v>
      </c>
      <c r="C169" s="71" t="s">
        <v>5025</v>
      </c>
      <c r="D169" s="61" t="s">
        <v>162</v>
      </c>
      <c r="E169" s="61" t="s">
        <v>162</v>
      </c>
      <c r="F169" s="14">
        <v>1</v>
      </c>
      <c r="G169" s="14" t="str">
        <f t="shared" si="10"/>
        <v>a</v>
      </c>
      <c r="H169" s="19">
        <v>2007</v>
      </c>
      <c r="I169" s="19" t="str">
        <f t="shared" ref="I169:I179" si="12">B169&amp;"085"</f>
        <v>ch07a085</v>
      </c>
      <c r="J169" s="19" t="s">
        <v>734</v>
      </c>
      <c r="K169" s="14" t="s">
        <v>156</v>
      </c>
      <c r="M169" s="19" t="s">
        <v>155</v>
      </c>
      <c r="P169" s="19" t="s">
        <v>78</v>
      </c>
      <c r="Q169" s="14" t="s">
        <v>78</v>
      </c>
    </row>
    <row r="170" spans="1:17" ht="18" customHeight="1" x14ac:dyDescent="0.2">
      <c r="A170" s="61" t="s">
        <v>20</v>
      </c>
      <c r="B170" s="61" t="str">
        <f t="shared" si="9"/>
        <v>ch08b</v>
      </c>
      <c r="C170" s="71" t="s">
        <v>5025</v>
      </c>
      <c r="D170" s="61" t="s">
        <v>162</v>
      </c>
      <c r="E170" s="61" t="s">
        <v>162</v>
      </c>
      <c r="F170" s="14">
        <v>2</v>
      </c>
      <c r="G170" s="14" t="str">
        <f t="shared" si="10"/>
        <v>b</v>
      </c>
      <c r="H170" s="19">
        <v>2008</v>
      </c>
      <c r="I170" s="19" t="str">
        <f t="shared" si="12"/>
        <v>ch08b085</v>
      </c>
      <c r="J170" s="19" t="s">
        <v>734</v>
      </c>
      <c r="K170" s="14" t="s">
        <v>156</v>
      </c>
      <c r="M170" s="19" t="s">
        <v>155</v>
      </c>
      <c r="P170" s="19" t="s">
        <v>78</v>
      </c>
      <c r="Q170" s="14" t="s">
        <v>78</v>
      </c>
    </row>
    <row r="171" spans="1:17" ht="18" customHeight="1" x14ac:dyDescent="0.2">
      <c r="A171" s="61" t="s">
        <v>20</v>
      </c>
      <c r="B171" s="61" t="str">
        <f t="shared" si="9"/>
        <v>ch09c</v>
      </c>
      <c r="C171" s="71" t="s">
        <v>5025</v>
      </c>
      <c r="D171" s="61" t="s">
        <v>162</v>
      </c>
      <c r="E171" s="61" t="s">
        <v>162</v>
      </c>
      <c r="F171" s="14">
        <v>3</v>
      </c>
      <c r="G171" s="14" t="str">
        <f t="shared" si="10"/>
        <v>c</v>
      </c>
      <c r="H171" s="19">
        <v>2009</v>
      </c>
      <c r="I171" s="19" t="str">
        <f t="shared" si="12"/>
        <v>ch09c085</v>
      </c>
      <c r="J171" s="19" t="s">
        <v>734</v>
      </c>
      <c r="K171" s="14" t="s">
        <v>156</v>
      </c>
      <c r="M171" s="19" t="s">
        <v>155</v>
      </c>
      <c r="P171" s="19" t="s">
        <v>78</v>
      </c>
      <c r="Q171" s="14" t="s">
        <v>78</v>
      </c>
    </row>
    <row r="172" spans="1:17" ht="18" customHeight="1" x14ac:dyDescent="0.2">
      <c r="A172" s="61" t="s">
        <v>20</v>
      </c>
      <c r="B172" s="61" t="str">
        <f t="shared" si="9"/>
        <v>ch10d</v>
      </c>
      <c r="C172" s="71" t="s">
        <v>5025</v>
      </c>
      <c r="D172" s="61" t="s">
        <v>162</v>
      </c>
      <c r="E172" s="61" t="s">
        <v>162</v>
      </c>
      <c r="F172" s="14">
        <v>4</v>
      </c>
      <c r="G172" s="14" t="str">
        <f t="shared" si="10"/>
        <v>d</v>
      </c>
      <c r="H172" s="19">
        <v>2010</v>
      </c>
      <c r="I172" s="19" t="str">
        <f t="shared" si="12"/>
        <v>ch10d085</v>
      </c>
      <c r="J172" s="19" t="s">
        <v>734</v>
      </c>
      <c r="K172" s="14" t="s">
        <v>156</v>
      </c>
      <c r="M172" s="19" t="s">
        <v>155</v>
      </c>
      <c r="P172" s="19" t="s">
        <v>78</v>
      </c>
      <c r="Q172" s="14" t="s">
        <v>78</v>
      </c>
    </row>
    <row r="173" spans="1:17" ht="18" customHeight="1" x14ac:dyDescent="0.2">
      <c r="A173" s="61" t="s">
        <v>20</v>
      </c>
      <c r="B173" s="61" t="str">
        <f t="shared" si="9"/>
        <v>ch11e</v>
      </c>
      <c r="C173" s="71" t="s">
        <v>5025</v>
      </c>
      <c r="D173" s="61" t="s">
        <v>162</v>
      </c>
      <c r="E173" s="61" t="s">
        <v>162</v>
      </c>
      <c r="F173" s="14">
        <v>5</v>
      </c>
      <c r="G173" s="14" t="str">
        <f t="shared" si="10"/>
        <v>e</v>
      </c>
      <c r="H173" s="19">
        <v>2011</v>
      </c>
      <c r="I173" s="19" t="str">
        <f t="shared" si="12"/>
        <v>ch11e085</v>
      </c>
      <c r="J173" s="19" t="s">
        <v>734</v>
      </c>
      <c r="K173" s="14" t="s">
        <v>156</v>
      </c>
      <c r="M173" s="19" t="s">
        <v>155</v>
      </c>
      <c r="P173" s="19" t="s">
        <v>78</v>
      </c>
      <c r="Q173" s="14" t="s">
        <v>78</v>
      </c>
    </row>
    <row r="174" spans="1:17" ht="18" customHeight="1" x14ac:dyDescent="0.2">
      <c r="A174" s="61" t="s">
        <v>20</v>
      </c>
      <c r="B174" s="61" t="str">
        <f t="shared" si="9"/>
        <v>ch12f</v>
      </c>
      <c r="C174" s="71" t="s">
        <v>5025</v>
      </c>
      <c r="D174" s="61" t="s">
        <v>162</v>
      </c>
      <c r="E174" s="61" t="s">
        <v>162</v>
      </c>
      <c r="F174" s="14">
        <v>6</v>
      </c>
      <c r="G174" s="14" t="str">
        <f t="shared" si="10"/>
        <v>f</v>
      </c>
      <c r="H174" s="19">
        <v>2012</v>
      </c>
      <c r="I174" s="19" t="str">
        <f t="shared" si="12"/>
        <v>ch12f085</v>
      </c>
      <c r="J174" s="19" t="s">
        <v>734</v>
      </c>
      <c r="K174" s="14" t="s">
        <v>156</v>
      </c>
      <c r="M174" s="19" t="s">
        <v>155</v>
      </c>
      <c r="P174" s="19" t="s">
        <v>78</v>
      </c>
      <c r="Q174" s="14" t="s">
        <v>78</v>
      </c>
    </row>
    <row r="175" spans="1:17" ht="18" customHeight="1" x14ac:dyDescent="0.2">
      <c r="A175" s="61" t="s">
        <v>20</v>
      </c>
      <c r="B175" s="61" t="str">
        <f t="shared" si="9"/>
        <v>ch13g</v>
      </c>
      <c r="C175" s="71" t="s">
        <v>5025</v>
      </c>
      <c r="D175" s="61" t="s">
        <v>162</v>
      </c>
      <c r="E175" s="61" t="s">
        <v>162</v>
      </c>
      <c r="F175" s="14">
        <v>7</v>
      </c>
      <c r="G175" s="14" t="str">
        <f t="shared" si="10"/>
        <v>g</v>
      </c>
      <c r="H175" s="19">
        <v>2013</v>
      </c>
      <c r="I175" s="19" t="str">
        <f t="shared" si="12"/>
        <v>ch13g085</v>
      </c>
      <c r="J175" s="19" t="s">
        <v>734</v>
      </c>
      <c r="K175" s="14" t="s">
        <v>156</v>
      </c>
      <c r="M175" s="19" t="s">
        <v>155</v>
      </c>
      <c r="P175" s="19" t="s">
        <v>78</v>
      </c>
      <c r="Q175" s="14" t="s">
        <v>78</v>
      </c>
    </row>
    <row r="176" spans="1:17" ht="18" customHeight="1" x14ac:dyDescent="0.2">
      <c r="A176" s="61" t="s">
        <v>20</v>
      </c>
      <c r="B176" s="61" t="str">
        <f t="shared" si="9"/>
        <v>ch15h</v>
      </c>
      <c r="C176" s="71" t="s">
        <v>5025</v>
      </c>
      <c r="D176" s="61" t="s">
        <v>162</v>
      </c>
      <c r="E176" s="61" t="s">
        <v>162</v>
      </c>
      <c r="F176" s="14">
        <v>8</v>
      </c>
      <c r="G176" s="14" t="str">
        <f t="shared" si="10"/>
        <v>h</v>
      </c>
      <c r="H176" s="19">
        <v>2015</v>
      </c>
      <c r="I176" s="19" t="str">
        <f t="shared" si="12"/>
        <v>ch15h085</v>
      </c>
      <c r="J176" s="19" t="s">
        <v>734</v>
      </c>
      <c r="K176" s="14" t="s">
        <v>156</v>
      </c>
      <c r="M176" s="19" t="s">
        <v>155</v>
      </c>
      <c r="P176" s="19" t="s">
        <v>78</v>
      </c>
      <c r="Q176" s="14" t="s">
        <v>78</v>
      </c>
    </row>
    <row r="177" spans="1:20" ht="18" customHeight="1" x14ac:dyDescent="0.2">
      <c r="A177" s="61" t="s">
        <v>20</v>
      </c>
      <c r="B177" s="61" t="str">
        <f t="shared" si="9"/>
        <v>ch16i</v>
      </c>
      <c r="C177" s="71" t="s">
        <v>5025</v>
      </c>
      <c r="D177" s="61" t="s">
        <v>162</v>
      </c>
      <c r="E177" s="61" t="s">
        <v>162</v>
      </c>
      <c r="F177" s="14">
        <v>9</v>
      </c>
      <c r="G177" s="14" t="str">
        <f t="shared" si="10"/>
        <v>i</v>
      </c>
      <c r="H177" s="19">
        <v>2016</v>
      </c>
      <c r="I177" s="19" t="str">
        <f t="shared" si="12"/>
        <v>ch16i085</v>
      </c>
      <c r="J177" s="19" t="s">
        <v>734</v>
      </c>
      <c r="K177" s="14" t="s">
        <v>156</v>
      </c>
      <c r="M177" s="19" t="s">
        <v>155</v>
      </c>
      <c r="P177" s="19" t="s">
        <v>78</v>
      </c>
      <c r="Q177" s="14" t="s">
        <v>78</v>
      </c>
    </row>
    <row r="178" spans="1:20" ht="18" customHeight="1" x14ac:dyDescent="0.2">
      <c r="A178" s="61" t="s">
        <v>20</v>
      </c>
      <c r="B178" s="61" t="str">
        <f t="shared" si="9"/>
        <v>ch17j</v>
      </c>
      <c r="C178" s="71" t="s">
        <v>5025</v>
      </c>
      <c r="D178" s="61" t="s">
        <v>162</v>
      </c>
      <c r="E178" s="61" t="s">
        <v>162</v>
      </c>
      <c r="F178" s="14">
        <v>10</v>
      </c>
      <c r="G178" s="14" t="str">
        <f t="shared" si="10"/>
        <v>j</v>
      </c>
      <c r="H178" s="19">
        <v>2017</v>
      </c>
      <c r="I178" s="19" t="str">
        <f t="shared" si="12"/>
        <v>ch17j085</v>
      </c>
      <c r="J178" s="19" t="s">
        <v>734</v>
      </c>
      <c r="K178" s="14" t="s">
        <v>156</v>
      </c>
      <c r="M178" s="19" t="s">
        <v>155</v>
      </c>
      <c r="P178" s="19" t="s">
        <v>78</v>
      </c>
      <c r="Q178" s="14" t="s">
        <v>78</v>
      </c>
    </row>
    <row r="179" spans="1:20" ht="18" customHeight="1" x14ac:dyDescent="0.2">
      <c r="A179" s="61" t="s">
        <v>20</v>
      </c>
      <c r="B179" s="61" t="str">
        <f t="shared" si="9"/>
        <v>ch18k</v>
      </c>
      <c r="C179" s="71" t="s">
        <v>5025</v>
      </c>
      <c r="D179" s="61" t="s">
        <v>162</v>
      </c>
      <c r="E179" s="61" t="s">
        <v>162</v>
      </c>
      <c r="F179" s="14">
        <v>11</v>
      </c>
      <c r="G179" s="14" t="str">
        <f t="shared" si="10"/>
        <v>k</v>
      </c>
      <c r="H179" s="19">
        <v>2018</v>
      </c>
      <c r="I179" s="19" t="str">
        <f t="shared" si="12"/>
        <v>ch18k085</v>
      </c>
      <c r="J179" s="19" t="s">
        <v>734</v>
      </c>
      <c r="K179" s="14" t="s">
        <v>156</v>
      </c>
      <c r="M179" s="19" t="s">
        <v>155</v>
      </c>
      <c r="P179" s="19" t="s">
        <v>78</v>
      </c>
      <c r="Q179" s="14" t="s">
        <v>78</v>
      </c>
      <c r="T179" s="28"/>
    </row>
    <row r="180" spans="1:20" ht="18" customHeight="1" x14ac:dyDescent="0.2">
      <c r="A180" s="57" t="s">
        <v>20</v>
      </c>
      <c r="B180" s="57" t="s">
        <v>164</v>
      </c>
      <c r="C180" s="52" t="s">
        <v>5025</v>
      </c>
      <c r="D180" s="57" t="s">
        <v>87</v>
      </c>
      <c r="E180" s="57" t="s">
        <v>165</v>
      </c>
      <c r="F180" s="14"/>
      <c r="G180" s="14"/>
      <c r="H180" s="19">
        <v>2008</v>
      </c>
      <c r="I180" s="14" t="str">
        <f>B180&amp;"009"</f>
        <v>cw08a009</v>
      </c>
      <c r="J180" s="19" t="s">
        <v>166</v>
      </c>
      <c r="K180" s="28" t="s">
        <v>167</v>
      </c>
      <c r="M180" t="s">
        <v>5069</v>
      </c>
      <c r="P180" s="19" t="s">
        <v>92</v>
      </c>
      <c r="Q180" s="14" t="s">
        <v>78</v>
      </c>
    </row>
    <row r="181" spans="1:20" ht="18" customHeight="1" x14ac:dyDescent="0.2">
      <c r="A181" s="57" t="s">
        <v>20</v>
      </c>
      <c r="B181" s="57" t="s">
        <v>168</v>
      </c>
      <c r="C181" s="52" t="s">
        <v>5025</v>
      </c>
      <c r="D181" s="57" t="s">
        <v>87</v>
      </c>
      <c r="E181" s="57" t="s">
        <v>165</v>
      </c>
      <c r="F181" s="14"/>
      <c r="G181" s="14"/>
      <c r="H181" s="19">
        <v>2009</v>
      </c>
      <c r="I181" s="14" t="s">
        <v>169</v>
      </c>
      <c r="J181" s="19" t="s">
        <v>166</v>
      </c>
      <c r="K181" s="28" t="s">
        <v>167</v>
      </c>
      <c r="M181" t="s">
        <v>5069</v>
      </c>
      <c r="P181" s="19" t="s">
        <v>92</v>
      </c>
      <c r="Q181" s="14" t="s">
        <v>78</v>
      </c>
    </row>
    <row r="182" spans="1:20" ht="18" customHeight="1" x14ac:dyDescent="0.2">
      <c r="A182" s="57" t="s">
        <v>20</v>
      </c>
      <c r="B182" s="57" t="s">
        <v>170</v>
      </c>
      <c r="C182" s="52" t="s">
        <v>5025</v>
      </c>
      <c r="D182" s="57" t="s">
        <v>87</v>
      </c>
      <c r="E182" s="57" t="s">
        <v>165</v>
      </c>
      <c r="F182" s="14"/>
      <c r="G182" s="14"/>
      <c r="H182" s="19">
        <v>2010</v>
      </c>
      <c r="I182" s="14" t="s">
        <v>171</v>
      </c>
      <c r="J182" s="19" t="s">
        <v>166</v>
      </c>
      <c r="K182" s="28" t="s">
        <v>167</v>
      </c>
      <c r="M182" t="s">
        <v>5069</v>
      </c>
      <c r="P182" s="19" t="s">
        <v>92</v>
      </c>
      <c r="Q182" s="14" t="s">
        <v>78</v>
      </c>
    </row>
    <row r="183" spans="1:20" ht="18" customHeight="1" x14ac:dyDescent="0.2">
      <c r="A183" s="57" t="s">
        <v>20</v>
      </c>
      <c r="B183" s="57" t="s">
        <v>172</v>
      </c>
      <c r="C183" s="52" t="s">
        <v>5025</v>
      </c>
      <c r="D183" s="57" t="s">
        <v>87</v>
      </c>
      <c r="E183" s="57" t="s">
        <v>165</v>
      </c>
      <c r="F183" s="14"/>
      <c r="G183" s="14"/>
      <c r="H183" s="19">
        <v>2011</v>
      </c>
      <c r="I183" s="14" t="s">
        <v>173</v>
      </c>
      <c r="J183" s="19" t="s">
        <v>166</v>
      </c>
      <c r="K183" s="28" t="s">
        <v>167</v>
      </c>
      <c r="M183" t="s">
        <v>5069</v>
      </c>
      <c r="P183" s="19" t="s">
        <v>92</v>
      </c>
      <c r="Q183" s="14" t="s">
        <v>78</v>
      </c>
    </row>
    <row r="184" spans="1:20" ht="18" customHeight="1" x14ac:dyDescent="0.2">
      <c r="A184" s="57" t="s">
        <v>20</v>
      </c>
      <c r="B184" s="57" t="s">
        <v>174</v>
      </c>
      <c r="C184" s="52" t="s">
        <v>5025</v>
      </c>
      <c r="D184" s="57" t="s">
        <v>87</v>
      </c>
      <c r="E184" s="57" t="s">
        <v>165</v>
      </c>
      <c r="F184" s="14"/>
      <c r="G184" s="14"/>
      <c r="H184" s="19">
        <v>2012</v>
      </c>
      <c r="I184" s="14" t="s">
        <v>175</v>
      </c>
      <c r="J184" s="19" t="s">
        <v>166</v>
      </c>
      <c r="K184" s="32" t="s">
        <v>167</v>
      </c>
      <c r="M184" t="s">
        <v>5069</v>
      </c>
      <c r="P184" s="19" t="s">
        <v>92</v>
      </c>
      <c r="Q184" s="14" t="s">
        <v>78</v>
      </c>
    </row>
    <row r="185" spans="1:20" ht="18" customHeight="1" x14ac:dyDescent="0.2">
      <c r="A185" s="57" t="s">
        <v>20</v>
      </c>
      <c r="B185" s="57" t="s">
        <v>176</v>
      </c>
      <c r="C185" s="52" t="s">
        <v>5025</v>
      </c>
      <c r="D185" s="57" t="s">
        <v>87</v>
      </c>
      <c r="E185" s="57" t="s">
        <v>165</v>
      </c>
      <c r="F185" s="14"/>
      <c r="G185" s="14"/>
      <c r="H185" s="19">
        <v>2013</v>
      </c>
      <c r="I185" s="14" t="s">
        <v>177</v>
      </c>
      <c r="J185" s="19" t="s">
        <v>166</v>
      </c>
      <c r="K185" s="28" t="s">
        <v>167</v>
      </c>
      <c r="M185" t="s">
        <v>5069</v>
      </c>
      <c r="P185" s="19" t="s">
        <v>92</v>
      </c>
      <c r="Q185" s="14" t="s">
        <v>78</v>
      </c>
    </row>
    <row r="186" spans="1:20" ht="18" customHeight="1" x14ac:dyDescent="0.2">
      <c r="A186" s="57" t="s">
        <v>20</v>
      </c>
      <c r="B186" s="57" t="s">
        <v>178</v>
      </c>
      <c r="C186" s="52" t="s">
        <v>5025</v>
      </c>
      <c r="D186" s="57" t="s">
        <v>87</v>
      </c>
      <c r="E186" s="57" t="s">
        <v>165</v>
      </c>
      <c r="F186" s="14"/>
      <c r="G186" s="14"/>
      <c r="H186" s="19">
        <v>2014</v>
      </c>
      <c r="I186" s="14" t="s">
        <v>179</v>
      </c>
      <c r="J186" s="19" t="s">
        <v>166</v>
      </c>
      <c r="K186" s="28" t="s">
        <v>167</v>
      </c>
      <c r="M186" t="s">
        <v>5069</v>
      </c>
      <c r="P186" s="19" t="s">
        <v>92</v>
      </c>
      <c r="Q186" s="14" t="s">
        <v>78</v>
      </c>
    </row>
    <row r="187" spans="1:20" ht="18" customHeight="1" x14ac:dyDescent="0.2">
      <c r="A187" s="57" t="s">
        <v>20</v>
      </c>
      <c r="B187" s="57" t="s">
        <v>180</v>
      </c>
      <c r="C187" s="52" t="s">
        <v>5025</v>
      </c>
      <c r="D187" s="57" t="s">
        <v>87</v>
      </c>
      <c r="E187" s="57" t="s">
        <v>165</v>
      </c>
      <c r="F187" s="14"/>
      <c r="G187" s="14"/>
      <c r="H187" s="19">
        <v>2015</v>
      </c>
      <c r="I187" s="14" t="s">
        <v>181</v>
      </c>
      <c r="J187" s="19" t="s">
        <v>166</v>
      </c>
      <c r="K187" s="28" t="s">
        <v>167</v>
      </c>
      <c r="M187" t="s">
        <v>5069</v>
      </c>
      <c r="P187" s="19" t="s">
        <v>92</v>
      </c>
      <c r="Q187" s="14" t="s">
        <v>78</v>
      </c>
    </row>
    <row r="188" spans="1:20" ht="18" customHeight="1" x14ac:dyDescent="0.2">
      <c r="A188" s="57" t="s">
        <v>20</v>
      </c>
      <c r="B188" s="57" t="s">
        <v>182</v>
      </c>
      <c r="C188" s="52" t="s">
        <v>5025</v>
      </c>
      <c r="D188" s="57" t="s">
        <v>87</v>
      </c>
      <c r="E188" s="57" t="s">
        <v>165</v>
      </c>
      <c r="F188" s="14"/>
      <c r="G188" s="14"/>
      <c r="H188" s="19">
        <v>2016</v>
      </c>
      <c r="I188" s="14" t="s">
        <v>183</v>
      </c>
      <c r="J188" s="19" t="s">
        <v>166</v>
      </c>
      <c r="K188" s="28" t="s">
        <v>167</v>
      </c>
      <c r="M188" t="s">
        <v>5069</v>
      </c>
      <c r="P188" s="19" t="s">
        <v>92</v>
      </c>
      <c r="Q188" s="14" t="s">
        <v>78</v>
      </c>
    </row>
    <row r="189" spans="1:20" ht="18" customHeight="1" x14ac:dyDescent="0.2">
      <c r="A189" s="57" t="s">
        <v>20</v>
      </c>
      <c r="B189" s="57" t="s">
        <v>184</v>
      </c>
      <c r="C189" s="52" t="s">
        <v>5025</v>
      </c>
      <c r="D189" s="57" t="s">
        <v>87</v>
      </c>
      <c r="E189" s="57" t="s">
        <v>165</v>
      </c>
      <c r="F189" s="14"/>
      <c r="G189" s="14"/>
      <c r="H189" s="19">
        <v>2017</v>
      </c>
      <c r="I189" s="14" t="s">
        <v>185</v>
      </c>
      <c r="J189" s="19" t="s">
        <v>166</v>
      </c>
      <c r="K189" s="28" t="s">
        <v>167</v>
      </c>
      <c r="M189" t="s">
        <v>5069</v>
      </c>
      <c r="P189" s="19" t="s">
        <v>92</v>
      </c>
      <c r="Q189" s="14" t="s">
        <v>78</v>
      </c>
    </row>
    <row r="190" spans="1:20" ht="18" customHeight="1" x14ac:dyDescent="0.2">
      <c r="A190" s="57" t="s">
        <v>20</v>
      </c>
      <c r="B190" s="57" t="s">
        <v>186</v>
      </c>
      <c r="C190" s="52" t="s">
        <v>5025</v>
      </c>
      <c r="D190" s="57" t="s">
        <v>87</v>
      </c>
      <c r="E190" s="57" t="s">
        <v>165</v>
      </c>
      <c r="F190" s="14"/>
      <c r="G190" s="14"/>
      <c r="H190" s="19">
        <v>2018</v>
      </c>
      <c r="I190" s="14" t="s">
        <v>187</v>
      </c>
      <c r="J190" s="19" t="s">
        <v>166</v>
      </c>
      <c r="K190" s="28" t="s">
        <v>167</v>
      </c>
      <c r="M190" t="s">
        <v>5069</v>
      </c>
      <c r="P190" s="19" t="s">
        <v>92</v>
      </c>
      <c r="Q190" s="14" t="s">
        <v>78</v>
      </c>
    </row>
    <row r="191" spans="1:20" ht="18" customHeight="1" x14ac:dyDescent="0.2">
      <c r="A191" s="106" t="s">
        <v>20</v>
      </c>
      <c r="B191" s="106" t="s">
        <v>164</v>
      </c>
      <c r="C191" s="107" t="s">
        <v>5025</v>
      </c>
      <c r="D191" s="106" t="s">
        <v>4070</v>
      </c>
      <c r="E191" s="106" t="s">
        <v>165</v>
      </c>
      <c r="F191" s="14">
        <v>1</v>
      </c>
      <c r="G191" s="14" t="str">
        <f t="shared" ref="G191:G212" si="13">MID("abcdefghijklmnopqrstuvwxyz",F191,1)</f>
        <v>a</v>
      </c>
      <c r="H191" s="14">
        <v>2008</v>
      </c>
      <c r="I191" s="14" t="str">
        <f>B191&amp;"008"</f>
        <v>cw08a008</v>
      </c>
      <c r="J191" s="14"/>
      <c r="K191" s="37" t="s">
        <v>5193</v>
      </c>
      <c r="M191" s="28" t="s">
        <v>5194</v>
      </c>
      <c r="P191" s="14" t="s">
        <v>92</v>
      </c>
      <c r="Q191" s="14" t="s">
        <v>78</v>
      </c>
      <c r="S191" s="28"/>
    </row>
    <row r="192" spans="1:20" ht="18" customHeight="1" x14ac:dyDescent="0.2">
      <c r="A192" s="106" t="s">
        <v>20</v>
      </c>
      <c r="B192" s="106" t="s">
        <v>168</v>
      </c>
      <c r="C192" s="107" t="s">
        <v>5025</v>
      </c>
      <c r="D192" s="106" t="s">
        <v>4070</v>
      </c>
      <c r="E192" s="106" t="s">
        <v>165</v>
      </c>
      <c r="F192" s="14">
        <v>2</v>
      </c>
      <c r="G192" s="14" t="str">
        <f t="shared" si="13"/>
        <v>b</v>
      </c>
      <c r="H192" s="14">
        <v>2009</v>
      </c>
      <c r="I192" s="14" t="str">
        <f t="shared" ref="I192:I201" si="14">B192&amp;"008"</f>
        <v>cw09b008</v>
      </c>
      <c r="J192" s="14"/>
      <c r="K192" s="37" t="s">
        <v>5193</v>
      </c>
      <c r="M192" s="28" t="s">
        <v>5194</v>
      </c>
      <c r="P192" s="14" t="s">
        <v>92</v>
      </c>
      <c r="Q192" s="14" t="s">
        <v>78</v>
      </c>
    </row>
    <row r="193" spans="1:19" ht="18" customHeight="1" x14ac:dyDescent="0.2">
      <c r="A193" s="106" t="s">
        <v>20</v>
      </c>
      <c r="B193" s="106" t="s">
        <v>170</v>
      </c>
      <c r="C193" s="107" t="s">
        <v>5025</v>
      </c>
      <c r="D193" s="106" t="s">
        <v>4070</v>
      </c>
      <c r="E193" s="106" t="s">
        <v>165</v>
      </c>
      <c r="F193" s="14">
        <v>3</v>
      </c>
      <c r="G193" s="14" t="str">
        <f t="shared" si="13"/>
        <v>c</v>
      </c>
      <c r="H193" s="14">
        <v>2010</v>
      </c>
      <c r="I193" s="14" t="str">
        <f t="shared" si="14"/>
        <v>cw10c008</v>
      </c>
      <c r="J193" s="14"/>
      <c r="K193" s="37" t="s">
        <v>5193</v>
      </c>
      <c r="M193" s="28" t="s">
        <v>5194</v>
      </c>
      <c r="P193" s="14" t="s">
        <v>92</v>
      </c>
      <c r="Q193" s="14" t="s">
        <v>78</v>
      </c>
    </row>
    <row r="194" spans="1:19" ht="18" customHeight="1" x14ac:dyDescent="0.2">
      <c r="A194" s="106" t="s">
        <v>20</v>
      </c>
      <c r="B194" s="106" t="s">
        <v>172</v>
      </c>
      <c r="C194" s="107" t="s">
        <v>5025</v>
      </c>
      <c r="D194" s="106" t="s">
        <v>4070</v>
      </c>
      <c r="E194" s="106" t="s">
        <v>165</v>
      </c>
      <c r="F194" s="14">
        <v>4</v>
      </c>
      <c r="G194" s="14" t="str">
        <f t="shared" si="13"/>
        <v>d</v>
      </c>
      <c r="H194" s="14">
        <v>2011</v>
      </c>
      <c r="I194" s="14" t="str">
        <f t="shared" si="14"/>
        <v>cw11d008</v>
      </c>
      <c r="J194" s="14"/>
      <c r="K194" s="37" t="s">
        <v>5193</v>
      </c>
      <c r="M194" s="28" t="s">
        <v>5194</v>
      </c>
      <c r="P194" s="14" t="s">
        <v>92</v>
      </c>
      <c r="Q194" s="14" t="s">
        <v>78</v>
      </c>
    </row>
    <row r="195" spans="1:19" ht="18" customHeight="1" x14ac:dyDescent="0.2">
      <c r="A195" s="106" t="s">
        <v>20</v>
      </c>
      <c r="B195" s="106" t="s">
        <v>174</v>
      </c>
      <c r="C195" s="107" t="s">
        <v>5025</v>
      </c>
      <c r="D195" s="106" t="s">
        <v>4070</v>
      </c>
      <c r="E195" s="106" t="s">
        <v>165</v>
      </c>
      <c r="F195" s="14">
        <v>5</v>
      </c>
      <c r="G195" s="14" t="str">
        <f t="shared" si="13"/>
        <v>e</v>
      </c>
      <c r="H195" s="14">
        <v>2012</v>
      </c>
      <c r="I195" s="14" t="str">
        <f t="shared" si="14"/>
        <v>cw12e008</v>
      </c>
      <c r="J195" s="14"/>
      <c r="K195" s="37" t="s">
        <v>5193</v>
      </c>
      <c r="M195" s="28" t="s">
        <v>5194</v>
      </c>
      <c r="P195" s="14" t="s">
        <v>92</v>
      </c>
      <c r="Q195" s="14" t="s">
        <v>78</v>
      </c>
    </row>
    <row r="196" spans="1:19" ht="18" customHeight="1" x14ac:dyDescent="0.2">
      <c r="A196" s="106" t="s">
        <v>20</v>
      </c>
      <c r="B196" s="106" t="s">
        <v>176</v>
      </c>
      <c r="C196" s="107" t="s">
        <v>5025</v>
      </c>
      <c r="D196" s="106" t="s">
        <v>4070</v>
      </c>
      <c r="E196" s="106" t="s">
        <v>165</v>
      </c>
      <c r="F196" s="14">
        <v>6</v>
      </c>
      <c r="G196" s="14" t="str">
        <f t="shared" si="13"/>
        <v>f</v>
      </c>
      <c r="H196" s="14">
        <v>2013</v>
      </c>
      <c r="I196" s="14" t="str">
        <f t="shared" si="14"/>
        <v>cw13f008</v>
      </c>
      <c r="J196" s="14"/>
      <c r="K196" s="37" t="s">
        <v>5193</v>
      </c>
      <c r="M196" s="28" t="s">
        <v>5194</v>
      </c>
      <c r="P196" s="14" t="s">
        <v>92</v>
      </c>
      <c r="Q196" s="14" t="s">
        <v>78</v>
      </c>
    </row>
    <row r="197" spans="1:19" ht="18" customHeight="1" x14ac:dyDescent="0.2">
      <c r="A197" s="106" t="s">
        <v>20</v>
      </c>
      <c r="B197" s="106" t="s">
        <v>178</v>
      </c>
      <c r="C197" s="107" t="s">
        <v>5025</v>
      </c>
      <c r="D197" s="106" t="s">
        <v>4070</v>
      </c>
      <c r="E197" s="106" t="s">
        <v>165</v>
      </c>
      <c r="F197" s="14">
        <v>7</v>
      </c>
      <c r="G197" s="14" t="str">
        <f t="shared" si="13"/>
        <v>g</v>
      </c>
      <c r="H197" s="14">
        <v>2014</v>
      </c>
      <c r="I197" s="14" t="str">
        <f t="shared" si="14"/>
        <v>cw14g008</v>
      </c>
      <c r="J197" s="14"/>
      <c r="K197" s="37" t="s">
        <v>5193</v>
      </c>
      <c r="M197" s="28" t="s">
        <v>5194</v>
      </c>
      <c r="P197" s="14" t="s">
        <v>92</v>
      </c>
      <c r="Q197" s="14" t="s">
        <v>78</v>
      </c>
    </row>
    <row r="198" spans="1:19" ht="18" customHeight="1" x14ac:dyDescent="0.2">
      <c r="A198" s="106" t="s">
        <v>20</v>
      </c>
      <c r="B198" s="106" t="s">
        <v>180</v>
      </c>
      <c r="C198" s="107" t="s">
        <v>5025</v>
      </c>
      <c r="D198" s="106" t="s">
        <v>4070</v>
      </c>
      <c r="E198" s="106" t="s">
        <v>165</v>
      </c>
      <c r="F198" s="14">
        <v>8</v>
      </c>
      <c r="G198" s="14" t="str">
        <f t="shared" si="13"/>
        <v>h</v>
      </c>
      <c r="H198" s="14">
        <v>2015</v>
      </c>
      <c r="I198" s="14" t="str">
        <f t="shared" si="14"/>
        <v>cw15h008</v>
      </c>
      <c r="J198" s="14"/>
      <c r="K198" s="37" t="s">
        <v>5193</v>
      </c>
      <c r="M198" s="28" t="s">
        <v>5194</v>
      </c>
      <c r="P198" s="14" t="s">
        <v>92</v>
      </c>
      <c r="Q198" s="14" t="s">
        <v>78</v>
      </c>
    </row>
    <row r="199" spans="1:19" ht="18" customHeight="1" x14ac:dyDescent="0.2">
      <c r="A199" s="106" t="s">
        <v>20</v>
      </c>
      <c r="B199" s="106" t="s">
        <v>182</v>
      </c>
      <c r="C199" s="107" t="s">
        <v>5025</v>
      </c>
      <c r="D199" s="106" t="s">
        <v>4070</v>
      </c>
      <c r="E199" s="106" t="s">
        <v>165</v>
      </c>
      <c r="F199" s="14">
        <v>9</v>
      </c>
      <c r="G199" s="14" t="str">
        <f t="shared" si="13"/>
        <v>i</v>
      </c>
      <c r="H199" s="14">
        <v>2016</v>
      </c>
      <c r="I199" s="14" t="str">
        <f t="shared" si="14"/>
        <v>cw16i008</v>
      </c>
      <c r="J199" s="14"/>
      <c r="K199" s="37" t="s">
        <v>5193</v>
      </c>
      <c r="M199" s="28" t="s">
        <v>5194</v>
      </c>
      <c r="P199" s="14" t="s">
        <v>92</v>
      </c>
      <c r="Q199" s="14" t="s">
        <v>78</v>
      </c>
    </row>
    <row r="200" spans="1:19" ht="18" customHeight="1" x14ac:dyDescent="0.2">
      <c r="A200" s="106" t="s">
        <v>20</v>
      </c>
      <c r="B200" s="106" t="s">
        <v>184</v>
      </c>
      <c r="C200" s="107" t="s">
        <v>5025</v>
      </c>
      <c r="D200" s="106" t="s">
        <v>4070</v>
      </c>
      <c r="E200" s="106" t="s">
        <v>165</v>
      </c>
      <c r="F200" s="14">
        <v>10</v>
      </c>
      <c r="G200" s="14" t="str">
        <f t="shared" si="13"/>
        <v>j</v>
      </c>
      <c r="H200" s="14">
        <v>2017</v>
      </c>
      <c r="I200" s="14" t="str">
        <f t="shared" si="14"/>
        <v>cw17j008</v>
      </c>
      <c r="J200" s="14"/>
      <c r="K200" s="37" t="s">
        <v>5193</v>
      </c>
      <c r="M200" s="28" t="s">
        <v>5194</v>
      </c>
      <c r="P200" s="14" t="s">
        <v>92</v>
      </c>
      <c r="Q200" s="14" t="s">
        <v>78</v>
      </c>
    </row>
    <row r="201" spans="1:19" ht="18" customHeight="1" x14ac:dyDescent="0.2">
      <c r="A201" s="106" t="s">
        <v>20</v>
      </c>
      <c r="B201" s="106" t="s">
        <v>186</v>
      </c>
      <c r="C201" s="107" t="s">
        <v>5025</v>
      </c>
      <c r="D201" s="106" t="s">
        <v>4070</v>
      </c>
      <c r="E201" s="106" t="s">
        <v>165</v>
      </c>
      <c r="F201" s="14">
        <v>11</v>
      </c>
      <c r="G201" s="14" t="str">
        <f t="shared" si="13"/>
        <v>k</v>
      </c>
      <c r="H201" s="14">
        <v>2018</v>
      </c>
      <c r="I201" s="14" t="str">
        <f t="shared" si="14"/>
        <v>cw18k008</v>
      </c>
      <c r="J201" s="14"/>
      <c r="K201" s="37" t="s">
        <v>5193</v>
      </c>
      <c r="M201" s="28" t="s">
        <v>5194</v>
      </c>
      <c r="P201" s="14" t="s">
        <v>92</v>
      </c>
      <c r="Q201" s="14" t="s">
        <v>78</v>
      </c>
    </row>
    <row r="202" spans="1:19" ht="18" customHeight="1" x14ac:dyDescent="0.2">
      <c r="A202" s="106" t="s">
        <v>20</v>
      </c>
      <c r="B202" s="106" t="s">
        <v>164</v>
      </c>
      <c r="C202" s="107" t="s">
        <v>5025</v>
      </c>
      <c r="D202" s="106" t="s">
        <v>4070</v>
      </c>
      <c r="E202" s="106" t="s">
        <v>165</v>
      </c>
      <c r="F202" s="14">
        <v>1</v>
      </c>
      <c r="G202" s="14" t="str">
        <f t="shared" si="13"/>
        <v>a</v>
      </c>
      <c r="H202" s="14">
        <v>2008</v>
      </c>
      <c r="I202" s="14" t="str">
        <f>B202&amp;"009"</f>
        <v>cw08a009</v>
      </c>
      <c r="J202" s="14" t="s">
        <v>166</v>
      </c>
      <c r="K202" s="28" t="s">
        <v>167</v>
      </c>
      <c r="M202" t="s">
        <v>5195</v>
      </c>
      <c r="P202" s="14" t="s">
        <v>92</v>
      </c>
      <c r="Q202" s="14" t="s">
        <v>78</v>
      </c>
      <c r="S202" s="28"/>
    </row>
    <row r="203" spans="1:19" ht="18" customHeight="1" x14ac:dyDescent="0.2">
      <c r="A203" s="106" t="s">
        <v>20</v>
      </c>
      <c r="B203" s="106" t="s">
        <v>168</v>
      </c>
      <c r="C203" s="107" t="s">
        <v>5025</v>
      </c>
      <c r="D203" s="106" t="s">
        <v>4070</v>
      </c>
      <c r="E203" s="106" t="s">
        <v>165</v>
      </c>
      <c r="F203" s="14">
        <v>2</v>
      </c>
      <c r="G203" s="14" t="str">
        <f t="shared" si="13"/>
        <v>b</v>
      </c>
      <c r="H203" s="14">
        <v>2009</v>
      </c>
      <c r="I203" s="14" t="s">
        <v>169</v>
      </c>
      <c r="J203" s="14" t="s">
        <v>166</v>
      </c>
      <c r="K203" s="28" t="s">
        <v>167</v>
      </c>
      <c r="M203" t="s">
        <v>5195</v>
      </c>
      <c r="P203" s="14" t="s">
        <v>92</v>
      </c>
      <c r="Q203" s="14" t="s">
        <v>78</v>
      </c>
    </row>
    <row r="204" spans="1:19" ht="18" customHeight="1" x14ac:dyDescent="0.2">
      <c r="A204" s="106" t="s">
        <v>20</v>
      </c>
      <c r="B204" s="106" t="s">
        <v>170</v>
      </c>
      <c r="C204" s="107" t="s">
        <v>5025</v>
      </c>
      <c r="D204" s="106" t="s">
        <v>4070</v>
      </c>
      <c r="E204" s="106" t="s">
        <v>165</v>
      </c>
      <c r="F204" s="14">
        <v>3</v>
      </c>
      <c r="G204" s="14" t="str">
        <f t="shared" si="13"/>
        <v>c</v>
      </c>
      <c r="H204" s="14">
        <v>2010</v>
      </c>
      <c r="I204" s="14" t="s">
        <v>171</v>
      </c>
      <c r="J204" s="14" t="s">
        <v>166</v>
      </c>
      <c r="K204" s="28" t="s">
        <v>167</v>
      </c>
      <c r="M204" t="s">
        <v>5195</v>
      </c>
      <c r="P204" s="14" t="s">
        <v>92</v>
      </c>
      <c r="Q204" s="14" t="s">
        <v>78</v>
      </c>
    </row>
    <row r="205" spans="1:19" ht="18" customHeight="1" x14ac:dyDescent="0.2">
      <c r="A205" s="106" t="s">
        <v>20</v>
      </c>
      <c r="B205" s="106" t="s">
        <v>172</v>
      </c>
      <c r="C205" s="107" t="s">
        <v>5025</v>
      </c>
      <c r="D205" s="106" t="s">
        <v>4070</v>
      </c>
      <c r="E205" s="106" t="s">
        <v>165</v>
      </c>
      <c r="F205" s="14">
        <v>4</v>
      </c>
      <c r="G205" s="14" t="str">
        <f t="shared" si="13"/>
        <v>d</v>
      </c>
      <c r="H205" s="14">
        <v>2011</v>
      </c>
      <c r="I205" s="14" t="s">
        <v>173</v>
      </c>
      <c r="J205" s="14" t="s">
        <v>166</v>
      </c>
      <c r="K205" s="28" t="s">
        <v>167</v>
      </c>
      <c r="M205" t="s">
        <v>5195</v>
      </c>
      <c r="P205" s="14" t="s">
        <v>92</v>
      </c>
      <c r="Q205" s="14" t="s">
        <v>78</v>
      </c>
    </row>
    <row r="206" spans="1:19" ht="18" customHeight="1" x14ac:dyDescent="0.2">
      <c r="A206" s="106" t="s">
        <v>20</v>
      </c>
      <c r="B206" s="106" t="s">
        <v>174</v>
      </c>
      <c r="C206" s="107" t="s">
        <v>5025</v>
      </c>
      <c r="D206" s="106" t="s">
        <v>4070</v>
      </c>
      <c r="E206" s="106" t="s">
        <v>165</v>
      </c>
      <c r="F206" s="14">
        <v>5</v>
      </c>
      <c r="G206" s="14" t="str">
        <f t="shared" si="13"/>
        <v>e</v>
      </c>
      <c r="H206" s="14">
        <v>2012</v>
      </c>
      <c r="I206" s="14" t="s">
        <v>175</v>
      </c>
      <c r="J206" s="14" t="s">
        <v>166</v>
      </c>
      <c r="K206" s="32" t="s">
        <v>167</v>
      </c>
      <c r="M206" t="s">
        <v>5195</v>
      </c>
      <c r="P206" s="14" t="s">
        <v>92</v>
      </c>
      <c r="Q206" s="14" t="s">
        <v>78</v>
      </c>
    </row>
    <row r="207" spans="1:19" ht="18" customHeight="1" x14ac:dyDescent="0.2">
      <c r="A207" s="106" t="s">
        <v>20</v>
      </c>
      <c r="B207" s="106" t="s">
        <v>176</v>
      </c>
      <c r="C207" s="107" t="s">
        <v>5025</v>
      </c>
      <c r="D207" s="106" t="s">
        <v>4070</v>
      </c>
      <c r="E207" s="106" t="s">
        <v>165</v>
      </c>
      <c r="F207" s="14">
        <v>6</v>
      </c>
      <c r="G207" s="14" t="str">
        <f t="shared" si="13"/>
        <v>f</v>
      </c>
      <c r="H207" s="14">
        <v>2013</v>
      </c>
      <c r="I207" s="14" t="s">
        <v>177</v>
      </c>
      <c r="J207" s="14" t="s">
        <v>166</v>
      </c>
      <c r="K207" s="28" t="s">
        <v>167</v>
      </c>
      <c r="M207" t="s">
        <v>5195</v>
      </c>
      <c r="P207" s="14" t="s">
        <v>92</v>
      </c>
      <c r="Q207" s="14" t="s">
        <v>78</v>
      </c>
    </row>
    <row r="208" spans="1:19" ht="18" customHeight="1" x14ac:dyDescent="0.2">
      <c r="A208" s="106" t="s">
        <v>20</v>
      </c>
      <c r="B208" s="106" t="s">
        <v>178</v>
      </c>
      <c r="C208" s="107" t="s">
        <v>5025</v>
      </c>
      <c r="D208" s="106" t="s">
        <v>4070</v>
      </c>
      <c r="E208" s="106" t="s">
        <v>165</v>
      </c>
      <c r="F208" s="14">
        <v>7</v>
      </c>
      <c r="G208" s="14" t="str">
        <f t="shared" si="13"/>
        <v>g</v>
      </c>
      <c r="H208" s="14">
        <v>2014</v>
      </c>
      <c r="I208" s="14" t="s">
        <v>179</v>
      </c>
      <c r="J208" s="14" t="s">
        <v>166</v>
      </c>
      <c r="K208" s="28" t="s">
        <v>167</v>
      </c>
      <c r="M208" t="s">
        <v>5195</v>
      </c>
      <c r="P208" s="14" t="s">
        <v>92</v>
      </c>
      <c r="Q208" s="14" t="s">
        <v>78</v>
      </c>
    </row>
    <row r="209" spans="1:17" ht="18" customHeight="1" x14ac:dyDescent="0.2">
      <c r="A209" s="106" t="s">
        <v>20</v>
      </c>
      <c r="B209" s="106" t="s">
        <v>180</v>
      </c>
      <c r="C209" s="107" t="s">
        <v>5025</v>
      </c>
      <c r="D209" s="106" t="s">
        <v>4070</v>
      </c>
      <c r="E209" s="106" t="s">
        <v>165</v>
      </c>
      <c r="F209" s="14">
        <v>8</v>
      </c>
      <c r="G209" s="14" t="str">
        <f t="shared" si="13"/>
        <v>h</v>
      </c>
      <c r="H209" s="14">
        <v>2015</v>
      </c>
      <c r="I209" s="14" t="s">
        <v>181</v>
      </c>
      <c r="J209" s="14" t="s">
        <v>166</v>
      </c>
      <c r="K209" s="28" t="s">
        <v>167</v>
      </c>
      <c r="M209" t="s">
        <v>5195</v>
      </c>
      <c r="P209" s="14" t="s">
        <v>92</v>
      </c>
      <c r="Q209" s="14" t="s">
        <v>78</v>
      </c>
    </row>
    <row r="210" spans="1:17" ht="18" customHeight="1" x14ac:dyDescent="0.2">
      <c r="A210" s="106" t="s">
        <v>20</v>
      </c>
      <c r="B210" s="106" t="s">
        <v>182</v>
      </c>
      <c r="C210" s="107" t="s">
        <v>5025</v>
      </c>
      <c r="D210" s="106" t="s">
        <v>4070</v>
      </c>
      <c r="E210" s="106" t="s">
        <v>165</v>
      </c>
      <c r="F210" s="14">
        <v>9</v>
      </c>
      <c r="G210" s="14" t="str">
        <f t="shared" si="13"/>
        <v>i</v>
      </c>
      <c r="H210" s="14">
        <v>2016</v>
      </c>
      <c r="I210" s="14" t="s">
        <v>183</v>
      </c>
      <c r="J210" s="14" t="s">
        <v>166</v>
      </c>
      <c r="K210" s="28" t="s">
        <v>167</v>
      </c>
      <c r="M210" t="s">
        <v>5195</v>
      </c>
      <c r="P210" s="14" t="s">
        <v>92</v>
      </c>
      <c r="Q210" s="14" t="s">
        <v>78</v>
      </c>
    </row>
    <row r="211" spans="1:17" ht="18" customHeight="1" x14ac:dyDescent="0.2">
      <c r="A211" s="106" t="s">
        <v>20</v>
      </c>
      <c r="B211" s="106" t="s">
        <v>184</v>
      </c>
      <c r="C211" s="107" t="s">
        <v>5025</v>
      </c>
      <c r="D211" s="106" t="s">
        <v>4070</v>
      </c>
      <c r="E211" s="106" t="s">
        <v>165</v>
      </c>
      <c r="F211" s="14">
        <v>10</v>
      </c>
      <c r="G211" s="14" t="str">
        <f t="shared" si="13"/>
        <v>j</v>
      </c>
      <c r="H211" s="14">
        <v>2017</v>
      </c>
      <c r="I211" s="14" t="s">
        <v>185</v>
      </c>
      <c r="J211" s="14" t="s">
        <v>166</v>
      </c>
      <c r="K211" s="28" t="s">
        <v>167</v>
      </c>
      <c r="M211" t="s">
        <v>5195</v>
      </c>
      <c r="P211" s="14" t="s">
        <v>92</v>
      </c>
      <c r="Q211" s="14" t="s">
        <v>78</v>
      </c>
    </row>
    <row r="212" spans="1:17" ht="18" customHeight="1" x14ac:dyDescent="0.2">
      <c r="A212" s="106" t="s">
        <v>20</v>
      </c>
      <c r="B212" s="106" t="s">
        <v>186</v>
      </c>
      <c r="C212" s="107" t="s">
        <v>5025</v>
      </c>
      <c r="D212" s="106" t="s">
        <v>4070</v>
      </c>
      <c r="E212" s="106" t="s">
        <v>165</v>
      </c>
      <c r="F212" s="14">
        <v>11</v>
      </c>
      <c r="G212" s="14" t="str">
        <f t="shared" si="13"/>
        <v>k</v>
      </c>
      <c r="H212" s="14">
        <v>2018</v>
      </c>
      <c r="I212" s="14" t="s">
        <v>187</v>
      </c>
      <c r="J212" s="14" t="s">
        <v>166</v>
      </c>
      <c r="K212" s="28" t="s">
        <v>167</v>
      </c>
      <c r="M212" t="s">
        <v>5195</v>
      </c>
      <c r="P212" s="14" t="s">
        <v>92</v>
      </c>
      <c r="Q212" s="14" t="s">
        <v>78</v>
      </c>
    </row>
    <row r="213" spans="1:17" ht="18" customHeight="1" x14ac:dyDescent="0.2">
      <c r="A213" s="60" t="s">
        <v>20</v>
      </c>
      <c r="B213" s="60" t="str">
        <f t="shared" ref="B213:B257" si="15">"cr" &amp; RIGHT(H213, 2) &amp; G213</f>
        <v>cr08a</v>
      </c>
      <c r="C213" s="71" t="s">
        <v>5025</v>
      </c>
      <c r="D213" s="60" t="s">
        <v>50</v>
      </c>
      <c r="E213" s="60" t="s">
        <v>188</v>
      </c>
      <c r="F213" s="14">
        <v>1</v>
      </c>
      <c r="G213" s="14" t="str">
        <f>MID("abcdefghijklmnopqrstuvwxyz",F213,1)</f>
        <v>a</v>
      </c>
      <c r="H213" s="19">
        <v>2008</v>
      </c>
      <c r="I213" s="19" t="str">
        <f>B213&amp;"074"</f>
        <v>cr08a074</v>
      </c>
      <c r="J213" s="19" t="s">
        <v>189</v>
      </c>
      <c r="K213" s="14" t="s">
        <v>156</v>
      </c>
      <c r="M213" s="14" t="s">
        <v>4815</v>
      </c>
      <c r="P213" s="19" t="s">
        <v>78</v>
      </c>
      <c r="Q213" s="14" t="s">
        <v>78</v>
      </c>
    </row>
    <row r="214" spans="1:17" ht="18" customHeight="1" x14ac:dyDescent="0.2">
      <c r="A214" s="60" t="s">
        <v>20</v>
      </c>
      <c r="B214" s="60" t="str">
        <f t="shared" si="15"/>
        <v>cr09b</v>
      </c>
      <c r="C214" s="71" t="s">
        <v>5025</v>
      </c>
      <c r="D214" s="60" t="s">
        <v>50</v>
      </c>
      <c r="E214" s="60" t="s">
        <v>188</v>
      </c>
      <c r="F214" s="14">
        <v>2</v>
      </c>
      <c r="G214" s="14" t="s">
        <v>190</v>
      </c>
      <c r="H214" s="19">
        <v>2009</v>
      </c>
      <c r="I214" s="19" t="str">
        <f>B214&amp;"074"</f>
        <v>cr09b074</v>
      </c>
      <c r="J214" s="19" t="s">
        <v>189</v>
      </c>
      <c r="K214" s="14" t="s">
        <v>156</v>
      </c>
      <c r="M214" s="14" t="s">
        <v>4815</v>
      </c>
      <c r="P214" s="19" t="s">
        <v>78</v>
      </c>
      <c r="Q214" s="14" t="s">
        <v>78</v>
      </c>
    </row>
    <row r="215" spans="1:17" ht="18" customHeight="1" x14ac:dyDescent="0.2">
      <c r="A215" s="60" t="s">
        <v>20</v>
      </c>
      <c r="B215" s="60" t="str">
        <f t="shared" si="15"/>
        <v>cr10c</v>
      </c>
      <c r="C215" s="71" t="s">
        <v>5025</v>
      </c>
      <c r="D215" s="60" t="s">
        <v>50</v>
      </c>
      <c r="E215" s="60" t="s">
        <v>188</v>
      </c>
      <c r="F215" s="14">
        <v>3</v>
      </c>
      <c r="G215" s="14" t="str">
        <f>MID("abcdefghijklmnopqrstuvwxyz",F215,1)</f>
        <v>c</v>
      </c>
      <c r="H215" s="19">
        <v>2010</v>
      </c>
      <c r="I215" s="19" t="str">
        <f>B215&amp;"074"</f>
        <v>cr10c074</v>
      </c>
      <c r="J215" s="19" t="s">
        <v>189</v>
      </c>
      <c r="K215" s="14" t="s">
        <v>156</v>
      </c>
      <c r="M215" s="14" t="s">
        <v>4815</v>
      </c>
      <c r="P215" s="19" t="s">
        <v>78</v>
      </c>
      <c r="Q215" s="14" t="s">
        <v>78</v>
      </c>
    </row>
    <row r="216" spans="1:17" ht="18" customHeight="1" x14ac:dyDescent="0.2">
      <c r="A216" s="60" t="s">
        <v>20</v>
      </c>
      <c r="B216" s="60" t="str">
        <f t="shared" si="15"/>
        <v>cr08a</v>
      </c>
      <c r="C216" s="71" t="s">
        <v>5025</v>
      </c>
      <c r="D216" s="60" t="s">
        <v>50</v>
      </c>
      <c r="E216" s="60" t="s">
        <v>191</v>
      </c>
      <c r="F216" s="14">
        <v>1</v>
      </c>
      <c r="G216" s="14" t="str">
        <f>MID("abcdefghijklmnopqrstuvwxyz",F216,1)</f>
        <v>a</v>
      </c>
      <c r="H216" s="19">
        <v>2008</v>
      </c>
      <c r="I216" s="19" t="str">
        <f>B216&amp;"066"</f>
        <v>cr08a066</v>
      </c>
      <c r="J216" s="19" t="s">
        <v>192</v>
      </c>
      <c r="K216" s="14" t="s">
        <v>156</v>
      </c>
      <c r="M216" s="14" t="s">
        <v>4815</v>
      </c>
      <c r="P216" s="19" t="s">
        <v>78</v>
      </c>
      <c r="Q216" s="14" t="s">
        <v>78</v>
      </c>
    </row>
    <row r="217" spans="1:17" ht="18" customHeight="1" x14ac:dyDescent="0.2">
      <c r="A217" s="60" t="s">
        <v>20</v>
      </c>
      <c r="B217" s="60" t="str">
        <f t="shared" si="15"/>
        <v>cr09b</v>
      </c>
      <c r="C217" s="71" t="s">
        <v>5025</v>
      </c>
      <c r="D217" s="60" t="s">
        <v>50</v>
      </c>
      <c r="E217" s="60" t="s">
        <v>191</v>
      </c>
      <c r="F217" s="14">
        <v>2</v>
      </c>
      <c r="G217" s="14" t="s">
        <v>190</v>
      </c>
      <c r="H217" s="19">
        <v>2009</v>
      </c>
      <c r="I217" s="19" t="str">
        <f>B217&amp;"066"</f>
        <v>cr09b066</v>
      </c>
      <c r="J217" s="19" t="s">
        <v>192</v>
      </c>
      <c r="K217" s="14" t="s">
        <v>156</v>
      </c>
      <c r="M217" s="14" t="s">
        <v>4815</v>
      </c>
      <c r="P217" s="19" t="s">
        <v>78</v>
      </c>
      <c r="Q217" s="14" t="s">
        <v>78</v>
      </c>
    </row>
    <row r="218" spans="1:17" ht="18" customHeight="1" x14ac:dyDescent="0.2">
      <c r="A218" s="60" t="s">
        <v>20</v>
      </c>
      <c r="B218" s="60" t="str">
        <f t="shared" si="15"/>
        <v>cr10c</v>
      </c>
      <c r="C218" s="71" t="s">
        <v>5025</v>
      </c>
      <c r="D218" s="60" t="s">
        <v>50</v>
      </c>
      <c r="E218" s="60" t="s">
        <v>191</v>
      </c>
      <c r="F218" s="14">
        <v>3</v>
      </c>
      <c r="G218" s="14" t="str">
        <f>MID("abcdefghijklmnopqrstuvwxyz",F218,1)</f>
        <v>c</v>
      </c>
      <c r="H218" s="19">
        <v>2010</v>
      </c>
      <c r="I218" s="19" t="str">
        <f>B218&amp;"066"</f>
        <v>cr10c066</v>
      </c>
      <c r="J218" s="19" t="s">
        <v>192</v>
      </c>
      <c r="K218" s="14" t="s">
        <v>156</v>
      </c>
      <c r="M218" s="14" t="s">
        <v>4815</v>
      </c>
      <c r="P218" s="19" t="s">
        <v>78</v>
      </c>
      <c r="Q218" s="14" t="s">
        <v>78</v>
      </c>
    </row>
    <row r="219" spans="1:17" ht="18" customHeight="1" x14ac:dyDescent="0.2">
      <c r="A219" s="60" t="s">
        <v>20</v>
      </c>
      <c r="B219" s="60" t="str">
        <f t="shared" si="15"/>
        <v>cr08a</v>
      </c>
      <c r="C219" s="71" t="s">
        <v>5025</v>
      </c>
      <c r="D219" s="60" t="s">
        <v>50</v>
      </c>
      <c r="E219" s="60" t="s">
        <v>193</v>
      </c>
      <c r="F219" s="14">
        <v>1</v>
      </c>
      <c r="G219" s="14" t="str">
        <f>MID("abcdefghijklmnopqrstuvwxyz",F219,1)</f>
        <v>a</v>
      </c>
      <c r="H219" s="19">
        <v>2008</v>
      </c>
      <c r="I219" s="19" t="str">
        <f>B219&amp;"076"</f>
        <v>cr08a076</v>
      </c>
      <c r="J219" s="19" t="s">
        <v>194</v>
      </c>
      <c r="K219" s="14" t="s">
        <v>156</v>
      </c>
      <c r="M219" s="14" t="s">
        <v>4815</v>
      </c>
      <c r="P219" s="19" t="s">
        <v>78</v>
      </c>
      <c r="Q219" s="14" t="s">
        <v>78</v>
      </c>
    </row>
    <row r="220" spans="1:17" ht="18" customHeight="1" x14ac:dyDescent="0.2">
      <c r="A220" s="60" t="s">
        <v>20</v>
      </c>
      <c r="B220" s="60" t="str">
        <f t="shared" si="15"/>
        <v>cr09b</v>
      </c>
      <c r="C220" s="71" t="s">
        <v>5025</v>
      </c>
      <c r="D220" s="60" t="s">
        <v>50</v>
      </c>
      <c r="E220" s="60" t="s">
        <v>193</v>
      </c>
      <c r="F220" s="14">
        <v>2</v>
      </c>
      <c r="G220" s="14" t="s">
        <v>190</v>
      </c>
      <c r="H220" s="19">
        <v>2009</v>
      </c>
      <c r="I220" s="19" t="str">
        <f>B220&amp;"076"</f>
        <v>cr09b076</v>
      </c>
      <c r="J220" s="19" t="s">
        <v>194</v>
      </c>
      <c r="K220" s="14" t="s">
        <v>156</v>
      </c>
      <c r="M220" s="14" t="s">
        <v>4815</v>
      </c>
      <c r="P220" s="19" t="s">
        <v>78</v>
      </c>
      <c r="Q220" s="14" t="s">
        <v>78</v>
      </c>
    </row>
    <row r="221" spans="1:17" ht="18" customHeight="1" x14ac:dyDescent="0.2">
      <c r="A221" s="60" t="s">
        <v>20</v>
      </c>
      <c r="B221" s="60" t="str">
        <f t="shared" si="15"/>
        <v>cr10c</v>
      </c>
      <c r="C221" s="71" t="s">
        <v>5025</v>
      </c>
      <c r="D221" s="60" t="s">
        <v>50</v>
      </c>
      <c r="E221" s="60" t="s">
        <v>193</v>
      </c>
      <c r="F221" s="14">
        <v>3</v>
      </c>
      <c r="G221" s="14" t="str">
        <f>MID("abcdefghijklmnopqrstuvwxyz",F221,1)</f>
        <v>c</v>
      </c>
      <c r="H221" s="19">
        <v>2010</v>
      </c>
      <c r="I221" s="19" t="str">
        <f>B221&amp;"076"</f>
        <v>cr10c076</v>
      </c>
      <c r="J221" s="19" t="s">
        <v>194</v>
      </c>
      <c r="K221" s="14" t="s">
        <v>156</v>
      </c>
      <c r="M221" s="14" t="s">
        <v>4815</v>
      </c>
      <c r="P221" s="19" t="s">
        <v>78</v>
      </c>
      <c r="Q221" s="14" t="s">
        <v>78</v>
      </c>
    </row>
    <row r="222" spans="1:17" ht="18" customHeight="1" x14ac:dyDescent="0.2">
      <c r="A222" s="60" t="s">
        <v>20</v>
      </c>
      <c r="B222" s="60" t="str">
        <f t="shared" si="15"/>
        <v>cr08a</v>
      </c>
      <c r="C222" s="71" t="s">
        <v>5025</v>
      </c>
      <c r="D222" s="60" t="s">
        <v>50</v>
      </c>
      <c r="E222" s="60" t="s">
        <v>195</v>
      </c>
      <c r="F222" s="14">
        <v>1</v>
      </c>
      <c r="G222" s="14" t="str">
        <f>MID("abcdefghijklmnopqrstuvwxyz",F222,1)</f>
        <v>a</v>
      </c>
      <c r="H222" s="19">
        <v>2008</v>
      </c>
      <c r="I222" s="19" t="str">
        <f>B222&amp;"068"</f>
        <v>cr08a068</v>
      </c>
      <c r="J222" s="19" t="s">
        <v>196</v>
      </c>
      <c r="K222" s="14" t="s">
        <v>156</v>
      </c>
      <c r="M222" s="14" t="s">
        <v>4815</v>
      </c>
      <c r="P222" s="19" t="s">
        <v>78</v>
      </c>
      <c r="Q222" s="14" t="s">
        <v>78</v>
      </c>
    </row>
    <row r="223" spans="1:17" ht="18" customHeight="1" x14ac:dyDescent="0.2">
      <c r="A223" s="60" t="s">
        <v>20</v>
      </c>
      <c r="B223" s="60" t="str">
        <f t="shared" si="15"/>
        <v>cr09b</v>
      </c>
      <c r="C223" s="71" t="s">
        <v>5025</v>
      </c>
      <c r="D223" s="60" t="s">
        <v>50</v>
      </c>
      <c r="E223" s="60" t="s">
        <v>195</v>
      </c>
      <c r="F223" s="14">
        <v>2</v>
      </c>
      <c r="G223" s="14" t="s">
        <v>190</v>
      </c>
      <c r="H223" s="19">
        <v>2009</v>
      </c>
      <c r="I223" s="19" t="str">
        <f>B223&amp;"068"</f>
        <v>cr09b068</v>
      </c>
      <c r="J223" s="19" t="s">
        <v>196</v>
      </c>
      <c r="K223" s="14" t="s">
        <v>156</v>
      </c>
      <c r="M223" s="14" t="s">
        <v>4815</v>
      </c>
      <c r="P223" s="19" t="s">
        <v>78</v>
      </c>
      <c r="Q223" s="14" t="s">
        <v>78</v>
      </c>
    </row>
    <row r="224" spans="1:17" ht="18" customHeight="1" x14ac:dyDescent="0.2">
      <c r="A224" s="60" t="s">
        <v>20</v>
      </c>
      <c r="B224" s="60" t="str">
        <f t="shared" si="15"/>
        <v>cr10c</v>
      </c>
      <c r="C224" s="71" t="s">
        <v>5025</v>
      </c>
      <c r="D224" s="60" t="s">
        <v>50</v>
      </c>
      <c r="E224" s="60" t="s">
        <v>195</v>
      </c>
      <c r="F224" s="14">
        <v>3</v>
      </c>
      <c r="G224" s="14" t="str">
        <f>MID("abcdefghijklmnopqrstuvwxyz",F224,1)</f>
        <v>c</v>
      </c>
      <c r="H224" s="19">
        <v>2010</v>
      </c>
      <c r="I224" s="19" t="str">
        <f>B224&amp;"068"</f>
        <v>cr10c068</v>
      </c>
      <c r="J224" s="19" t="s">
        <v>196</v>
      </c>
      <c r="K224" s="14" t="s">
        <v>156</v>
      </c>
      <c r="M224" s="14" t="s">
        <v>4815</v>
      </c>
      <c r="P224" s="19" t="s">
        <v>78</v>
      </c>
      <c r="Q224" s="14" t="s">
        <v>78</v>
      </c>
    </row>
    <row r="225" spans="1:17" ht="18" customHeight="1" x14ac:dyDescent="0.2">
      <c r="A225" s="60" t="s">
        <v>20</v>
      </c>
      <c r="B225" s="60" t="str">
        <f t="shared" si="15"/>
        <v>cr08a</v>
      </c>
      <c r="C225" s="71" t="s">
        <v>5025</v>
      </c>
      <c r="D225" s="60" t="s">
        <v>50</v>
      </c>
      <c r="E225" s="60" t="s">
        <v>197</v>
      </c>
      <c r="F225" s="14">
        <v>1</v>
      </c>
      <c r="G225" s="14" t="str">
        <f>MID("abcdefghijklmnopqrstuvwxyz",F225,1)</f>
        <v>a</v>
      </c>
      <c r="H225" s="19">
        <v>2008</v>
      </c>
      <c r="I225" s="19" t="str">
        <f>B225&amp;"072"</f>
        <v>cr08a072</v>
      </c>
      <c r="J225" s="19" t="s">
        <v>198</v>
      </c>
      <c r="K225" s="14" t="s">
        <v>156</v>
      </c>
      <c r="M225" s="14" t="s">
        <v>4815</v>
      </c>
      <c r="P225" s="19" t="s">
        <v>78</v>
      </c>
      <c r="Q225" s="14" t="s">
        <v>78</v>
      </c>
    </row>
    <row r="226" spans="1:17" ht="18" customHeight="1" x14ac:dyDescent="0.2">
      <c r="A226" s="60" t="s">
        <v>20</v>
      </c>
      <c r="B226" s="60" t="str">
        <f t="shared" si="15"/>
        <v>cr09b</v>
      </c>
      <c r="C226" s="71" t="s">
        <v>5025</v>
      </c>
      <c r="D226" s="60" t="s">
        <v>50</v>
      </c>
      <c r="E226" s="60" t="s">
        <v>197</v>
      </c>
      <c r="F226" s="14">
        <v>2</v>
      </c>
      <c r="G226" s="14" t="s">
        <v>190</v>
      </c>
      <c r="H226" s="19">
        <v>2009</v>
      </c>
      <c r="I226" s="19" t="str">
        <f>B226&amp;"072"</f>
        <v>cr09b072</v>
      </c>
      <c r="J226" s="19" t="s">
        <v>198</v>
      </c>
      <c r="K226" s="14" t="s">
        <v>156</v>
      </c>
      <c r="M226" s="14" t="s">
        <v>4815</v>
      </c>
      <c r="P226" s="19" t="s">
        <v>78</v>
      </c>
      <c r="Q226" s="14" t="s">
        <v>78</v>
      </c>
    </row>
    <row r="227" spans="1:17" ht="18" customHeight="1" x14ac:dyDescent="0.2">
      <c r="A227" s="60" t="s">
        <v>20</v>
      </c>
      <c r="B227" s="60" t="str">
        <f t="shared" si="15"/>
        <v>cr10c</v>
      </c>
      <c r="C227" s="71" t="s">
        <v>5025</v>
      </c>
      <c r="D227" s="60" t="s">
        <v>50</v>
      </c>
      <c r="E227" s="60" t="s">
        <v>197</v>
      </c>
      <c r="F227" s="14">
        <v>3</v>
      </c>
      <c r="G227" s="14" t="str">
        <f>MID("abcdefghijklmnopqrstuvwxyz",F227,1)</f>
        <v>c</v>
      </c>
      <c r="H227" s="19">
        <v>2010</v>
      </c>
      <c r="I227" s="19" t="str">
        <f>B227&amp;"072"</f>
        <v>cr10c072</v>
      </c>
      <c r="J227" s="19" t="s">
        <v>198</v>
      </c>
      <c r="K227" s="14" t="s">
        <v>156</v>
      </c>
      <c r="M227" s="14" t="s">
        <v>4815</v>
      </c>
      <c r="P227" s="19" t="s">
        <v>78</v>
      </c>
      <c r="Q227" s="14" t="s">
        <v>78</v>
      </c>
    </row>
    <row r="228" spans="1:17" ht="18" customHeight="1" x14ac:dyDescent="0.2">
      <c r="A228" s="60" t="s">
        <v>20</v>
      </c>
      <c r="B228" s="60" t="str">
        <f t="shared" si="15"/>
        <v>cr08a</v>
      </c>
      <c r="C228" s="71" t="s">
        <v>5025</v>
      </c>
      <c r="D228" s="60" t="s">
        <v>50</v>
      </c>
      <c r="E228" s="60" t="s">
        <v>200</v>
      </c>
      <c r="F228" s="14">
        <v>1</v>
      </c>
      <c r="G228" s="14" t="str">
        <f>MID("abcdefghijklmnopqrstuvwxyz",F228,1)</f>
        <v>a</v>
      </c>
      <c r="H228" s="19">
        <v>2008</v>
      </c>
      <c r="I228" s="19" t="str">
        <f>B228&amp;"070"</f>
        <v>cr08a070</v>
      </c>
      <c r="J228" s="19" t="s">
        <v>201</v>
      </c>
      <c r="K228" s="14" t="s">
        <v>156</v>
      </c>
      <c r="M228" s="14" t="s">
        <v>4815</v>
      </c>
      <c r="P228" s="19" t="s">
        <v>78</v>
      </c>
      <c r="Q228" s="14" t="s">
        <v>78</v>
      </c>
    </row>
    <row r="229" spans="1:17" ht="18" customHeight="1" x14ac:dyDescent="0.2">
      <c r="A229" s="60" t="s">
        <v>20</v>
      </c>
      <c r="B229" s="60" t="str">
        <f t="shared" si="15"/>
        <v>cr09b</v>
      </c>
      <c r="C229" s="71" t="s">
        <v>5025</v>
      </c>
      <c r="D229" s="60" t="s">
        <v>50</v>
      </c>
      <c r="E229" s="60" t="s">
        <v>200</v>
      </c>
      <c r="F229" s="14">
        <v>2</v>
      </c>
      <c r="G229" s="14" t="s">
        <v>190</v>
      </c>
      <c r="H229" s="19">
        <v>2009</v>
      </c>
      <c r="I229" s="19" t="str">
        <f>B229&amp;"070"</f>
        <v>cr09b070</v>
      </c>
      <c r="J229" s="19" t="s">
        <v>201</v>
      </c>
      <c r="K229" s="14" t="s">
        <v>156</v>
      </c>
      <c r="M229" s="14" t="s">
        <v>4815</v>
      </c>
      <c r="P229" s="19" t="s">
        <v>78</v>
      </c>
      <c r="Q229" s="14" t="s">
        <v>78</v>
      </c>
    </row>
    <row r="230" spans="1:17" ht="18" customHeight="1" x14ac:dyDescent="0.2">
      <c r="A230" s="60" t="s">
        <v>20</v>
      </c>
      <c r="B230" s="60" t="str">
        <f t="shared" si="15"/>
        <v>cr10c</v>
      </c>
      <c r="C230" s="71" t="s">
        <v>5025</v>
      </c>
      <c r="D230" s="60" t="s">
        <v>50</v>
      </c>
      <c r="E230" s="60" t="s">
        <v>200</v>
      </c>
      <c r="F230" s="14">
        <v>3</v>
      </c>
      <c r="G230" s="14" t="str">
        <f>MID("abcdefghijklmnopqrstuvwxyz",F230,1)</f>
        <v>c</v>
      </c>
      <c r="H230" s="19">
        <v>2010</v>
      </c>
      <c r="I230" s="19" t="str">
        <f>B230&amp;"070"</f>
        <v>cr10c070</v>
      </c>
      <c r="J230" s="19" t="s">
        <v>201</v>
      </c>
      <c r="K230" s="14" t="s">
        <v>156</v>
      </c>
      <c r="M230" s="14" t="s">
        <v>4815</v>
      </c>
      <c r="P230" s="19" t="s">
        <v>78</v>
      </c>
      <c r="Q230" s="14" t="s">
        <v>78</v>
      </c>
    </row>
    <row r="231" spans="1:17" ht="18" customHeight="1" x14ac:dyDescent="0.2">
      <c r="A231" s="60" t="s">
        <v>20</v>
      </c>
      <c r="B231" s="60" t="str">
        <f t="shared" si="15"/>
        <v>cr08a</v>
      </c>
      <c r="C231" s="71" t="s">
        <v>5025</v>
      </c>
      <c r="D231" s="60" t="s">
        <v>50</v>
      </c>
      <c r="E231" s="60" t="s">
        <v>203</v>
      </c>
      <c r="F231" s="14">
        <v>1</v>
      </c>
      <c r="G231" s="14" t="str">
        <f>MID("abcdefghijklmnopqrstuvwxyz",F231,1)</f>
        <v>a</v>
      </c>
      <c r="H231" s="19">
        <v>2008</v>
      </c>
      <c r="I231" s="19" t="str">
        <f>B231&amp;"075"</f>
        <v>cr08a075</v>
      </c>
      <c r="J231" s="19" t="s">
        <v>204</v>
      </c>
      <c r="K231" s="14" t="s">
        <v>156</v>
      </c>
      <c r="M231" s="14" t="s">
        <v>4815</v>
      </c>
      <c r="P231" s="19" t="s">
        <v>78</v>
      </c>
      <c r="Q231" s="14" t="s">
        <v>78</v>
      </c>
    </row>
    <row r="232" spans="1:17" ht="18" customHeight="1" x14ac:dyDescent="0.2">
      <c r="A232" s="60" t="s">
        <v>20</v>
      </c>
      <c r="B232" s="60" t="str">
        <f t="shared" si="15"/>
        <v>cr09b</v>
      </c>
      <c r="C232" s="71" t="s">
        <v>5025</v>
      </c>
      <c r="D232" s="60" t="s">
        <v>50</v>
      </c>
      <c r="E232" s="60" t="s">
        <v>203</v>
      </c>
      <c r="F232" s="14">
        <v>2</v>
      </c>
      <c r="G232" s="14" t="s">
        <v>190</v>
      </c>
      <c r="H232" s="19">
        <v>2009</v>
      </c>
      <c r="I232" s="19" t="str">
        <f>B232&amp;"075"</f>
        <v>cr09b075</v>
      </c>
      <c r="J232" s="19" t="s">
        <v>204</v>
      </c>
      <c r="K232" s="14" t="s">
        <v>156</v>
      </c>
      <c r="M232" s="14" t="s">
        <v>4815</v>
      </c>
      <c r="P232" s="19" t="s">
        <v>78</v>
      </c>
      <c r="Q232" s="14" t="s">
        <v>78</v>
      </c>
    </row>
    <row r="233" spans="1:17" ht="18" customHeight="1" x14ac:dyDescent="0.2">
      <c r="A233" s="60" t="s">
        <v>20</v>
      </c>
      <c r="B233" s="60" t="str">
        <f t="shared" si="15"/>
        <v>cr10c</v>
      </c>
      <c r="C233" s="71" t="s">
        <v>5025</v>
      </c>
      <c r="D233" s="60" t="s">
        <v>50</v>
      </c>
      <c r="E233" s="60" t="s">
        <v>203</v>
      </c>
      <c r="F233" s="14">
        <v>3</v>
      </c>
      <c r="G233" s="14" t="str">
        <f>MID("abcdefghijklmnopqrstuvwxyz",F233,1)</f>
        <v>c</v>
      </c>
      <c r="H233" s="19">
        <v>2010</v>
      </c>
      <c r="I233" s="19" t="str">
        <f>B233&amp;"075"</f>
        <v>cr10c075</v>
      </c>
      <c r="J233" s="19" t="s">
        <v>204</v>
      </c>
      <c r="K233" s="14" t="s">
        <v>156</v>
      </c>
      <c r="M233" s="14" t="s">
        <v>4815</v>
      </c>
      <c r="P233" s="19" t="s">
        <v>78</v>
      </c>
      <c r="Q233" s="14" t="s">
        <v>78</v>
      </c>
    </row>
    <row r="234" spans="1:17" ht="18" customHeight="1" x14ac:dyDescent="0.2">
      <c r="A234" s="60" t="s">
        <v>20</v>
      </c>
      <c r="B234" s="60" t="str">
        <f t="shared" si="15"/>
        <v>cr08a</v>
      </c>
      <c r="C234" s="71" t="s">
        <v>5025</v>
      </c>
      <c r="D234" s="60" t="s">
        <v>50</v>
      </c>
      <c r="E234" s="60" t="s">
        <v>205</v>
      </c>
      <c r="F234" s="14">
        <v>1</v>
      </c>
      <c r="G234" s="14" t="str">
        <f>MID("abcdefghijklmnopqrstuvwxyz",F234,1)</f>
        <v>a</v>
      </c>
      <c r="H234" s="19">
        <v>2008</v>
      </c>
      <c r="I234" s="19" t="str">
        <f>B234&amp;"063"</f>
        <v>cr08a063</v>
      </c>
      <c r="J234" s="19" t="s">
        <v>206</v>
      </c>
      <c r="K234" s="14" t="s">
        <v>156</v>
      </c>
      <c r="M234" s="14" t="s">
        <v>4815</v>
      </c>
      <c r="P234" s="19" t="s">
        <v>78</v>
      </c>
      <c r="Q234" s="14" t="s">
        <v>78</v>
      </c>
    </row>
    <row r="235" spans="1:17" ht="18" customHeight="1" x14ac:dyDescent="0.2">
      <c r="A235" s="60" t="s">
        <v>20</v>
      </c>
      <c r="B235" s="60" t="str">
        <f t="shared" si="15"/>
        <v>cr09b</v>
      </c>
      <c r="C235" s="71" t="s">
        <v>5025</v>
      </c>
      <c r="D235" s="60" t="s">
        <v>50</v>
      </c>
      <c r="E235" s="60" t="s">
        <v>205</v>
      </c>
      <c r="F235" s="14">
        <v>2</v>
      </c>
      <c r="G235" s="14" t="s">
        <v>190</v>
      </c>
      <c r="H235" s="19">
        <v>2009</v>
      </c>
      <c r="I235" s="19" t="str">
        <f>B235&amp;"063"</f>
        <v>cr09b063</v>
      </c>
      <c r="J235" s="19" t="s">
        <v>206</v>
      </c>
      <c r="K235" s="14" t="s">
        <v>156</v>
      </c>
      <c r="M235" s="14" t="s">
        <v>4815</v>
      </c>
      <c r="P235" s="19" t="s">
        <v>78</v>
      </c>
      <c r="Q235" s="14" t="s">
        <v>78</v>
      </c>
    </row>
    <row r="236" spans="1:17" ht="18" customHeight="1" x14ac:dyDescent="0.2">
      <c r="A236" s="60" t="s">
        <v>20</v>
      </c>
      <c r="B236" s="60" t="str">
        <f t="shared" si="15"/>
        <v>cr10c</v>
      </c>
      <c r="C236" s="71" t="s">
        <v>5025</v>
      </c>
      <c r="D236" s="60" t="s">
        <v>50</v>
      </c>
      <c r="E236" s="60" t="s">
        <v>205</v>
      </c>
      <c r="F236" s="14">
        <v>3</v>
      </c>
      <c r="G236" s="14" t="str">
        <f>MID("abcdefghijklmnopqrstuvwxyz",F236,1)</f>
        <v>c</v>
      </c>
      <c r="H236" s="19">
        <v>2010</v>
      </c>
      <c r="I236" s="19" t="str">
        <f>B236&amp;"063"</f>
        <v>cr10c063</v>
      </c>
      <c r="J236" s="19" t="s">
        <v>206</v>
      </c>
      <c r="K236" s="14" t="s">
        <v>156</v>
      </c>
      <c r="M236" s="14" t="s">
        <v>4815</v>
      </c>
      <c r="P236" s="19" t="s">
        <v>78</v>
      </c>
      <c r="Q236" s="14" t="s">
        <v>78</v>
      </c>
    </row>
    <row r="237" spans="1:17" ht="18" customHeight="1" x14ac:dyDescent="0.2">
      <c r="A237" s="60" t="s">
        <v>20</v>
      </c>
      <c r="B237" s="60" t="str">
        <f t="shared" si="15"/>
        <v>cr08a</v>
      </c>
      <c r="C237" s="71" t="s">
        <v>5025</v>
      </c>
      <c r="D237" s="60" t="s">
        <v>50</v>
      </c>
      <c r="E237" s="60" t="s">
        <v>208</v>
      </c>
      <c r="F237" s="14">
        <v>1</v>
      </c>
      <c r="G237" s="14" t="str">
        <f>MID("abcdefghijklmnopqrstuvwxyz",F237,1)</f>
        <v>a</v>
      </c>
      <c r="H237" s="19">
        <v>2008</v>
      </c>
      <c r="I237" s="19" t="str">
        <f>B237&amp;"069"</f>
        <v>cr08a069</v>
      </c>
      <c r="J237" s="19" t="s">
        <v>209</v>
      </c>
      <c r="K237" s="14" t="s">
        <v>156</v>
      </c>
      <c r="M237" s="14" t="s">
        <v>4815</v>
      </c>
      <c r="P237" s="19" t="s">
        <v>78</v>
      </c>
      <c r="Q237" s="14" t="s">
        <v>78</v>
      </c>
    </row>
    <row r="238" spans="1:17" ht="18" customHeight="1" x14ac:dyDescent="0.2">
      <c r="A238" s="60" t="s">
        <v>20</v>
      </c>
      <c r="B238" s="60" t="str">
        <f t="shared" si="15"/>
        <v>cr09b</v>
      </c>
      <c r="C238" s="71" t="s">
        <v>5025</v>
      </c>
      <c r="D238" s="60" t="s">
        <v>50</v>
      </c>
      <c r="E238" s="60" t="s">
        <v>208</v>
      </c>
      <c r="F238" s="14">
        <v>2</v>
      </c>
      <c r="G238" s="14" t="s">
        <v>190</v>
      </c>
      <c r="H238" s="19">
        <v>2009</v>
      </c>
      <c r="I238" s="19" t="str">
        <f>B238&amp;"069"</f>
        <v>cr09b069</v>
      </c>
      <c r="J238" s="19" t="s">
        <v>209</v>
      </c>
      <c r="K238" s="14" t="s">
        <v>156</v>
      </c>
      <c r="M238" s="14" t="s">
        <v>4815</v>
      </c>
      <c r="P238" s="19" t="s">
        <v>78</v>
      </c>
      <c r="Q238" s="14" t="s">
        <v>78</v>
      </c>
    </row>
    <row r="239" spans="1:17" ht="18" customHeight="1" x14ac:dyDescent="0.2">
      <c r="A239" s="60" t="s">
        <v>20</v>
      </c>
      <c r="B239" s="60" t="str">
        <f t="shared" si="15"/>
        <v>cr10c</v>
      </c>
      <c r="C239" s="71" t="s">
        <v>5025</v>
      </c>
      <c r="D239" s="60" t="s">
        <v>50</v>
      </c>
      <c r="E239" s="60" t="s">
        <v>208</v>
      </c>
      <c r="F239" s="14">
        <v>3</v>
      </c>
      <c r="G239" s="14" t="str">
        <f>MID("abcdefghijklmnopqrstuvwxyz",F239,1)</f>
        <v>c</v>
      </c>
      <c r="H239" s="19">
        <v>2010</v>
      </c>
      <c r="I239" s="19" t="str">
        <f>B239&amp;"069"</f>
        <v>cr10c069</v>
      </c>
      <c r="J239" s="19" t="s">
        <v>209</v>
      </c>
      <c r="K239" s="14" t="s">
        <v>156</v>
      </c>
      <c r="M239" s="14" t="s">
        <v>4815</v>
      </c>
      <c r="P239" s="19" t="s">
        <v>78</v>
      </c>
      <c r="Q239" s="14" t="s">
        <v>78</v>
      </c>
    </row>
    <row r="240" spans="1:17" ht="18" customHeight="1" x14ac:dyDescent="0.2">
      <c r="A240" s="60" t="s">
        <v>20</v>
      </c>
      <c r="B240" s="60" t="str">
        <f t="shared" si="15"/>
        <v>cr08a</v>
      </c>
      <c r="C240" s="71" t="s">
        <v>5025</v>
      </c>
      <c r="D240" s="60" t="s">
        <v>50</v>
      </c>
      <c r="E240" s="60" t="s">
        <v>210</v>
      </c>
      <c r="F240" s="14">
        <v>1</v>
      </c>
      <c r="G240" s="14" t="str">
        <f>MID("abcdefghijklmnopqrstuvwxyz",F240,1)</f>
        <v>a</v>
      </c>
      <c r="H240" s="19">
        <v>2008</v>
      </c>
      <c r="I240" s="19" t="str">
        <f>B240&amp;"071"</f>
        <v>cr08a071</v>
      </c>
      <c r="J240" s="19" t="s">
        <v>211</v>
      </c>
      <c r="K240" s="14" t="s">
        <v>156</v>
      </c>
      <c r="M240" s="14" t="s">
        <v>4815</v>
      </c>
      <c r="P240" s="19" t="s">
        <v>78</v>
      </c>
      <c r="Q240" s="14" t="s">
        <v>78</v>
      </c>
    </row>
    <row r="241" spans="1:17" ht="18" customHeight="1" x14ac:dyDescent="0.2">
      <c r="A241" s="60" t="s">
        <v>20</v>
      </c>
      <c r="B241" s="60" t="str">
        <f t="shared" si="15"/>
        <v>cr09b</v>
      </c>
      <c r="C241" s="71" t="s">
        <v>5025</v>
      </c>
      <c r="D241" s="60" t="s">
        <v>50</v>
      </c>
      <c r="E241" s="60" t="s">
        <v>210</v>
      </c>
      <c r="F241" s="14">
        <v>2</v>
      </c>
      <c r="G241" s="14" t="s">
        <v>190</v>
      </c>
      <c r="H241" s="19">
        <v>2009</v>
      </c>
      <c r="I241" s="19" t="str">
        <f>B241&amp;"071"</f>
        <v>cr09b071</v>
      </c>
      <c r="J241" s="19" t="s">
        <v>211</v>
      </c>
      <c r="K241" s="14" t="s">
        <v>156</v>
      </c>
      <c r="M241" s="14" t="s">
        <v>4815</v>
      </c>
      <c r="P241" s="19" t="s">
        <v>78</v>
      </c>
      <c r="Q241" s="14" t="s">
        <v>78</v>
      </c>
    </row>
    <row r="242" spans="1:17" ht="18" customHeight="1" x14ac:dyDescent="0.2">
      <c r="A242" s="60" t="s">
        <v>20</v>
      </c>
      <c r="B242" s="60" t="str">
        <f t="shared" si="15"/>
        <v>cr10c</v>
      </c>
      <c r="C242" s="71" t="s">
        <v>5025</v>
      </c>
      <c r="D242" s="60" t="s">
        <v>50</v>
      </c>
      <c r="E242" s="60" t="s">
        <v>210</v>
      </c>
      <c r="F242" s="14">
        <v>3</v>
      </c>
      <c r="G242" s="14" t="str">
        <f>MID("abcdefghijklmnopqrstuvwxyz",F242,1)</f>
        <v>c</v>
      </c>
      <c r="H242" s="19">
        <v>2010</v>
      </c>
      <c r="I242" s="19" t="str">
        <f>B242&amp;"071"</f>
        <v>cr10c071</v>
      </c>
      <c r="J242" s="19" t="s">
        <v>211</v>
      </c>
      <c r="K242" s="14" t="s">
        <v>156</v>
      </c>
      <c r="M242" s="14" t="s">
        <v>4815</v>
      </c>
      <c r="P242" s="19" t="s">
        <v>78</v>
      </c>
      <c r="Q242" s="14" t="s">
        <v>78</v>
      </c>
    </row>
    <row r="243" spans="1:17" ht="18" customHeight="1" x14ac:dyDescent="0.2">
      <c r="A243" s="60" t="s">
        <v>20</v>
      </c>
      <c r="B243" s="60" t="str">
        <f t="shared" si="15"/>
        <v>cr08a</v>
      </c>
      <c r="C243" s="71" t="s">
        <v>5025</v>
      </c>
      <c r="D243" s="60" t="s">
        <v>50</v>
      </c>
      <c r="E243" s="60" t="s">
        <v>213</v>
      </c>
      <c r="F243" s="14">
        <v>1</v>
      </c>
      <c r="G243" s="14" t="str">
        <f>MID("abcdefghijklmnopqrstuvwxyz",F243,1)</f>
        <v>a</v>
      </c>
      <c r="H243" s="19">
        <v>2008</v>
      </c>
      <c r="I243" s="19" t="str">
        <f>B243&amp;"065"</f>
        <v>cr08a065</v>
      </c>
      <c r="J243" s="19" t="s">
        <v>214</v>
      </c>
      <c r="K243" s="14" t="s">
        <v>156</v>
      </c>
      <c r="M243" s="14" t="s">
        <v>4815</v>
      </c>
      <c r="P243" s="19" t="s">
        <v>78</v>
      </c>
      <c r="Q243" s="14" t="s">
        <v>78</v>
      </c>
    </row>
    <row r="244" spans="1:17" ht="18" customHeight="1" x14ac:dyDescent="0.2">
      <c r="A244" s="60" t="s">
        <v>20</v>
      </c>
      <c r="B244" s="60" t="str">
        <f t="shared" si="15"/>
        <v>cr09b</v>
      </c>
      <c r="C244" s="71" t="s">
        <v>5025</v>
      </c>
      <c r="D244" s="60" t="s">
        <v>50</v>
      </c>
      <c r="E244" s="60" t="s">
        <v>213</v>
      </c>
      <c r="F244" s="14">
        <v>2</v>
      </c>
      <c r="G244" s="14" t="s">
        <v>190</v>
      </c>
      <c r="H244" s="19">
        <v>2009</v>
      </c>
      <c r="I244" s="19" t="str">
        <f>B244&amp;"065"</f>
        <v>cr09b065</v>
      </c>
      <c r="J244" s="19" t="s">
        <v>214</v>
      </c>
      <c r="K244" s="14" t="s">
        <v>156</v>
      </c>
      <c r="M244" s="14" t="s">
        <v>4815</v>
      </c>
      <c r="P244" s="19" t="s">
        <v>78</v>
      </c>
      <c r="Q244" s="14" t="s">
        <v>78</v>
      </c>
    </row>
    <row r="245" spans="1:17" ht="18" customHeight="1" x14ac:dyDescent="0.2">
      <c r="A245" s="60" t="s">
        <v>20</v>
      </c>
      <c r="B245" s="60" t="str">
        <f t="shared" si="15"/>
        <v>cr10c</v>
      </c>
      <c r="C245" s="71" t="s">
        <v>5025</v>
      </c>
      <c r="D245" s="60" t="s">
        <v>50</v>
      </c>
      <c r="E245" s="60" t="s">
        <v>213</v>
      </c>
      <c r="F245" s="14">
        <v>3</v>
      </c>
      <c r="G245" s="14" t="str">
        <f>MID("abcdefghijklmnopqrstuvwxyz",F245,1)</f>
        <v>c</v>
      </c>
      <c r="H245" s="19">
        <v>2010</v>
      </c>
      <c r="I245" s="19" t="str">
        <f>B245&amp;"065"</f>
        <v>cr10c065</v>
      </c>
      <c r="J245" s="19" t="s">
        <v>214</v>
      </c>
      <c r="K245" s="14" t="s">
        <v>156</v>
      </c>
      <c r="M245" s="14" t="s">
        <v>4815</v>
      </c>
      <c r="P245" s="19" t="s">
        <v>78</v>
      </c>
      <c r="Q245" s="14" t="s">
        <v>78</v>
      </c>
    </row>
    <row r="246" spans="1:17" ht="18" customHeight="1" x14ac:dyDescent="0.2">
      <c r="A246" s="60" t="s">
        <v>20</v>
      </c>
      <c r="B246" s="60" t="str">
        <f t="shared" si="15"/>
        <v>cr08a</v>
      </c>
      <c r="C246" s="71" t="s">
        <v>5025</v>
      </c>
      <c r="D246" s="60" t="s">
        <v>50</v>
      </c>
      <c r="E246" s="60" t="s">
        <v>215</v>
      </c>
      <c r="F246" s="14">
        <v>1</v>
      </c>
      <c r="G246" s="14" t="str">
        <f>MID("abcdefghijklmnopqrstuvwxyz",F246,1)</f>
        <v>a</v>
      </c>
      <c r="H246" s="19">
        <v>2008</v>
      </c>
      <c r="I246" s="19" t="str">
        <f>B246&amp;"067"</f>
        <v>cr08a067</v>
      </c>
      <c r="J246" s="19" t="s">
        <v>217</v>
      </c>
      <c r="K246" s="14" t="s">
        <v>156</v>
      </c>
      <c r="M246" s="14" t="s">
        <v>2757</v>
      </c>
      <c r="P246" s="19" t="s">
        <v>78</v>
      </c>
      <c r="Q246" s="14" t="s">
        <v>78</v>
      </c>
    </row>
    <row r="247" spans="1:17" ht="18" customHeight="1" x14ac:dyDescent="0.2">
      <c r="A247" s="60" t="s">
        <v>20</v>
      </c>
      <c r="B247" s="60" t="str">
        <f t="shared" si="15"/>
        <v>cr09b</v>
      </c>
      <c r="C247" s="71" t="s">
        <v>5025</v>
      </c>
      <c r="D247" s="60" t="s">
        <v>50</v>
      </c>
      <c r="E247" s="60" t="s">
        <v>215</v>
      </c>
      <c r="F247" s="14">
        <v>2</v>
      </c>
      <c r="G247" s="14" t="s">
        <v>190</v>
      </c>
      <c r="H247" s="19">
        <v>2009</v>
      </c>
      <c r="I247" s="19" t="str">
        <f>B247&amp;"067"</f>
        <v>cr09b067</v>
      </c>
      <c r="J247" s="19" t="s">
        <v>217</v>
      </c>
      <c r="K247" s="14" t="s">
        <v>156</v>
      </c>
      <c r="M247" s="14" t="s">
        <v>2757</v>
      </c>
      <c r="P247" s="19" t="s">
        <v>78</v>
      </c>
      <c r="Q247" s="14" t="s">
        <v>78</v>
      </c>
    </row>
    <row r="248" spans="1:17" ht="18" customHeight="1" x14ac:dyDescent="0.2">
      <c r="A248" s="60" t="s">
        <v>20</v>
      </c>
      <c r="B248" s="60" t="str">
        <f t="shared" si="15"/>
        <v>cr10c</v>
      </c>
      <c r="C248" s="71" t="s">
        <v>5025</v>
      </c>
      <c r="D248" s="60" t="s">
        <v>50</v>
      </c>
      <c r="E248" s="60" t="s">
        <v>215</v>
      </c>
      <c r="F248" s="14">
        <v>3</v>
      </c>
      <c r="G248" s="14" t="str">
        <f>MID("abcdefghijklmnopqrstuvwxyz",F248,1)</f>
        <v>c</v>
      </c>
      <c r="H248" s="19">
        <v>2010</v>
      </c>
      <c r="I248" s="19" t="str">
        <f>B248&amp;"067"</f>
        <v>cr10c067</v>
      </c>
      <c r="J248" s="19" t="s">
        <v>217</v>
      </c>
      <c r="K248" s="14" t="s">
        <v>156</v>
      </c>
      <c r="M248" s="14" t="s">
        <v>2757</v>
      </c>
      <c r="P248" s="19" t="s">
        <v>78</v>
      </c>
      <c r="Q248" s="14" t="s">
        <v>78</v>
      </c>
    </row>
    <row r="249" spans="1:17" ht="18" customHeight="1" x14ac:dyDescent="0.2">
      <c r="A249" s="60" t="s">
        <v>20</v>
      </c>
      <c r="B249" s="60" t="str">
        <f t="shared" si="15"/>
        <v>cr08a</v>
      </c>
      <c r="C249" s="71" t="s">
        <v>5025</v>
      </c>
      <c r="D249" s="60" t="s">
        <v>50</v>
      </c>
      <c r="E249" s="60" t="s">
        <v>218</v>
      </c>
      <c r="F249" s="14">
        <v>1</v>
      </c>
      <c r="G249" s="14" t="str">
        <f>MID("abcdefghijklmnopqrstuvwxyz",F249,1)</f>
        <v>a</v>
      </c>
      <c r="H249" s="19">
        <v>2008</v>
      </c>
      <c r="I249" s="19" t="str">
        <f>B249&amp;"077"</f>
        <v>cr08a077</v>
      </c>
      <c r="J249" s="19" t="s">
        <v>218</v>
      </c>
      <c r="K249" s="14" t="s">
        <v>156</v>
      </c>
      <c r="M249" s="14" t="s">
        <v>4815</v>
      </c>
      <c r="P249" s="19" t="s">
        <v>78</v>
      </c>
      <c r="Q249" s="14" t="s">
        <v>78</v>
      </c>
    </row>
    <row r="250" spans="1:17" ht="18" customHeight="1" x14ac:dyDescent="0.2">
      <c r="A250" s="60" t="s">
        <v>20</v>
      </c>
      <c r="B250" s="60" t="str">
        <f t="shared" si="15"/>
        <v>cr09b</v>
      </c>
      <c r="C250" s="71" t="s">
        <v>5025</v>
      </c>
      <c r="D250" s="60" t="s">
        <v>50</v>
      </c>
      <c r="E250" s="60" t="s">
        <v>218</v>
      </c>
      <c r="F250" s="14">
        <v>2</v>
      </c>
      <c r="G250" s="14" t="s">
        <v>190</v>
      </c>
      <c r="H250" s="19">
        <v>2009</v>
      </c>
      <c r="I250" s="19" t="str">
        <f>B250&amp;"077"</f>
        <v>cr09b077</v>
      </c>
      <c r="J250" s="19" t="s">
        <v>218</v>
      </c>
      <c r="K250" s="14" t="s">
        <v>156</v>
      </c>
      <c r="M250" s="14" t="s">
        <v>4815</v>
      </c>
      <c r="P250" s="19" t="s">
        <v>78</v>
      </c>
      <c r="Q250" s="14" t="s">
        <v>78</v>
      </c>
    </row>
    <row r="251" spans="1:17" ht="18" customHeight="1" x14ac:dyDescent="0.2">
      <c r="A251" s="60" t="s">
        <v>20</v>
      </c>
      <c r="B251" s="60" t="str">
        <f t="shared" si="15"/>
        <v>cr10c</v>
      </c>
      <c r="C251" s="71" t="s">
        <v>5025</v>
      </c>
      <c r="D251" s="60" t="s">
        <v>50</v>
      </c>
      <c r="E251" s="60" t="s">
        <v>218</v>
      </c>
      <c r="F251" s="14">
        <v>3</v>
      </c>
      <c r="G251" s="14" t="str">
        <f>MID("abcdefghijklmnopqrstuvwxyz",F251,1)</f>
        <v>c</v>
      </c>
      <c r="H251" s="19">
        <v>2010</v>
      </c>
      <c r="I251" s="19" t="str">
        <f>B251&amp;"077"</f>
        <v>cr10c077</v>
      </c>
      <c r="J251" s="19" t="s">
        <v>218</v>
      </c>
      <c r="K251" s="14" t="s">
        <v>156</v>
      </c>
      <c r="M251" s="14" t="s">
        <v>4815</v>
      </c>
      <c r="P251" s="19" t="s">
        <v>78</v>
      </c>
      <c r="Q251" s="14" t="s">
        <v>78</v>
      </c>
    </row>
    <row r="252" spans="1:17" ht="18" customHeight="1" x14ac:dyDescent="0.2">
      <c r="A252" s="60" t="s">
        <v>20</v>
      </c>
      <c r="B252" s="60" t="str">
        <f t="shared" si="15"/>
        <v>cr08a</v>
      </c>
      <c r="C252" s="71" t="s">
        <v>5025</v>
      </c>
      <c r="D252" s="60" t="s">
        <v>50</v>
      </c>
      <c r="E252" s="60" t="s">
        <v>219</v>
      </c>
      <c r="F252" s="14">
        <v>1</v>
      </c>
      <c r="G252" s="14" t="str">
        <f>MID("abcdefghijklmnopqrstuvwxyz",F252,1)</f>
        <v>a</v>
      </c>
      <c r="H252" s="19">
        <v>2008</v>
      </c>
      <c r="I252" s="19" t="str">
        <f>B252&amp;"073"</f>
        <v>cr08a073</v>
      </c>
      <c r="J252" s="19" t="s">
        <v>220</v>
      </c>
      <c r="K252" s="14" t="s">
        <v>156</v>
      </c>
      <c r="M252" s="14" t="s">
        <v>4815</v>
      </c>
      <c r="P252" s="19" t="s">
        <v>78</v>
      </c>
      <c r="Q252" s="14" t="s">
        <v>78</v>
      </c>
    </row>
    <row r="253" spans="1:17" ht="18" customHeight="1" x14ac:dyDescent="0.2">
      <c r="A253" s="60" t="s">
        <v>20</v>
      </c>
      <c r="B253" s="60" t="str">
        <f t="shared" si="15"/>
        <v>cr09b</v>
      </c>
      <c r="C253" s="71" t="s">
        <v>5025</v>
      </c>
      <c r="D253" s="60" t="s">
        <v>50</v>
      </c>
      <c r="E253" s="60" t="s">
        <v>219</v>
      </c>
      <c r="F253" s="14">
        <v>2</v>
      </c>
      <c r="G253" s="14" t="s">
        <v>190</v>
      </c>
      <c r="H253" s="19">
        <v>2009</v>
      </c>
      <c r="I253" s="19" t="str">
        <f>B253&amp;"073"</f>
        <v>cr09b073</v>
      </c>
      <c r="J253" s="19" t="s">
        <v>220</v>
      </c>
      <c r="K253" s="14" t="s">
        <v>156</v>
      </c>
      <c r="M253" s="14" t="s">
        <v>4815</v>
      </c>
      <c r="P253" s="19" t="s">
        <v>78</v>
      </c>
      <c r="Q253" s="14" t="s">
        <v>78</v>
      </c>
    </row>
    <row r="254" spans="1:17" ht="18" customHeight="1" x14ac:dyDescent="0.2">
      <c r="A254" s="60" t="s">
        <v>20</v>
      </c>
      <c r="B254" s="60" t="str">
        <f t="shared" si="15"/>
        <v>cr10c</v>
      </c>
      <c r="C254" s="71" t="s">
        <v>5025</v>
      </c>
      <c r="D254" s="60" t="s">
        <v>50</v>
      </c>
      <c r="E254" s="60" t="s">
        <v>219</v>
      </c>
      <c r="F254" s="14">
        <v>3</v>
      </c>
      <c r="G254" s="14" t="str">
        <f>MID("abcdefghijklmnopqrstuvwxyz",F254,1)</f>
        <v>c</v>
      </c>
      <c r="H254" s="19">
        <v>2010</v>
      </c>
      <c r="I254" s="19" t="str">
        <f>B254&amp;"073"</f>
        <v>cr10c073</v>
      </c>
      <c r="J254" s="19" t="s">
        <v>220</v>
      </c>
      <c r="K254" s="14" t="s">
        <v>156</v>
      </c>
      <c r="M254" s="14" t="s">
        <v>4815</v>
      </c>
      <c r="P254" s="19" t="s">
        <v>78</v>
      </c>
      <c r="Q254" s="14" t="s">
        <v>78</v>
      </c>
    </row>
    <row r="255" spans="1:17" ht="18" customHeight="1" x14ac:dyDescent="0.2">
      <c r="A255" s="60" t="s">
        <v>20</v>
      </c>
      <c r="B255" s="60" t="str">
        <f t="shared" si="15"/>
        <v>cr08a</v>
      </c>
      <c r="C255" s="71" t="s">
        <v>5025</v>
      </c>
      <c r="D255" s="60" t="s">
        <v>50</v>
      </c>
      <c r="E255" s="60" t="s">
        <v>221</v>
      </c>
      <c r="F255" s="14">
        <v>1</v>
      </c>
      <c r="G255" s="14" t="str">
        <f>MID("abcdefghijklmnopqrstuvwxyz",F255,1)</f>
        <v>a</v>
      </c>
      <c r="H255" s="19">
        <v>2008</v>
      </c>
      <c r="I255" s="19" t="str">
        <f>B255&amp;"064"</f>
        <v>cr08a064</v>
      </c>
      <c r="J255" s="19" t="s">
        <v>222</v>
      </c>
      <c r="K255" s="14" t="s">
        <v>156</v>
      </c>
      <c r="M255" s="14" t="s">
        <v>4815</v>
      </c>
      <c r="P255" s="19" t="s">
        <v>78</v>
      </c>
      <c r="Q255" s="14" t="s">
        <v>78</v>
      </c>
    </row>
    <row r="256" spans="1:17" ht="18" customHeight="1" x14ac:dyDescent="0.2">
      <c r="A256" s="60" t="s">
        <v>20</v>
      </c>
      <c r="B256" s="60" t="str">
        <f t="shared" si="15"/>
        <v>cr09b</v>
      </c>
      <c r="C256" s="71" t="s">
        <v>5025</v>
      </c>
      <c r="D256" s="60" t="s">
        <v>50</v>
      </c>
      <c r="E256" s="60" t="s">
        <v>221</v>
      </c>
      <c r="F256" s="14">
        <v>2</v>
      </c>
      <c r="G256" s="14" t="s">
        <v>190</v>
      </c>
      <c r="H256" s="19">
        <v>2009</v>
      </c>
      <c r="I256" s="19" t="str">
        <f>B256&amp;"064"</f>
        <v>cr09b064</v>
      </c>
      <c r="J256" s="19" t="s">
        <v>222</v>
      </c>
      <c r="K256" s="14" t="s">
        <v>156</v>
      </c>
      <c r="M256" s="14" t="s">
        <v>4815</v>
      </c>
      <c r="P256" s="19" t="s">
        <v>78</v>
      </c>
      <c r="Q256" s="14" t="s">
        <v>78</v>
      </c>
    </row>
    <row r="257" spans="1:17" ht="18" customHeight="1" x14ac:dyDescent="0.2">
      <c r="A257" s="60" t="s">
        <v>20</v>
      </c>
      <c r="B257" s="60" t="str">
        <f t="shared" si="15"/>
        <v>cr10c</v>
      </c>
      <c r="C257" s="71" t="s">
        <v>5025</v>
      </c>
      <c r="D257" s="60" t="s">
        <v>50</v>
      </c>
      <c r="E257" s="60" t="s">
        <v>221</v>
      </c>
      <c r="F257" s="14">
        <v>3</v>
      </c>
      <c r="G257" s="14" t="str">
        <f t="shared" ref="G257:G268" si="16">MID("abcdefghijklmnopqrstuvwxyz",F257,1)</f>
        <v>c</v>
      </c>
      <c r="H257" s="19">
        <v>2010</v>
      </c>
      <c r="I257" s="19" t="str">
        <f>B257&amp;"064"</f>
        <v>cr10c064</v>
      </c>
      <c r="J257" s="19" t="s">
        <v>222</v>
      </c>
      <c r="K257" s="14" t="s">
        <v>156</v>
      </c>
      <c r="M257" s="14" t="s">
        <v>4815</v>
      </c>
      <c r="P257" s="19" t="s">
        <v>78</v>
      </c>
      <c r="Q257" s="14" t="s">
        <v>78</v>
      </c>
    </row>
    <row r="258" spans="1:17" ht="18" customHeight="1" x14ac:dyDescent="0.2">
      <c r="A258" s="57" t="s">
        <v>20</v>
      </c>
      <c r="B258" s="57" t="str">
        <f t="shared" ref="B258:B268" si="17">"ci" &amp; RIGHT(H258, 2) &amp; G258</f>
        <v>ci08a</v>
      </c>
      <c r="C258" s="52" t="s">
        <v>5025</v>
      </c>
      <c r="D258" s="57" t="s">
        <v>88</v>
      </c>
      <c r="E258" s="57" t="s">
        <v>223</v>
      </c>
      <c r="F258" s="14">
        <v>1</v>
      </c>
      <c r="G258" s="14" t="str">
        <f t="shared" si="16"/>
        <v>a</v>
      </c>
      <c r="H258" s="19">
        <v>2008</v>
      </c>
      <c r="I258" s="19" t="s">
        <v>4915</v>
      </c>
      <c r="J258" s="19" t="s">
        <v>224</v>
      </c>
      <c r="K258" s="14" t="s">
        <v>225</v>
      </c>
      <c r="M258" s="14" t="s">
        <v>4818</v>
      </c>
      <c r="P258" s="19" t="s">
        <v>96</v>
      </c>
      <c r="Q258" s="14" t="s">
        <v>96</v>
      </c>
    </row>
    <row r="259" spans="1:17" ht="18" customHeight="1" x14ac:dyDescent="0.2">
      <c r="A259" s="57" t="s">
        <v>20</v>
      </c>
      <c r="B259" s="57" t="str">
        <f t="shared" si="17"/>
        <v>ci09b</v>
      </c>
      <c r="C259" s="52" t="s">
        <v>5025</v>
      </c>
      <c r="D259" s="57" t="s">
        <v>88</v>
      </c>
      <c r="E259" s="57" t="s">
        <v>223</v>
      </c>
      <c r="F259" s="14">
        <v>2</v>
      </c>
      <c r="G259" s="14" t="str">
        <f t="shared" si="16"/>
        <v>b</v>
      </c>
      <c r="H259" s="19">
        <v>2009</v>
      </c>
      <c r="I259" s="19" t="s">
        <v>4916</v>
      </c>
      <c r="J259" s="19" t="s">
        <v>224</v>
      </c>
      <c r="K259" s="14" t="s">
        <v>225</v>
      </c>
      <c r="M259" s="14" t="s">
        <v>4818</v>
      </c>
      <c r="P259" s="19" t="s">
        <v>96</v>
      </c>
      <c r="Q259" s="14" t="s">
        <v>96</v>
      </c>
    </row>
    <row r="260" spans="1:17" ht="18" customHeight="1" x14ac:dyDescent="0.2">
      <c r="A260" s="57" t="s">
        <v>20</v>
      </c>
      <c r="B260" s="57" t="str">
        <f t="shared" si="17"/>
        <v>ci10c</v>
      </c>
      <c r="C260" s="52" t="s">
        <v>5025</v>
      </c>
      <c r="D260" s="57" t="s">
        <v>88</v>
      </c>
      <c r="E260" s="57" t="s">
        <v>223</v>
      </c>
      <c r="F260" s="14">
        <v>3</v>
      </c>
      <c r="G260" s="14" t="str">
        <f t="shared" si="16"/>
        <v>c</v>
      </c>
      <c r="H260" s="19">
        <v>2010</v>
      </c>
      <c r="I260" s="19" t="s">
        <v>4917</v>
      </c>
      <c r="J260" s="19" t="s">
        <v>224</v>
      </c>
      <c r="K260" s="14" t="s">
        <v>225</v>
      </c>
      <c r="M260" s="14" t="s">
        <v>4818</v>
      </c>
      <c r="P260" s="19" t="s">
        <v>96</v>
      </c>
      <c r="Q260" s="14" t="s">
        <v>96</v>
      </c>
    </row>
    <row r="261" spans="1:17" ht="18" customHeight="1" x14ac:dyDescent="0.2">
      <c r="A261" s="57" t="s">
        <v>20</v>
      </c>
      <c r="B261" s="57" t="str">
        <f t="shared" si="17"/>
        <v>ci11d</v>
      </c>
      <c r="C261" s="52" t="s">
        <v>5025</v>
      </c>
      <c r="D261" s="57" t="s">
        <v>88</v>
      </c>
      <c r="E261" s="57" t="s">
        <v>223</v>
      </c>
      <c r="F261" s="14">
        <v>4</v>
      </c>
      <c r="G261" s="14" t="str">
        <f t="shared" si="16"/>
        <v>d</v>
      </c>
      <c r="H261" s="19">
        <v>2011</v>
      </c>
      <c r="I261" s="19" t="s">
        <v>4918</v>
      </c>
      <c r="J261" s="19" t="s">
        <v>224</v>
      </c>
      <c r="K261" s="14" t="s">
        <v>225</v>
      </c>
      <c r="M261" s="14" t="s">
        <v>4818</v>
      </c>
      <c r="P261" s="19" t="s">
        <v>96</v>
      </c>
      <c r="Q261" s="14" t="s">
        <v>96</v>
      </c>
    </row>
    <row r="262" spans="1:17" ht="18" customHeight="1" x14ac:dyDescent="0.2">
      <c r="A262" s="57" t="s">
        <v>20</v>
      </c>
      <c r="B262" s="57" t="str">
        <f t="shared" si="17"/>
        <v>ci12e</v>
      </c>
      <c r="C262" s="52" t="s">
        <v>5025</v>
      </c>
      <c r="D262" s="57" t="s">
        <v>88</v>
      </c>
      <c r="E262" s="57" t="s">
        <v>223</v>
      </c>
      <c r="F262" s="14">
        <v>5</v>
      </c>
      <c r="G262" s="14" t="str">
        <f t="shared" si="16"/>
        <v>e</v>
      </c>
      <c r="H262" s="19">
        <v>2012</v>
      </c>
      <c r="I262" s="19" t="s">
        <v>4919</v>
      </c>
      <c r="J262" s="19" t="s">
        <v>224</v>
      </c>
      <c r="K262" s="14" t="s">
        <v>225</v>
      </c>
      <c r="M262" s="14" t="s">
        <v>4818</v>
      </c>
      <c r="P262" s="19" t="s">
        <v>96</v>
      </c>
      <c r="Q262" s="14" t="s">
        <v>96</v>
      </c>
    </row>
    <row r="263" spans="1:17" ht="18" customHeight="1" x14ac:dyDescent="0.2">
      <c r="A263" s="57" t="s">
        <v>20</v>
      </c>
      <c r="B263" s="57" t="str">
        <f t="shared" si="17"/>
        <v>ci13f</v>
      </c>
      <c r="C263" s="52" t="s">
        <v>5025</v>
      </c>
      <c r="D263" s="57" t="s">
        <v>88</v>
      </c>
      <c r="E263" s="57" t="s">
        <v>223</v>
      </c>
      <c r="F263" s="14">
        <v>6</v>
      </c>
      <c r="G263" s="14" t="str">
        <f t="shared" si="16"/>
        <v>f</v>
      </c>
      <c r="H263" s="19">
        <v>2013</v>
      </c>
      <c r="I263" s="19" t="s">
        <v>4920</v>
      </c>
      <c r="J263" s="19" t="s">
        <v>224</v>
      </c>
      <c r="K263" s="14" t="s">
        <v>225</v>
      </c>
      <c r="M263" s="14" t="s">
        <v>4818</v>
      </c>
      <c r="P263" s="19" t="s">
        <v>96</v>
      </c>
      <c r="Q263" s="14" t="s">
        <v>96</v>
      </c>
    </row>
    <row r="264" spans="1:17" ht="18" customHeight="1" x14ac:dyDescent="0.2">
      <c r="A264" s="57" t="s">
        <v>20</v>
      </c>
      <c r="B264" s="57" t="str">
        <f t="shared" si="17"/>
        <v>ci14g</v>
      </c>
      <c r="C264" s="52" t="s">
        <v>5025</v>
      </c>
      <c r="D264" s="57" t="s">
        <v>88</v>
      </c>
      <c r="E264" s="57" t="s">
        <v>223</v>
      </c>
      <c r="F264" s="14">
        <v>7</v>
      </c>
      <c r="G264" s="14" t="str">
        <f t="shared" si="16"/>
        <v>g</v>
      </c>
      <c r="H264" s="19">
        <v>2014</v>
      </c>
      <c r="I264" s="19" t="s">
        <v>4921</v>
      </c>
      <c r="J264" s="19" t="s">
        <v>224</v>
      </c>
      <c r="K264" s="14" t="s">
        <v>225</v>
      </c>
      <c r="M264" s="14" t="s">
        <v>4818</v>
      </c>
      <c r="P264" s="19" t="s">
        <v>96</v>
      </c>
      <c r="Q264" s="14" t="s">
        <v>96</v>
      </c>
    </row>
    <row r="265" spans="1:17" ht="18" customHeight="1" x14ac:dyDescent="0.2">
      <c r="A265" s="57" t="s">
        <v>20</v>
      </c>
      <c r="B265" s="57" t="str">
        <f t="shared" si="17"/>
        <v>ci15h</v>
      </c>
      <c r="C265" s="52" t="s">
        <v>5025</v>
      </c>
      <c r="D265" s="57" t="s">
        <v>88</v>
      </c>
      <c r="E265" s="57" t="s">
        <v>223</v>
      </c>
      <c r="F265" s="14">
        <v>8</v>
      </c>
      <c r="G265" s="14" t="str">
        <f t="shared" si="16"/>
        <v>h</v>
      </c>
      <c r="H265" s="19">
        <v>2015</v>
      </c>
      <c r="I265" s="19" t="s">
        <v>4922</v>
      </c>
      <c r="J265" s="19" t="s">
        <v>224</v>
      </c>
      <c r="K265" s="14" t="s">
        <v>225</v>
      </c>
      <c r="M265" s="14" t="s">
        <v>4818</v>
      </c>
      <c r="P265" s="19" t="s">
        <v>96</v>
      </c>
      <c r="Q265" s="14" t="s">
        <v>96</v>
      </c>
    </row>
    <row r="266" spans="1:17" ht="18" customHeight="1" x14ac:dyDescent="0.2">
      <c r="A266" s="57" t="s">
        <v>20</v>
      </c>
      <c r="B266" s="57" t="str">
        <f t="shared" si="17"/>
        <v>ci16i</v>
      </c>
      <c r="C266" s="52" t="s">
        <v>5025</v>
      </c>
      <c r="D266" s="57" t="s">
        <v>88</v>
      </c>
      <c r="E266" s="57" t="s">
        <v>223</v>
      </c>
      <c r="F266" s="14">
        <v>9</v>
      </c>
      <c r="G266" s="14" t="str">
        <f t="shared" si="16"/>
        <v>i</v>
      </c>
      <c r="H266" s="19">
        <v>2016</v>
      </c>
      <c r="I266" s="19" t="s">
        <v>4923</v>
      </c>
      <c r="J266" s="19" t="s">
        <v>224</v>
      </c>
      <c r="K266" s="14" t="s">
        <v>225</v>
      </c>
      <c r="M266" s="14" t="s">
        <v>4818</v>
      </c>
      <c r="P266" s="19" t="s">
        <v>96</v>
      </c>
      <c r="Q266" s="14" t="s">
        <v>96</v>
      </c>
    </row>
    <row r="267" spans="1:17" ht="18" customHeight="1" x14ac:dyDescent="0.2">
      <c r="A267" s="57" t="s">
        <v>20</v>
      </c>
      <c r="B267" s="57" t="str">
        <f t="shared" si="17"/>
        <v>ci17j</v>
      </c>
      <c r="C267" s="52" t="s">
        <v>5025</v>
      </c>
      <c r="D267" s="57" t="s">
        <v>88</v>
      </c>
      <c r="E267" s="57" t="s">
        <v>223</v>
      </c>
      <c r="F267" s="14">
        <v>10</v>
      </c>
      <c r="G267" s="14" t="str">
        <f t="shared" si="16"/>
        <v>j</v>
      </c>
      <c r="H267" s="19">
        <v>2017</v>
      </c>
      <c r="I267" s="19" t="s">
        <v>4924</v>
      </c>
      <c r="J267" s="19" t="s">
        <v>224</v>
      </c>
      <c r="K267" s="14" t="s">
        <v>225</v>
      </c>
      <c r="M267" s="14" t="s">
        <v>4818</v>
      </c>
      <c r="P267" s="19" t="s">
        <v>96</v>
      </c>
      <c r="Q267" s="14" t="s">
        <v>96</v>
      </c>
    </row>
    <row r="268" spans="1:17" ht="18" customHeight="1" x14ac:dyDescent="0.2">
      <c r="A268" s="57" t="s">
        <v>20</v>
      </c>
      <c r="B268" s="57" t="str">
        <f t="shared" si="17"/>
        <v>ci18k</v>
      </c>
      <c r="C268" s="52" t="s">
        <v>5025</v>
      </c>
      <c r="D268" s="57" t="s">
        <v>88</v>
      </c>
      <c r="E268" s="57" t="s">
        <v>223</v>
      </c>
      <c r="F268" s="14">
        <v>11</v>
      </c>
      <c r="G268" s="14" t="str">
        <f t="shared" si="16"/>
        <v>k</v>
      </c>
      <c r="H268" s="19">
        <v>2018</v>
      </c>
      <c r="I268" s="19" t="s">
        <v>4925</v>
      </c>
      <c r="J268" s="19" t="s">
        <v>224</v>
      </c>
      <c r="K268" s="14" t="s">
        <v>225</v>
      </c>
      <c r="M268" s="14" t="s">
        <v>4818</v>
      </c>
      <c r="P268" s="19" t="s">
        <v>96</v>
      </c>
      <c r="Q268" s="14" t="s">
        <v>96</v>
      </c>
    </row>
    <row r="269" spans="1:17" ht="18" customHeight="1" x14ac:dyDescent="0.2">
      <c r="A269" s="60" t="s">
        <v>20</v>
      </c>
      <c r="B269" s="72" t="str">
        <f t="shared" ref="B269:B300" si="18">"avars_" &amp;  H269</f>
        <v>avars_2008</v>
      </c>
      <c r="C269" s="71" t="s">
        <v>5025</v>
      </c>
      <c r="D269" s="60" t="s">
        <v>49</v>
      </c>
      <c r="E269" s="60" t="s">
        <v>228</v>
      </c>
      <c r="F269" s="14">
        <v>1</v>
      </c>
      <c r="G269" s="14" t="str">
        <f t="shared" ref="G269:G300" si="19">MID("abcdefghijklmnopqrstuvwxyz",F269,1)</f>
        <v>a</v>
      </c>
      <c r="H269" s="19">
        <v>2008</v>
      </c>
      <c r="I269" s="19" t="s">
        <v>229</v>
      </c>
      <c r="J269" s="19" t="s">
        <v>23</v>
      </c>
      <c r="K269" s="14" t="s">
        <v>230</v>
      </c>
      <c r="M269" s="19" t="s">
        <v>231</v>
      </c>
      <c r="P269" s="19" t="s">
        <v>102</v>
      </c>
      <c r="Q269" s="19" t="s">
        <v>102</v>
      </c>
    </row>
    <row r="270" spans="1:17" ht="18" customHeight="1" x14ac:dyDescent="0.2">
      <c r="A270" s="60" t="s">
        <v>20</v>
      </c>
      <c r="B270" s="60" t="str">
        <f t="shared" si="18"/>
        <v>avars_2009</v>
      </c>
      <c r="C270" s="71" t="s">
        <v>5025</v>
      </c>
      <c r="D270" s="60" t="s">
        <v>49</v>
      </c>
      <c r="E270" s="60" t="s">
        <v>228</v>
      </c>
      <c r="F270" s="14">
        <v>2</v>
      </c>
      <c r="G270" s="14" t="str">
        <f t="shared" si="19"/>
        <v>b</v>
      </c>
      <c r="H270" s="19">
        <v>2009</v>
      </c>
      <c r="I270" s="19" t="s">
        <v>229</v>
      </c>
      <c r="J270" s="19" t="s">
        <v>23</v>
      </c>
      <c r="K270" s="14" t="s">
        <v>230</v>
      </c>
      <c r="M270" s="19" t="s">
        <v>231</v>
      </c>
      <c r="P270" s="19" t="s">
        <v>102</v>
      </c>
      <c r="Q270" s="19" t="s">
        <v>102</v>
      </c>
    </row>
    <row r="271" spans="1:17" ht="18" customHeight="1" x14ac:dyDescent="0.2">
      <c r="A271" s="60" t="s">
        <v>20</v>
      </c>
      <c r="B271" s="60" t="str">
        <f t="shared" si="18"/>
        <v>avars_2010</v>
      </c>
      <c r="C271" s="71" t="s">
        <v>5025</v>
      </c>
      <c r="D271" s="60" t="s">
        <v>49</v>
      </c>
      <c r="E271" s="60" t="s">
        <v>228</v>
      </c>
      <c r="F271" s="14">
        <v>3</v>
      </c>
      <c r="G271" s="14" t="str">
        <f t="shared" si="19"/>
        <v>c</v>
      </c>
      <c r="H271" s="19">
        <v>2010</v>
      </c>
      <c r="I271" s="19" t="s">
        <v>229</v>
      </c>
      <c r="J271" s="19" t="s">
        <v>23</v>
      </c>
      <c r="K271" s="14" t="s">
        <v>230</v>
      </c>
      <c r="M271" s="19" t="s">
        <v>231</v>
      </c>
      <c r="P271" s="19" t="s">
        <v>102</v>
      </c>
      <c r="Q271" s="19" t="s">
        <v>102</v>
      </c>
    </row>
    <row r="272" spans="1:17" ht="18" customHeight="1" x14ac:dyDescent="0.2">
      <c r="A272" s="60" t="s">
        <v>20</v>
      </c>
      <c r="B272" s="60" t="str">
        <f t="shared" si="18"/>
        <v>avars_2011</v>
      </c>
      <c r="C272" s="71" t="s">
        <v>5025</v>
      </c>
      <c r="D272" s="60" t="s">
        <v>49</v>
      </c>
      <c r="E272" s="60" t="s">
        <v>228</v>
      </c>
      <c r="F272" s="14">
        <v>4</v>
      </c>
      <c r="G272" s="14" t="str">
        <f t="shared" si="19"/>
        <v>d</v>
      </c>
      <c r="H272" s="19">
        <v>2011</v>
      </c>
      <c r="I272" s="19" t="s">
        <v>229</v>
      </c>
      <c r="J272" s="19" t="s">
        <v>23</v>
      </c>
      <c r="K272" s="14" t="s">
        <v>230</v>
      </c>
      <c r="M272" s="19" t="s">
        <v>231</v>
      </c>
      <c r="P272" s="19" t="s">
        <v>102</v>
      </c>
      <c r="Q272" s="19" t="s">
        <v>102</v>
      </c>
    </row>
    <row r="273" spans="1:17" ht="18" customHeight="1" x14ac:dyDescent="0.2">
      <c r="A273" s="60" t="s">
        <v>20</v>
      </c>
      <c r="B273" s="60" t="str">
        <f t="shared" si="18"/>
        <v>avars_2012</v>
      </c>
      <c r="C273" s="71" t="s">
        <v>5025</v>
      </c>
      <c r="D273" s="60" t="s">
        <v>49</v>
      </c>
      <c r="E273" s="60" t="s">
        <v>228</v>
      </c>
      <c r="F273" s="14">
        <v>5</v>
      </c>
      <c r="G273" s="14" t="str">
        <f t="shared" si="19"/>
        <v>e</v>
      </c>
      <c r="H273" s="19">
        <v>2012</v>
      </c>
      <c r="I273" s="19" t="s">
        <v>229</v>
      </c>
      <c r="J273" s="19" t="s">
        <v>23</v>
      </c>
      <c r="K273" s="14" t="s">
        <v>230</v>
      </c>
      <c r="M273" s="19" t="s">
        <v>231</v>
      </c>
      <c r="P273" s="19" t="s">
        <v>102</v>
      </c>
      <c r="Q273" s="19" t="s">
        <v>102</v>
      </c>
    </row>
    <row r="274" spans="1:17" ht="18" customHeight="1" x14ac:dyDescent="0.2">
      <c r="A274" s="60" t="s">
        <v>20</v>
      </c>
      <c r="B274" s="60" t="str">
        <f t="shared" si="18"/>
        <v>avars_2013</v>
      </c>
      <c r="C274" s="71" t="s">
        <v>5025</v>
      </c>
      <c r="D274" s="60" t="s">
        <v>49</v>
      </c>
      <c r="E274" s="60" t="s">
        <v>228</v>
      </c>
      <c r="F274" s="14">
        <v>6</v>
      </c>
      <c r="G274" s="14" t="str">
        <f t="shared" si="19"/>
        <v>f</v>
      </c>
      <c r="H274" s="19">
        <v>2013</v>
      </c>
      <c r="I274" s="19" t="s">
        <v>229</v>
      </c>
      <c r="J274" s="19" t="s">
        <v>23</v>
      </c>
      <c r="K274" s="14" t="s">
        <v>230</v>
      </c>
      <c r="M274" s="19" t="s">
        <v>231</v>
      </c>
      <c r="P274" s="19" t="s">
        <v>102</v>
      </c>
      <c r="Q274" s="19" t="s">
        <v>102</v>
      </c>
    </row>
    <row r="275" spans="1:17" ht="18" customHeight="1" x14ac:dyDescent="0.2">
      <c r="A275" s="60" t="s">
        <v>20</v>
      </c>
      <c r="B275" s="60" t="str">
        <f t="shared" si="18"/>
        <v>avars_2014</v>
      </c>
      <c r="C275" s="71" t="s">
        <v>5025</v>
      </c>
      <c r="D275" s="60" t="s">
        <v>49</v>
      </c>
      <c r="E275" s="60" t="s">
        <v>228</v>
      </c>
      <c r="F275" s="14">
        <v>7</v>
      </c>
      <c r="G275" s="14" t="str">
        <f t="shared" si="19"/>
        <v>g</v>
      </c>
      <c r="H275" s="19">
        <v>2014</v>
      </c>
      <c r="I275" s="19" t="s">
        <v>229</v>
      </c>
      <c r="J275" s="19" t="s">
        <v>23</v>
      </c>
      <c r="K275" s="14" t="s">
        <v>230</v>
      </c>
      <c r="M275" s="19" t="s">
        <v>231</v>
      </c>
      <c r="P275" s="19" t="s">
        <v>102</v>
      </c>
      <c r="Q275" s="19" t="s">
        <v>102</v>
      </c>
    </row>
    <row r="276" spans="1:17" ht="18" customHeight="1" x14ac:dyDescent="0.2">
      <c r="A276" s="60" t="s">
        <v>20</v>
      </c>
      <c r="B276" s="60" t="str">
        <f t="shared" si="18"/>
        <v>avars_2015</v>
      </c>
      <c r="C276" s="71" t="s">
        <v>5025</v>
      </c>
      <c r="D276" s="60" t="s">
        <v>49</v>
      </c>
      <c r="E276" s="60" t="s">
        <v>228</v>
      </c>
      <c r="F276" s="14">
        <v>8</v>
      </c>
      <c r="G276" s="14" t="str">
        <f t="shared" si="19"/>
        <v>h</v>
      </c>
      <c r="H276" s="19">
        <v>2015</v>
      </c>
      <c r="I276" s="19" t="s">
        <v>229</v>
      </c>
      <c r="J276" s="19" t="s">
        <v>23</v>
      </c>
      <c r="K276" s="14" t="s">
        <v>230</v>
      </c>
      <c r="M276" s="19" t="s">
        <v>231</v>
      </c>
      <c r="P276" s="19" t="s">
        <v>102</v>
      </c>
      <c r="Q276" s="19" t="s">
        <v>102</v>
      </c>
    </row>
    <row r="277" spans="1:17" ht="18" customHeight="1" x14ac:dyDescent="0.2">
      <c r="A277" s="60" t="s">
        <v>20</v>
      </c>
      <c r="B277" s="60" t="str">
        <f t="shared" si="18"/>
        <v>avars_2016</v>
      </c>
      <c r="C277" s="71" t="s">
        <v>5025</v>
      </c>
      <c r="D277" s="60" t="s">
        <v>49</v>
      </c>
      <c r="E277" s="60" t="s">
        <v>228</v>
      </c>
      <c r="F277" s="14">
        <v>9</v>
      </c>
      <c r="G277" s="14" t="str">
        <f t="shared" si="19"/>
        <v>i</v>
      </c>
      <c r="H277" s="19">
        <v>2016</v>
      </c>
      <c r="I277" s="19" t="s">
        <v>229</v>
      </c>
      <c r="J277" s="19" t="s">
        <v>23</v>
      </c>
      <c r="K277" s="14" t="s">
        <v>230</v>
      </c>
      <c r="M277" s="19" t="s">
        <v>231</v>
      </c>
      <c r="P277" s="19" t="s">
        <v>102</v>
      </c>
      <c r="Q277" s="19" t="s">
        <v>102</v>
      </c>
    </row>
    <row r="278" spans="1:17" ht="18" customHeight="1" x14ac:dyDescent="0.2">
      <c r="A278" s="60" t="s">
        <v>20</v>
      </c>
      <c r="B278" s="60" t="str">
        <f t="shared" si="18"/>
        <v>avars_2017</v>
      </c>
      <c r="C278" s="71" t="s">
        <v>5025</v>
      </c>
      <c r="D278" s="60" t="s">
        <v>49</v>
      </c>
      <c r="E278" s="60" t="s">
        <v>228</v>
      </c>
      <c r="F278" s="14">
        <v>10</v>
      </c>
      <c r="G278" s="14" t="str">
        <f t="shared" si="19"/>
        <v>j</v>
      </c>
      <c r="H278" s="19">
        <v>2017</v>
      </c>
      <c r="I278" s="19" t="s">
        <v>229</v>
      </c>
      <c r="J278" s="19" t="s">
        <v>23</v>
      </c>
      <c r="K278" s="14" t="s">
        <v>230</v>
      </c>
      <c r="M278" s="19" t="s">
        <v>231</v>
      </c>
      <c r="P278" s="19" t="s">
        <v>102</v>
      </c>
      <c r="Q278" s="19" t="s">
        <v>102</v>
      </c>
    </row>
    <row r="279" spans="1:17" ht="18" customHeight="1" x14ac:dyDescent="0.2">
      <c r="A279" s="60" t="s">
        <v>20</v>
      </c>
      <c r="B279" s="60" t="str">
        <f t="shared" si="18"/>
        <v>avars_2018</v>
      </c>
      <c r="C279" s="71" t="s">
        <v>5025</v>
      </c>
      <c r="D279" s="60" t="s">
        <v>49</v>
      </c>
      <c r="E279" s="60" t="s">
        <v>228</v>
      </c>
      <c r="F279" s="14">
        <v>11</v>
      </c>
      <c r="G279" s="14" t="str">
        <f t="shared" si="19"/>
        <v>k</v>
      </c>
      <c r="H279" s="19">
        <v>2018</v>
      </c>
      <c r="I279" s="19" t="s">
        <v>229</v>
      </c>
      <c r="J279" s="19" t="s">
        <v>23</v>
      </c>
      <c r="K279" s="14" t="s">
        <v>230</v>
      </c>
      <c r="M279" s="19" t="s">
        <v>231</v>
      </c>
      <c r="P279" s="19" t="s">
        <v>102</v>
      </c>
      <c r="Q279" s="19" t="s">
        <v>102</v>
      </c>
    </row>
    <row r="280" spans="1:17" ht="18" customHeight="1" x14ac:dyDescent="0.2">
      <c r="A280" s="60" t="s">
        <v>20</v>
      </c>
      <c r="B280" s="60" t="str">
        <f t="shared" si="18"/>
        <v>avars_2008</v>
      </c>
      <c r="C280" s="71" t="s">
        <v>5025</v>
      </c>
      <c r="D280" s="60" t="s">
        <v>49</v>
      </c>
      <c r="E280" s="60" t="s">
        <v>232</v>
      </c>
      <c r="F280" s="14">
        <v>1</v>
      </c>
      <c r="G280" s="14" t="str">
        <f t="shared" si="19"/>
        <v>a</v>
      </c>
      <c r="H280" s="19">
        <v>2008</v>
      </c>
      <c r="I280" s="19" t="s">
        <v>229</v>
      </c>
      <c r="J280" s="19" t="s">
        <v>23</v>
      </c>
      <c r="K280" s="14" t="s">
        <v>230</v>
      </c>
      <c r="M280" s="19" t="s">
        <v>231</v>
      </c>
      <c r="P280" s="19" t="s">
        <v>102</v>
      </c>
      <c r="Q280" s="19" t="s">
        <v>102</v>
      </c>
    </row>
    <row r="281" spans="1:17" ht="18" customHeight="1" x14ac:dyDescent="0.2">
      <c r="A281" s="60" t="s">
        <v>20</v>
      </c>
      <c r="B281" s="60" t="str">
        <f t="shared" si="18"/>
        <v>avars_2009</v>
      </c>
      <c r="C281" s="71" t="s">
        <v>5025</v>
      </c>
      <c r="D281" s="60" t="s">
        <v>49</v>
      </c>
      <c r="E281" s="60" t="s">
        <v>232</v>
      </c>
      <c r="F281" s="14">
        <v>2</v>
      </c>
      <c r="G281" s="14" t="str">
        <f t="shared" si="19"/>
        <v>b</v>
      </c>
      <c r="H281" s="19">
        <v>2009</v>
      </c>
      <c r="I281" s="19" t="s">
        <v>229</v>
      </c>
      <c r="J281" s="19" t="s">
        <v>23</v>
      </c>
      <c r="K281" s="14" t="s">
        <v>230</v>
      </c>
      <c r="M281" s="19" t="s">
        <v>231</v>
      </c>
      <c r="P281" s="19" t="s">
        <v>102</v>
      </c>
      <c r="Q281" s="19" t="s">
        <v>102</v>
      </c>
    </row>
    <row r="282" spans="1:17" ht="18" customHeight="1" x14ac:dyDescent="0.2">
      <c r="A282" s="60" t="s">
        <v>20</v>
      </c>
      <c r="B282" s="60" t="str">
        <f t="shared" si="18"/>
        <v>avars_2010</v>
      </c>
      <c r="C282" s="71" t="s">
        <v>5025</v>
      </c>
      <c r="D282" s="60" t="s">
        <v>49</v>
      </c>
      <c r="E282" s="60" t="s">
        <v>232</v>
      </c>
      <c r="F282" s="14">
        <v>3</v>
      </c>
      <c r="G282" s="14" t="str">
        <f t="shared" si="19"/>
        <v>c</v>
      </c>
      <c r="H282" s="19">
        <v>2010</v>
      </c>
      <c r="I282" s="19" t="s">
        <v>229</v>
      </c>
      <c r="J282" s="19" t="s">
        <v>23</v>
      </c>
      <c r="K282" s="14" t="s">
        <v>230</v>
      </c>
      <c r="M282" s="19" t="s">
        <v>231</v>
      </c>
      <c r="P282" s="19" t="s">
        <v>102</v>
      </c>
      <c r="Q282" s="19" t="s">
        <v>102</v>
      </c>
    </row>
    <row r="283" spans="1:17" ht="18" customHeight="1" x14ac:dyDescent="0.2">
      <c r="A283" s="60" t="s">
        <v>20</v>
      </c>
      <c r="B283" s="60" t="str">
        <f t="shared" si="18"/>
        <v>avars_2011</v>
      </c>
      <c r="C283" s="71" t="s">
        <v>5025</v>
      </c>
      <c r="D283" s="60" t="s">
        <v>49</v>
      </c>
      <c r="E283" s="60" t="s">
        <v>232</v>
      </c>
      <c r="F283" s="14">
        <v>4</v>
      </c>
      <c r="G283" s="14" t="str">
        <f t="shared" si="19"/>
        <v>d</v>
      </c>
      <c r="H283" s="19">
        <v>2011</v>
      </c>
      <c r="I283" s="19" t="s">
        <v>229</v>
      </c>
      <c r="J283" s="19" t="s">
        <v>23</v>
      </c>
      <c r="K283" s="14" t="s">
        <v>230</v>
      </c>
      <c r="M283" s="19" t="s">
        <v>231</v>
      </c>
      <c r="P283" s="19" t="s">
        <v>102</v>
      </c>
      <c r="Q283" s="19" t="s">
        <v>102</v>
      </c>
    </row>
    <row r="284" spans="1:17" ht="18" customHeight="1" x14ac:dyDescent="0.2">
      <c r="A284" s="60" t="s">
        <v>20</v>
      </c>
      <c r="B284" s="60" t="str">
        <f t="shared" si="18"/>
        <v>avars_2012</v>
      </c>
      <c r="C284" s="71" t="s">
        <v>5025</v>
      </c>
      <c r="D284" s="60" t="s">
        <v>49</v>
      </c>
      <c r="E284" s="60" t="s">
        <v>232</v>
      </c>
      <c r="F284" s="14">
        <v>5</v>
      </c>
      <c r="G284" s="14" t="str">
        <f t="shared" si="19"/>
        <v>e</v>
      </c>
      <c r="H284" s="19">
        <v>2012</v>
      </c>
      <c r="I284" s="19" t="s">
        <v>229</v>
      </c>
      <c r="J284" s="19" t="s">
        <v>23</v>
      </c>
      <c r="K284" s="14" t="s">
        <v>230</v>
      </c>
      <c r="M284" s="19" t="s">
        <v>231</v>
      </c>
      <c r="P284" s="19" t="s">
        <v>102</v>
      </c>
      <c r="Q284" s="19" t="s">
        <v>102</v>
      </c>
    </row>
    <row r="285" spans="1:17" ht="18" customHeight="1" x14ac:dyDescent="0.2">
      <c r="A285" s="60" t="s">
        <v>20</v>
      </c>
      <c r="B285" s="60" t="str">
        <f t="shared" si="18"/>
        <v>avars_2013</v>
      </c>
      <c r="C285" s="71" t="s">
        <v>5025</v>
      </c>
      <c r="D285" s="60" t="s">
        <v>49</v>
      </c>
      <c r="E285" s="60" t="s">
        <v>232</v>
      </c>
      <c r="F285" s="14">
        <v>6</v>
      </c>
      <c r="G285" s="14" t="str">
        <f t="shared" si="19"/>
        <v>f</v>
      </c>
      <c r="H285" s="19">
        <v>2013</v>
      </c>
      <c r="I285" s="19" t="s">
        <v>229</v>
      </c>
      <c r="J285" s="19" t="s">
        <v>23</v>
      </c>
      <c r="K285" s="14" t="s">
        <v>230</v>
      </c>
      <c r="M285" s="19" t="s">
        <v>231</v>
      </c>
      <c r="P285" s="19" t="s">
        <v>102</v>
      </c>
      <c r="Q285" s="19" t="s">
        <v>102</v>
      </c>
    </row>
    <row r="286" spans="1:17" ht="18" customHeight="1" x14ac:dyDescent="0.2">
      <c r="A286" s="60" t="s">
        <v>20</v>
      </c>
      <c r="B286" s="60" t="str">
        <f t="shared" si="18"/>
        <v>avars_2014</v>
      </c>
      <c r="C286" s="71" t="s">
        <v>5025</v>
      </c>
      <c r="D286" s="60" t="s">
        <v>49</v>
      </c>
      <c r="E286" s="60" t="s">
        <v>232</v>
      </c>
      <c r="F286" s="14">
        <v>7</v>
      </c>
      <c r="G286" s="14" t="str">
        <f t="shared" si="19"/>
        <v>g</v>
      </c>
      <c r="H286" s="19">
        <v>2014</v>
      </c>
      <c r="I286" s="19" t="s">
        <v>229</v>
      </c>
      <c r="J286" s="19" t="s">
        <v>23</v>
      </c>
      <c r="K286" s="14" t="s">
        <v>230</v>
      </c>
      <c r="M286" s="19" t="s">
        <v>231</v>
      </c>
      <c r="P286" s="19" t="s">
        <v>102</v>
      </c>
      <c r="Q286" s="19" t="s">
        <v>102</v>
      </c>
    </row>
    <row r="287" spans="1:17" ht="18" customHeight="1" x14ac:dyDescent="0.2">
      <c r="A287" s="60" t="s">
        <v>20</v>
      </c>
      <c r="B287" s="60" t="str">
        <f t="shared" si="18"/>
        <v>avars_2015</v>
      </c>
      <c r="C287" s="71" t="s">
        <v>5025</v>
      </c>
      <c r="D287" s="60" t="s">
        <v>49</v>
      </c>
      <c r="E287" s="60" t="s">
        <v>232</v>
      </c>
      <c r="F287" s="14">
        <v>8</v>
      </c>
      <c r="G287" s="14" t="str">
        <f t="shared" si="19"/>
        <v>h</v>
      </c>
      <c r="H287" s="19">
        <v>2015</v>
      </c>
      <c r="I287" s="19" t="s">
        <v>229</v>
      </c>
      <c r="J287" s="19" t="s">
        <v>23</v>
      </c>
      <c r="K287" s="14" t="s">
        <v>230</v>
      </c>
      <c r="M287" s="19" t="s">
        <v>231</v>
      </c>
      <c r="P287" s="19" t="s">
        <v>102</v>
      </c>
      <c r="Q287" s="19" t="s">
        <v>102</v>
      </c>
    </row>
    <row r="288" spans="1:17" ht="18" customHeight="1" x14ac:dyDescent="0.2">
      <c r="A288" s="60" t="s">
        <v>20</v>
      </c>
      <c r="B288" s="60" t="str">
        <f t="shared" si="18"/>
        <v>avars_2016</v>
      </c>
      <c r="C288" s="71" t="s">
        <v>5025</v>
      </c>
      <c r="D288" s="60" t="s">
        <v>49</v>
      </c>
      <c r="E288" s="60" t="s">
        <v>232</v>
      </c>
      <c r="F288" s="14">
        <v>9</v>
      </c>
      <c r="G288" s="14" t="str">
        <f t="shared" si="19"/>
        <v>i</v>
      </c>
      <c r="H288" s="19">
        <v>2016</v>
      </c>
      <c r="I288" s="19" t="s">
        <v>229</v>
      </c>
      <c r="J288" s="19" t="s">
        <v>23</v>
      </c>
      <c r="K288" s="14" t="s">
        <v>230</v>
      </c>
      <c r="M288" s="19" t="s">
        <v>231</v>
      </c>
      <c r="P288" s="19" t="s">
        <v>102</v>
      </c>
      <c r="Q288" s="19" t="s">
        <v>102</v>
      </c>
    </row>
    <row r="289" spans="1:17" ht="18" customHeight="1" x14ac:dyDescent="0.2">
      <c r="A289" s="60" t="s">
        <v>20</v>
      </c>
      <c r="B289" s="60" t="str">
        <f t="shared" si="18"/>
        <v>avars_2017</v>
      </c>
      <c r="C289" s="71" t="s">
        <v>5025</v>
      </c>
      <c r="D289" s="60" t="s">
        <v>49</v>
      </c>
      <c r="E289" s="60" t="s">
        <v>232</v>
      </c>
      <c r="F289" s="14">
        <v>10</v>
      </c>
      <c r="G289" s="14" t="str">
        <f t="shared" si="19"/>
        <v>j</v>
      </c>
      <c r="H289" s="19">
        <v>2017</v>
      </c>
      <c r="I289" s="19" t="s">
        <v>229</v>
      </c>
      <c r="J289" s="19" t="s">
        <v>23</v>
      </c>
      <c r="K289" s="14" t="s">
        <v>230</v>
      </c>
      <c r="M289" s="19" t="s">
        <v>231</v>
      </c>
      <c r="P289" s="19" t="s">
        <v>102</v>
      </c>
      <c r="Q289" s="19" t="s">
        <v>102</v>
      </c>
    </row>
    <row r="290" spans="1:17" ht="18" customHeight="1" x14ac:dyDescent="0.2">
      <c r="A290" s="60" t="s">
        <v>20</v>
      </c>
      <c r="B290" s="60" t="str">
        <f t="shared" si="18"/>
        <v>avars_2018</v>
      </c>
      <c r="C290" s="71" t="s">
        <v>5025</v>
      </c>
      <c r="D290" s="60" t="s">
        <v>49</v>
      </c>
      <c r="E290" s="60" t="s">
        <v>232</v>
      </c>
      <c r="F290" s="14">
        <v>11</v>
      </c>
      <c r="G290" s="14" t="str">
        <f t="shared" si="19"/>
        <v>k</v>
      </c>
      <c r="H290" s="19">
        <v>2018</v>
      </c>
      <c r="I290" s="19" t="s">
        <v>229</v>
      </c>
      <c r="J290" s="19" t="s">
        <v>23</v>
      </c>
      <c r="K290" s="14" t="s">
        <v>230</v>
      </c>
      <c r="M290" s="19" t="s">
        <v>231</v>
      </c>
      <c r="P290" s="19" t="s">
        <v>102</v>
      </c>
      <c r="Q290" s="19" t="s">
        <v>102</v>
      </c>
    </row>
    <row r="291" spans="1:17" ht="18" customHeight="1" x14ac:dyDescent="0.2">
      <c r="A291" s="60" t="s">
        <v>20</v>
      </c>
      <c r="B291" s="60" t="str">
        <f t="shared" si="18"/>
        <v>avars_2008</v>
      </c>
      <c r="C291" s="71" t="s">
        <v>5025</v>
      </c>
      <c r="D291" s="60" t="s">
        <v>49</v>
      </c>
      <c r="E291" s="60" t="s">
        <v>233</v>
      </c>
      <c r="F291" s="14">
        <v>1</v>
      </c>
      <c r="G291" s="14" t="str">
        <f t="shared" si="19"/>
        <v>a</v>
      </c>
      <c r="H291" s="19">
        <v>2008</v>
      </c>
      <c r="I291" s="19" t="s">
        <v>229</v>
      </c>
      <c r="J291" s="19" t="s">
        <v>23</v>
      </c>
      <c r="K291" s="14" t="s">
        <v>230</v>
      </c>
      <c r="M291" s="19" t="s">
        <v>231</v>
      </c>
      <c r="P291" s="19" t="s">
        <v>102</v>
      </c>
      <c r="Q291" s="19" t="s">
        <v>102</v>
      </c>
    </row>
    <row r="292" spans="1:17" ht="18" customHeight="1" x14ac:dyDescent="0.2">
      <c r="A292" s="60" t="s">
        <v>20</v>
      </c>
      <c r="B292" s="60" t="str">
        <f t="shared" si="18"/>
        <v>avars_2009</v>
      </c>
      <c r="C292" s="71" t="s">
        <v>5025</v>
      </c>
      <c r="D292" s="60" t="s">
        <v>49</v>
      </c>
      <c r="E292" s="60" t="s">
        <v>233</v>
      </c>
      <c r="F292" s="14">
        <v>2</v>
      </c>
      <c r="G292" s="14" t="str">
        <f t="shared" si="19"/>
        <v>b</v>
      </c>
      <c r="H292" s="19">
        <v>2009</v>
      </c>
      <c r="I292" s="19" t="s">
        <v>229</v>
      </c>
      <c r="J292" s="19" t="s">
        <v>23</v>
      </c>
      <c r="K292" s="14" t="s">
        <v>230</v>
      </c>
      <c r="M292" s="19" t="s">
        <v>231</v>
      </c>
      <c r="P292" s="19" t="s">
        <v>102</v>
      </c>
      <c r="Q292" s="19" t="s">
        <v>102</v>
      </c>
    </row>
    <row r="293" spans="1:17" ht="18" customHeight="1" x14ac:dyDescent="0.2">
      <c r="A293" s="60" t="s">
        <v>20</v>
      </c>
      <c r="B293" s="60" t="str">
        <f t="shared" si="18"/>
        <v>avars_2010</v>
      </c>
      <c r="C293" s="71" t="s">
        <v>5025</v>
      </c>
      <c r="D293" s="60" t="s">
        <v>49</v>
      </c>
      <c r="E293" s="60" t="s">
        <v>233</v>
      </c>
      <c r="F293" s="14">
        <v>3</v>
      </c>
      <c r="G293" s="14" t="str">
        <f t="shared" si="19"/>
        <v>c</v>
      </c>
      <c r="H293" s="19">
        <v>2010</v>
      </c>
      <c r="I293" s="19" t="s">
        <v>229</v>
      </c>
      <c r="J293" s="19" t="s">
        <v>23</v>
      </c>
      <c r="K293" s="14" t="s">
        <v>230</v>
      </c>
      <c r="M293" s="19" t="s">
        <v>231</v>
      </c>
      <c r="P293" s="19" t="s">
        <v>102</v>
      </c>
      <c r="Q293" s="19" t="s">
        <v>102</v>
      </c>
    </row>
    <row r="294" spans="1:17" ht="18" customHeight="1" x14ac:dyDescent="0.2">
      <c r="A294" s="60" t="s">
        <v>20</v>
      </c>
      <c r="B294" s="60" t="str">
        <f t="shared" si="18"/>
        <v>avars_2011</v>
      </c>
      <c r="C294" s="71" t="s">
        <v>5025</v>
      </c>
      <c r="D294" s="60" t="s">
        <v>49</v>
      </c>
      <c r="E294" s="60" t="s">
        <v>233</v>
      </c>
      <c r="F294" s="14">
        <v>4</v>
      </c>
      <c r="G294" s="14" t="str">
        <f t="shared" si="19"/>
        <v>d</v>
      </c>
      <c r="H294" s="19">
        <v>2011</v>
      </c>
      <c r="I294" s="19" t="s">
        <v>229</v>
      </c>
      <c r="J294" s="19" t="s">
        <v>23</v>
      </c>
      <c r="K294" s="14" t="s">
        <v>230</v>
      </c>
      <c r="M294" s="19" t="s">
        <v>231</v>
      </c>
      <c r="P294" s="19" t="s">
        <v>102</v>
      </c>
      <c r="Q294" s="19" t="s">
        <v>102</v>
      </c>
    </row>
    <row r="295" spans="1:17" ht="18" customHeight="1" x14ac:dyDescent="0.2">
      <c r="A295" s="60" t="s">
        <v>20</v>
      </c>
      <c r="B295" s="60" t="str">
        <f t="shared" si="18"/>
        <v>avars_2012</v>
      </c>
      <c r="C295" s="71" t="s">
        <v>5025</v>
      </c>
      <c r="D295" s="60" t="s">
        <v>49</v>
      </c>
      <c r="E295" s="60" t="s">
        <v>233</v>
      </c>
      <c r="F295" s="14">
        <v>5</v>
      </c>
      <c r="G295" s="14" t="str">
        <f t="shared" si="19"/>
        <v>e</v>
      </c>
      <c r="H295" s="19">
        <v>2012</v>
      </c>
      <c r="I295" s="19" t="s">
        <v>229</v>
      </c>
      <c r="J295" s="19" t="s">
        <v>23</v>
      </c>
      <c r="K295" s="14" t="s">
        <v>230</v>
      </c>
      <c r="M295" s="19" t="s">
        <v>231</v>
      </c>
      <c r="P295" s="19" t="s">
        <v>102</v>
      </c>
      <c r="Q295" s="19" t="s">
        <v>102</v>
      </c>
    </row>
    <row r="296" spans="1:17" ht="18" customHeight="1" x14ac:dyDescent="0.2">
      <c r="A296" s="60" t="s">
        <v>20</v>
      </c>
      <c r="B296" s="60" t="str">
        <f t="shared" si="18"/>
        <v>avars_2013</v>
      </c>
      <c r="C296" s="71" t="s">
        <v>5025</v>
      </c>
      <c r="D296" s="60" t="s">
        <v>49</v>
      </c>
      <c r="E296" s="60" t="s">
        <v>233</v>
      </c>
      <c r="F296" s="14">
        <v>6</v>
      </c>
      <c r="G296" s="14" t="str">
        <f t="shared" si="19"/>
        <v>f</v>
      </c>
      <c r="H296" s="19">
        <v>2013</v>
      </c>
      <c r="I296" s="19" t="s">
        <v>229</v>
      </c>
      <c r="J296" s="19" t="s">
        <v>23</v>
      </c>
      <c r="K296" s="14" t="s">
        <v>230</v>
      </c>
      <c r="M296" s="19" t="s">
        <v>231</v>
      </c>
      <c r="P296" s="19" t="s">
        <v>102</v>
      </c>
      <c r="Q296" s="19" t="s">
        <v>102</v>
      </c>
    </row>
    <row r="297" spans="1:17" ht="18" customHeight="1" x14ac:dyDescent="0.2">
      <c r="A297" s="60" t="s">
        <v>20</v>
      </c>
      <c r="B297" s="60" t="str">
        <f t="shared" si="18"/>
        <v>avars_2014</v>
      </c>
      <c r="C297" s="71" t="s">
        <v>5025</v>
      </c>
      <c r="D297" s="60" t="s">
        <v>49</v>
      </c>
      <c r="E297" s="60" t="s">
        <v>233</v>
      </c>
      <c r="F297" s="14">
        <v>7</v>
      </c>
      <c r="G297" s="14" t="str">
        <f t="shared" si="19"/>
        <v>g</v>
      </c>
      <c r="H297" s="19">
        <v>2014</v>
      </c>
      <c r="I297" s="19" t="s">
        <v>229</v>
      </c>
      <c r="J297" s="19" t="s">
        <v>23</v>
      </c>
      <c r="K297" s="14" t="s">
        <v>230</v>
      </c>
      <c r="M297" s="19" t="s">
        <v>231</v>
      </c>
      <c r="P297" s="19" t="s">
        <v>102</v>
      </c>
      <c r="Q297" s="19" t="s">
        <v>102</v>
      </c>
    </row>
    <row r="298" spans="1:17" ht="18" customHeight="1" x14ac:dyDescent="0.2">
      <c r="A298" s="60" t="s">
        <v>20</v>
      </c>
      <c r="B298" s="60" t="str">
        <f t="shared" si="18"/>
        <v>avars_2015</v>
      </c>
      <c r="C298" s="71" t="s">
        <v>5025</v>
      </c>
      <c r="D298" s="60" t="s">
        <v>49</v>
      </c>
      <c r="E298" s="60" t="s">
        <v>233</v>
      </c>
      <c r="F298" s="14">
        <v>8</v>
      </c>
      <c r="G298" s="14" t="str">
        <f t="shared" si="19"/>
        <v>h</v>
      </c>
      <c r="H298" s="19">
        <v>2015</v>
      </c>
      <c r="I298" s="19" t="s">
        <v>229</v>
      </c>
      <c r="J298" s="19" t="s">
        <v>23</v>
      </c>
      <c r="K298" s="14" t="s">
        <v>230</v>
      </c>
      <c r="M298" s="19" t="s">
        <v>231</v>
      </c>
      <c r="P298" s="19" t="s">
        <v>102</v>
      </c>
      <c r="Q298" s="19" t="s">
        <v>102</v>
      </c>
    </row>
    <row r="299" spans="1:17" ht="18" customHeight="1" x14ac:dyDescent="0.2">
      <c r="A299" s="60" t="s">
        <v>20</v>
      </c>
      <c r="B299" s="60" t="str">
        <f t="shared" si="18"/>
        <v>avars_2016</v>
      </c>
      <c r="C299" s="71" t="s">
        <v>5025</v>
      </c>
      <c r="D299" s="60" t="s">
        <v>49</v>
      </c>
      <c r="E299" s="60" t="s">
        <v>233</v>
      </c>
      <c r="F299" s="14">
        <v>9</v>
      </c>
      <c r="G299" s="14" t="str">
        <f t="shared" si="19"/>
        <v>i</v>
      </c>
      <c r="H299" s="19">
        <v>2016</v>
      </c>
      <c r="I299" s="19" t="s">
        <v>229</v>
      </c>
      <c r="J299" s="19" t="s">
        <v>23</v>
      </c>
      <c r="K299" s="14" t="s">
        <v>230</v>
      </c>
      <c r="M299" s="19" t="s">
        <v>231</v>
      </c>
      <c r="P299" s="19" t="s">
        <v>102</v>
      </c>
      <c r="Q299" s="19" t="s">
        <v>102</v>
      </c>
    </row>
    <row r="300" spans="1:17" ht="18" customHeight="1" x14ac:dyDescent="0.2">
      <c r="A300" s="60" t="s">
        <v>20</v>
      </c>
      <c r="B300" s="60" t="str">
        <f t="shared" si="18"/>
        <v>avars_2017</v>
      </c>
      <c r="C300" s="71" t="s">
        <v>5025</v>
      </c>
      <c r="D300" s="60" t="s">
        <v>49</v>
      </c>
      <c r="E300" s="60" t="s">
        <v>233</v>
      </c>
      <c r="F300" s="14">
        <v>10</v>
      </c>
      <c r="G300" s="14" t="str">
        <f t="shared" si="19"/>
        <v>j</v>
      </c>
      <c r="H300" s="19">
        <v>2017</v>
      </c>
      <c r="I300" s="19" t="s">
        <v>229</v>
      </c>
      <c r="J300" s="19" t="s">
        <v>23</v>
      </c>
      <c r="K300" s="14" t="s">
        <v>230</v>
      </c>
      <c r="M300" s="19" t="s">
        <v>231</v>
      </c>
      <c r="P300" s="19" t="s">
        <v>102</v>
      </c>
      <c r="Q300" s="19" t="s">
        <v>102</v>
      </c>
    </row>
    <row r="301" spans="1:17" ht="18" customHeight="1" x14ac:dyDescent="0.2">
      <c r="A301" s="60" t="s">
        <v>20</v>
      </c>
      <c r="B301" s="60" t="str">
        <f t="shared" ref="B301:B332" si="20">"avars_" &amp;  H301</f>
        <v>avars_2018</v>
      </c>
      <c r="C301" s="71" t="s">
        <v>5025</v>
      </c>
      <c r="D301" s="60" t="s">
        <v>49</v>
      </c>
      <c r="E301" s="60" t="s">
        <v>233</v>
      </c>
      <c r="F301" s="14">
        <v>11</v>
      </c>
      <c r="G301" s="14" t="str">
        <f t="shared" ref="G301:G332" si="21">MID("abcdefghijklmnopqrstuvwxyz",F301,1)</f>
        <v>k</v>
      </c>
      <c r="H301" s="19">
        <v>2018</v>
      </c>
      <c r="I301" s="19" t="s">
        <v>229</v>
      </c>
      <c r="J301" s="19" t="s">
        <v>23</v>
      </c>
      <c r="K301" s="14" t="s">
        <v>230</v>
      </c>
      <c r="M301" s="19" t="s">
        <v>231</v>
      </c>
      <c r="P301" s="19" t="s">
        <v>102</v>
      </c>
      <c r="Q301" s="19" t="s">
        <v>102</v>
      </c>
    </row>
    <row r="302" spans="1:17" ht="18" customHeight="1" x14ac:dyDescent="0.2">
      <c r="A302" s="60" t="s">
        <v>20</v>
      </c>
      <c r="B302" s="60" t="str">
        <f t="shared" si="20"/>
        <v>avars_2008</v>
      </c>
      <c r="C302" s="71" t="s">
        <v>5025</v>
      </c>
      <c r="D302" s="60" t="s">
        <v>49</v>
      </c>
      <c r="E302" s="60" t="s">
        <v>235</v>
      </c>
      <c r="F302" s="14">
        <v>1</v>
      </c>
      <c r="G302" s="14" t="str">
        <f t="shared" si="21"/>
        <v>a</v>
      </c>
      <c r="H302" s="19">
        <v>2008</v>
      </c>
      <c r="I302" s="19" t="s">
        <v>229</v>
      </c>
      <c r="J302" s="19" t="s">
        <v>23</v>
      </c>
      <c r="K302" s="14" t="s">
        <v>230</v>
      </c>
      <c r="M302" s="19" t="s">
        <v>231</v>
      </c>
      <c r="P302" s="19" t="s">
        <v>102</v>
      </c>
      <c r="Q302" s="19" t="s">
        <v>102</v>
      </c>
    </row>
    <row r="303" spans="1:17" ht="18" customHeight="1" x14ac:dyDescent="0.2">
      <c r="A303" s="60" t="s">
        <v>20</v>
      </c>
      <c r="B303" s="60" t="str">
        <f t="shared" si="20"/>
        <v>avars_2009</v>
      </c>
      <c r="C303" s="71" t="s">
        <v>5025</v>
      </c>
      <c r="D303" s="60" t="s">
        <v>49</v>
      </c>
      <c r="E303" s="60" t="s">
        <v>235</v>
      </c>
      <c r="F303" s="14">
        <v>2</v>
      </c>
      <c r="G303" s="14" t="str">
        <f t="shared" si="21"/>
        <v>b</v>
      </c>
      <c r="H303" s="19">
        <v>2009</v>
      </c>
      <c r="I303" s="19" t="s">
        <v>229</v>
      </c>
      <c r="J303" s="19" t="s">
        <v>23</v>
      </c>
      <c r="K303" s="14" t="s">
        <v>230</v>
      </c>
      <c r="M303" s="19" t="s">
        <v>231</v>
      </c>
      <c r="P303" s="19" t="s">
        <v>102</v>
      </c>
      <c r="Q303" s="19" t="s">
        <v>102</v>
      </c>
    </row>
    <row r="304" spans="1:17" ht="18" customHeight="1" x14ac:dyDescent="0.2">
      <c r="A304" s="60" t="s">
        <v>20</v>
      </c>
      <c r="B304" s="60" t="str">
        <f t="shared" si="20"/>
        <v>avars_2010</v>
      </c>
      <c r="C304" s="71" t="s">
        <v>5025</v>
      </c>
      <c r="D304" s="60" t="s">
        <v>49</v>
      </c>
      <c r="E304" s="60" t="s">
        <v>235</v>
      </c>
      <c r="F304" s="14">
        <v>3</v>
      </c>
      <c r="G304" s="14" t="str">
        <f t="shared" si="21"/>
        <v>c</v>
      </c>
      <c r="H304" s="19">
        <v>2010</v>
      </c>
      <c r="I304" s="19" t="s">
        <v>229</v>
      </c>
      <c r="J304" s="19" t="s">
        <v>23</v>
      </c>
      <c r="K304" s="14" t="s">
        <v>230</v>
      </c>
      <c r="M304" s="19" t="s">
        <v>231</v>
      </c>
      <c r="P304" s="19" t="s">
        <v>102</v>
      </c>
      <c r="Q304" s="19" t="s">
        <v>102</v>
      </c>
    </row>
    <row r="305" spans="1:17" ht="18" customHeight="1" x14ac:dyDescent="0.2">
      <c r="A305" s="60" t="s">
        <v>20</v>
      </c>
      <c r="B305" s="60" t="str">
        <f t="shared" si="20"/>
        <v>avars_2011</v>
      </c>
      <c r="C305" s="71" t="s">
        <v>5025</v>
      </c>
      <c r="D305" s="60" t="s">
        <v>49</v>
      </c>
      <c r="E305" s="60" t="s">
        <v>235</v>
      </c>
      <c r="F305" s="14">
        <v>4</v>
      </c>
      <c r="G305" s="14" t="str">
        <f t="shared" si="21"/>
        <v>d</v>
      </c>
      <c r="H305" s="19">
        <v>2011</v>
      </c>
      <c r="I305" s="19" t="s">
        <v>229</v>
      </c>
      <c r="J305" s="19" t="s">
        <v>23</v>
      </c>
      <c r="K305" s="14" t="s">
        <v>230</v>
      </c>
      <c r="M305" s="19" t="s">
        <v>231</v>
      </c>
      <c r="P305" s="19" t="s">
        <v>102</v>
      </c>
      <c r="Q305" s="19" t="s">
        <v>102</v>
      </c>
    </row>
    <row r="306" spans="1:17" ht="18" customHeight="1" x14ac:dyDescent="0.2">
      <c r="A306" s="60" t="s">
        <v>20</v>
      </c>
      <c r="B306" s="60" t="str">
        <f t="shared" si="20"/>
        <v>avars_2012</v>
      </c>
      <c r="C306" s="71" t="s">
        <v>5025</v>
      </c>
      <c r="D306" s="60" t="s">
        <v>49</v>
      </c>
      <c r="E306" s="60" t="s">
        <v>235</v>
      </c>
      <c r="F306" s="14">
        <v>5</v>
      </c>
      <c r="G306" s="14" t="str">
        <f t="shared" si="21"/>
        <v>e</v>
      </c>
      <c r="H306" s="19">
        <v>2012</v>
      </c>
      <c r="I306" s="19" t="s">
        <v>229</v>
      </c>
      <c r="J306" s="19" t="s">
        <v>23</v>
      </c>
      <c r="K306" s="14" t="s">
        <v>230</v>
      </c>
      <c r="M306" s="19" t="s">
        <v>231</v>
      </c>
      <c r="P306" s="19" t="s">
        <v>102</v>
      </c>
      <c r="Q306" s="19" t="s">
        <v>102</v>
      </c>
    </row>
    <row r="307" spans="1:17" ht="18" customHeight="1" x14ac:dyDescent="0.2">
      <c r="A307" s="60" t="s">
        <v>20</v>
      </c>
      <c r="B307" s="60" t="str">
        <f t="shared" si="20"/>
        <v>avars_2013</v>
      </c>
      <c r="C307" s="71" t="s">
        <v>5025</v>
      </c>
      <c r="D307" s="60" t="s">
        <v>49</v>
      </c>
      <c r="E307" s="60" t="s">
        <v>235</v>
      </c>
      <c r="F307" s="14">
        <v>6</v>
      </c>
      <c r="G307" s="14" t="str">
        <f t="shared" si="21"/>
        <v>f</v>
      </c>
      <c r="H307" s="19">
        <v>2013</v>
      </c>
      <c r="I307" s="19" t="s">
        <v>229</v>
      </c>
      <c r="J307" s="19" t="s">
        <v>23</v>
      </c>
      <c r="K307" s="14" t="s">
        <v>230</v>
      </c>
      <c r="M307" s="19" t="s">
        <v>231</v>
      </c>
      <c r="P307" s="19" t="s">
        <v>102</v>
      </c>
      <c r="Q307" s="19" t="s">
        <v>102</v>
      </c>
    </row>
    <row r="308" spans="1:17" ht="18" customHeight="1" x14ac:dyDescent="0.2">
      <c r="A308" s="60" t="s">
        <v>20</v>
      </c>
      <c r="B308" s="60" t="str">
        <f t="shared" si="20"/>
        <v>avars_2014</v>
      </c>
      <c r="C308" s="71" t="s">
        <v>5025</v>
      </c>
      <c r="D308" s="60" t="s">
        <v>49</v>
      </c>
      <c r="E308" s="60" t="s">
        <v>235</v>
      </c>
      <c r="F308" s="14">
        <v>7</v>
      </c>
      <c r="G308" s="14" t="str">
        <f t="shared" si="21"/>
        <v>g</v>
      </c>
      <c r="H308" s="19">
        <v>2014</v>
      </c>
      <c r="I308" s="19" t="s">
        <v>229</v>
      </c>
      <c r="J308" s="19" t="s">
        <v>23</v>
      </c>
      <c r="K308" s="14" t="s">
        <v>230</v>
      </c>
      <c r="M308" s="19" t="s">
        <v>231</v>
      </c>
      <c r="P308" s="19" t="s">
        <v>102</v>
      </c>
      <c r="Q308" s="19" t="s">
        <v>102</v>
      </c>
    </row>
    <row r="309" spans="1:17" ht="18" customHeight="1" x14ac:dyDescent="0.2">
      <c r="A309" s="60" t="s">
        <v>20</v>
      </c>
      <c r="B309" s="60" t="str">
        <f t="shared" si="20"/>
        <v>avars_2015</v>
      </c>
      <c r="C309" s="71" t="s">
        <v>5025</v>
      </c>
      <c r="D309" s="60" t="s">
        <v>49</v>
      </c>
      <c r="E309" s="60" t="s">
        <v>235</v>
      </c>
      <c r="F309" s="14">
        <v>8</v>
      </c>
      <c r="G309" s="14" t="str">
        <f t="shared" si="21"/>
        <v>h</v>
      </c>
      <c r="H309" s="19">
        <v>2015</v>
      </c>
      <c r="I309" s="19" t="s">
        <v>229</v>
      </c>
      <c r="J309" s="19" t="s">
        <v>23</v>
      </c>
      <c r="K309" s="14" t="s">
        <v>230</v>
      </c>
      <c r="M309" s="19" t="s">
        <v>231</v>
      </c>
      <c r="P309" s="19" t="s">
        <v>102</v>
      </c>
      <c r="Q309" s="19" t="s">
        <v>102</v>
      </c>
    </row>
    <row r="310" spans="1:17" ht="18" customHeight="1" x14ac:dyDescent="0.2">
      <c r="A310" s="60" t="s">
        <v>20</v>
      </c>
      <c r="B310" s="60" t="str">
        <f t="shared" si="20"/>
        <v>avars_2016</v>
      </c>
      <c r="C310" s="71" t="s">
        <v>5025</v>
      </c>
      <c r="D310" s="60" t="s">
        <v>49</v>
      </c>
      <c r="E310" s="60" t="s">
        <v>235</v>
      </c>
      <c r="F310" s="14">
        <v>9</v>
      </c>
      <c r="G310" s="14" t="str">
        <f t="shared" si="21"/>
        <v>i</v>
      </c>
      <c r="H310" s="19">
        <v>2016</v>
      </c>
      <c r="I310" s="19" t="s">
        <v>229</v>
      </c>
      <c r="J310" s="19" t="s">
        <v>23</v>
      </c>
      <c r="K310" s="14" t="s">
        <v>230</v>
      </c>
      <c r="M310" s="19" t="s">
        <v>231</v>
      </c>
      <c r="P310" s="19" t="s">
        <v>102</v>
      </c>
      <c r="Q310" s="19" t="s">
        <v>102</v>
      </c>
    </row>
    <row r="311" spans="1:17" ht="18" customHeight="1" x14ac:dyDescent="0.2">
      <c r="A311" s="60" t="s">
        <v>20</v>
      </c>
      <c r="B311" s="60" t="str">
        <f t="shared" si="20"/>
        <v>avars_2017</v>
      </c>
      <c r="C311" s="71" t="s">
        <v>5025</v>
      </c>
      <c r="D311" s="60" t="s">
        <v>49</v>
      </c>
      <c r="E311" s="60" t="s">
        <v>235</v>
      </c>
      <c r="F311" s="14">
        <v>10</v>
      </c>
      <c r="G311" s="14" t="str">
        <f t="shared" si="21"/>
        <v>j</v>
      </c>
      <c r="H311" s="19">
        <v>2017</v>
      </c>
      <c r="I311" s="19" t="s">
        <v>229</v>
      </c>
      <c r="J311" s="19" t="s">
        <v>23</v>
      </c>
      <c r="K311" s="14" t="s">
        <v>230</v>
      </c>
      <c r="M311" s="19" t="s">
        <v>231</v>
      </c>
      <c r="P311" s="19" t="s">
        <v>102</v>
      </c>
      <c r="Q311" s="19" t="s">
        <v>102</v>
      </c>
    </row>
    <row r="312" spans="1:17" ht="18" customHeight="1" x14ac:dyDescent="0.2">
      <c r="A312" s="60" t="s">
        <v>20</v>
      </c>
      <c r="B312" s="60" t="str">
        <f t="shared" si="20"/>
        <v>avars_2018</v>
      </c>
      <c r="C312" s="71" t="s">
        <v>5025</v>
      </c>
      <c r="D312" s="60" t="s">
        <v>49</v>
      </c>
      <c r="E312" s="60" t="s">
        <v>235</v>
      </c>
      <c r="F312" s="14">
        <v>11</v>
      </c>
      <c r="G312" s="14" t="str">
        <f t="shared" si="21"/>
        <v>k</v>
      </c>
      <c r="H312" s="19">
        <v>2018</v>
      </c>
      <c r="I312" s="19" t="s">
        <v>229</v>
      </c>
      <c r="J312" s="19" t="s">
        <v>23</v>
      </c>
      <c r="K312" s="14" t="s">
        <v>230</v>
      </c>
      <c r="M312" s="19" t="s">
        <v>231</v>
      </c>
      <c r="P312" s="19" t="s">
        <v>102</v>
      </c>
      <c r="Q312" s="19" t="s">
        <v>102</v>
      </c>
    </row>
    <row r="313" spans="1:17" ht="18" customHeight="1" x14ac:dyDescent="0.2">
      <c r="A313" s="60" t="s">
        <v>20</v>
      </c>
      <c r="B313" s="60" t="str">
        <f t="shared" si="20"/>
        <v>avars_2008</v>
      </c>
      <c r="C313" s="71" t="s">
        <v>5025</v>
      </c>
      <c r="D313" s="60" t="s">
        <v>49</v>
      </c>
      <c r="E313" s="60" t="s">
        <v>246</v>
      </c>
      <c r="F313" s="14">
        <v>1</v>
      </c>
      <c r="G313" s="14" t="str">
        <f t="shared" si="21"/>
        <v>a</v>
      </c>
      <c r="H313" s="19">
        <v>2008</v>
      </c>
      <c r="I313" s="19" t="s">
        <v>229</v>
      </c>
      <c r="J313" s="19" t="s">
        <v>23</v>
      </c>
      <c r="K313" s="14" t="s">
        <v>230</v>
      </c>
      <c r="M313" s="19" t="s">
        <v>231</v>
      </c>
      <c r="P313" s="19" t="s">
        <v>102</v>
      </c>
      <c r="Q313" s="19" t="s">
        <v>102</v>
      </c>
    </row>
    <row r="314" spans="1:17" ht="18" customHeight="1" x14ac:dyDescent="0.2">
      <c r="A314" s="60" t="s">
        <v>20</v>
      </c>
      <c r="B314" s="60" t="str">
        <f t="shared" si="20"/>
        <v>avars_2009</v>
      </c>
      <c r="C314" s="71" t="s">
        <v>5025</v>
      </c>
      <c r="D314" s="60" t="s">
        <v>49</v>
      </c>
      <c r="E314" s="60" t="s">
        <v>246</v>
      </c>
      <c r="F314" s="14">
        <v>2</v>
      </c>
      <c r="G314" s="14" t="str">
        <f t="shared" si="21"/>
        <v>b</v>
      </c>
      <c r="H314" s="19">
        <v>2009</v>
      </c>
      <c r="I314" s="19" t="s">
        <v>229</v>
      </c>
      <c r="J314" s="19" t="s">
        <v>23</v>
      </c>
      <c r="K314" s="14" t="s">
        <v>230</v>
      </c>
      <c r="M314" s="19" t="s">
        <v>231</v>
      </c>
      <c r="P314" s="19" t="s">
        <v>102</v>
      </c>
      <c r="Q314" s="19" t="s">
        <v>102</v>
      </c>
    </row>
    <row r="315" spans="1:17" ht="18" customHeight="1" x14ac:dyDescent="0.2">
      <c r="A315" s="60" t="s">
        <v>20</v>
      </c>
      <c r="B315" s="60" t="str">
        <f t="shared" si="20"/>
        <v>avars_2010</v>
      </c>
      <c r="C315" s="71" t="s">
        <v>5025</v>
      </c>
      <c r="D315" s="60" t="s">
        <v>49</v>
      </c>
      <c r="E315" s="60" t="s">
        <v>246</v>
      </c>
      <c r="F315" s="14">
        <v>3</v>
      </c>
      <c r="G315" s="14" t="str">
        <f t="shared" si="21"/>
        <v>c</v>
      </c>
      <c r="H315" s="19">
        <v>2010</v>
      </c>
      <c r="I315" s="19" t="s">
        <v>229</v>
      </c>
      <c r="J315" s="19" t="s">
        <v>23</v>
      </c>
      <c r="K315" s="14" t="s">
        <v>230</v>
      </c>
      <c r="M315" s="19" t="s">
        <v>231</v>
      </c>
      <c r="P315" s="19" t="s">
        <v>102</v>
      </c>
      <c r="Q315" s="19" t="s">
        <v>102</v>
      </c>
    </row>
    <row r="316" spans="1:17" ht="18" customHeight="1" x14ac:dyDescent="0.2">
      <c r="A316" s="60" t="s">
        <v>20</v>
      </c>
      <c r="B316" s="60" t="str">
        <f t="shared" si="20"/>
        <v>avars_2011</v>
      </c>
      <c r="C316" s="71" t="s">
        <v>5025</v>
      </c>
      <c r="D316" s="60" t="s">
        <v>49</v>
      </c>
      <c r="E316" s="60" t="s">
        <v>246</v>
      </c>
      <c r="F316" s="14">
        <v>4</v>
      </c>
      <c r="G316" s="14" t="str">
        <f t="shared" si="21"/>
        <v>d</v>
      </c>
      <c r="H316" s="19">
        <v>2011</v>
      </c>
      <c r="I316" s="19" t="s">
        <v>229</v>
      </c>
      <c r="J316" s="19" t="s">
        <v>23</v>
      </c>
      <c r="K316" s="14" t="s">
        <v>230</v>
      </c>
      <c r="M316" s="19" t="s">
        <v>231</v>
      </c>
      <c r="P316" s="19" t="s">
        <v>102</v>
      </c>
      <c r="Q316" s="19" t="s">
        <v>102</v>
      </c>
    </row>
    <row r="317" spans="1:17" ht="18" customHeight="1" x14ac:dyDescent="0.2">
      <c r="A317" s="60" t="s">
        <v>20</v>
      </c>
      <c r="B317" s="60" t="str">
        <f t="shared" si="20"/>
        <v>avars_2012</v>
      </c>
      <c r="C317" s="71" t="s">
        <v>5025</v>
      </c>
      <c r="D317" s="60" t="s">
        <v>49</v>
      </c>
      <c r="E317" s="60" t="s">
        <v>246</v>
      </c>
      <c r="F317" s="14">
        <v>5</v>
      </c>
      <c r="G317" s="14" t="str">
        <f t="shared" si="21"/>
        <v>e</v>
      </c>
      <c r="H317" s="19">
        <v>2012</v>
      </c>
      <c r="I317" s="19" t="s">
        <v>229</v>
      </c>
      <c r="J317" s="19" t="s">
        <v>23</v>
      </c>
      <c r="K317" s="14" t="s">
        <v>230</v>
      </c>
      <c r="M317" s="19" t="s">
        <v>231</v>
      </c>
      <c r="P317" s="19" t="s">
        <v>102</v>
      </c>
      <c r="Q317" s="19" t="s">
        <v>102</v>
      </c>
    </row>
    <row r="318" spans="1:17" ht="18" customHeight="1" x14ac:dyDescent="0.2">
      <c r="A318" s="60" t="s">
        <v>20</v>
      </c>
      <c r="B318" s="60" t="str">
        <f t="shared" si="20"/>
        <v>avars_2013</v>
      </c>
      <c r="C318" s="71" t="s">
        <v>5025</v>
      </c>
      <c r="D318" s="60" t="s">
        <v>49</v>
      </c>
      <c r="E318" s="60" t="s">
        <v>246</v>
      </c>
      <c r="F318" s="14">
        <v>6</v>
      </c>
      <c r="G318" s="14" t="str">
        <f t="shared" si="21"/>
        <v>f</v>
      </c>
      <c r="H318" s="19">
        <v>2013</v>
      </c>
      <c r="I318" s="19" t="s">
        <v>229</v>
      </c>
      <c r="J318" s="19" t="s">
        <v>23</v>
      </c>
      <c r="K318" s="14" t="s">
        <v>230</v>
      </c>
      <c r="M318" s="19" t="s">
        <v>231</v>
      </c>
      <c r="P318" s="19" t="s">
        <v>102</v>
      </c>
      <c r="Q318" s="19" t="s">
        <v>102</v>
      </c>
    </row>
    <row r="319" spans="1:17" ht="18" customHeight="1" x14ac:dyDescent="0.2">
      <c r="A319" s="60" t="s">
        <v>20</v>
      </c>
      <c r="B319" s="60" t="str">
        <f t="shared" si="20"/>
        <v>avars_2014</v>
      </c>
      <c r="C319" s="71" t="s">
        <v>5025</v>
      </c>
      <c r="D319" s="60" t="s">
        <v>49</v>
      </c>
      <c r="E319" s="60" t="s">
        <v>246</v>
      </c>
      <c r="F319" s="14">
        <v>7</v>
      </c>
      <c r="G319" s="14" t="str">
        <f t="shared" si="21"/>
        <v>g</v>
      </c>
      <c r="H319" s="19">
        <v>2014</v>
      </c>
      <c r="I319" s="19" t="s">
        <v>229</v>
      </c>
      <c r="J319" s="19" t="s">
        <v>23</v>
      </c>
      <c r="K319" s="14" t="s">
        <v>230</v>
      </c>
      <c r="M319" s="19" t="s">
        <v>231</v>
      </c>
      <c r="P319" s="19" t="s">
        <v>102</v>
      </c>
      <c r="Q319" s="19" t="s">
        <v>102</v>
      </c>
    </row>
    <row r="320" spans="1:17" ht="18" customHeight="1" x14ac:dyDescent="0.2">
      <c r="A320" s="60" t="s">
        <v>20</v>
      </c>
      <c r="B320" s="60" t="str">
        <f t="shared" si="20"/>
        <v>avars_2015</v>
      </c>
      <c r="C320" s="71" t="s">
        <v>5025</v>
      </c>
      <c r="D320" s="60" t="s">
        <v>49</v>
      </c>
      <c r="E320" s="60" t="s">
        <v>246</v>
      </c>
      <c r="F320" s="14">
        <v>8</v>
      </c>
      <c r="G320" s="14" t="str">
        <f t="shared" si="21"/>
        <v>h</v>
      </c>
      <c r="H320" s="19">
        <v>2015</v>
      </c>
      <c r="I320" s="19" t="s">
        <v>229</v>
      </c>
      <c r="J320" s="19" t="s">
        <v>23</v>
      </c>
      <c r="K320" s="14" t="s">
        <v>230</v>
      </c>
      <c r="M320" s="19" t="s">
        <v>231</v>
      </c>
      <c r="P320" s="19" t="s">
        <v>102</v>
      </c>
      <c r="Q320" s="19" t="s">
        <v>102</v>
      </c>
    </row>
    <row r="321" spans="1:17" ht="18" customHeight="1" x14ac:dyDescent="0.2">
      <c r="A321" s="60" t="s">
        <v>20</v>
      </c>
      <c r="B321" s="60" t="str">
        <f t="shared" si="20"/>
        <v>avars_2016</v>
      </c>
      <c r="C321" s="71" t="s">
        <v>5025</v>
      </c>
      <c r="D321" s="60" t="s">
        <v>49</v>
      </c>
      <c r="E321" s="60" t="s">
        <v>246</v>
      </c>
      <c r="F321" s="14">
        <v>9</v>
      </c>
      <c r="G321" s="14" t="str">
        <f t="shared" si="21"/>
        <v>i</v>
      </c>
      <c r="H321" s="19">
        <v>2016</v>
      </c>
      <c r="I321" s="19" t="s">
        <v>229</v>
      </c>
      <c r="J321" s="19" t="s">
        <v>23</v>
      </c>
      <c r="K321" s="14" t="s">
        <v>230</v>
      </c>
      <c r="M321" s="19" t="s">
        <v>231</v>
      </c>
      <c r="P321" s="19" t="s">
        <v>102</v>
      </c>
      <c r="Q321" s="19" t="s">
        <v>102</v>
      </c>
    </row>
    <row r="322" spans="1:17" ht="18" customHeight="1" x14ac:dyDescent="0.2">
      <c r="A322" s="60" t="s">
        <v>20</v>
      </c>
      <c r="B322" s="60" t="str">
        <f t="shared" si="20"/>
        <v>avars_2017</v>
      </c>
      <c r="C322" s="71" t="s">
        <v>5025</v>
      </c>
      <c r="D322" s="60" t="s">
        <v>49</v>
      </c>
      <c r="E322" s="60" t="s">
        <v>246</v>
      </c>
      <c r="F322" s="14">
        <v>10</v>
      </c>
      <c r="G322" s="14" t="str">
        <f t="shared" si="21"/>
        <v>j</v>
      </c>
      <c r="H322" s="19">
        <v>2017</v>
      </c>
      <c r="I322" s="19" t="s">
        <v>229</v>
      </c>
      <c r="J322" s="19" t="s">
        <v>23</v>
      </c>
      <c r="K322" s="14" t="s">
        <v>230</v>
      </c>
      <c r="M322" s="19" t="s">
        <v>231</v>
      </c>
      <c r="P322" s="19" t="s">
        <v>102</v>
      </c>
      <c r="Q322" s="19" t="s">
        <v>102</v>
      </c>
    </row>
    <row r="323" spans="1:17" ht="18" customHeight="1" x14ac:dyDescent="0.2">
      <c r="A323" s="60" t="s">
        <v>20</v>
      </c>
      <c r="B323" s="60" t="str">
        <f t="shared" si="20"/>
        <v>avars_2018</v>
      </c>
      <c r="C323" s="71" t="s">
        <v>5025</v>
      </c>
      <c r="D323" s="60" t="s">
        <v>49</v>
      </c>
      <c r="E323" s="60" t="s">
        <v>246</v>
      </c>
      <c r="F323" s="14">
        <v>11</v>
      </c>
      <c r="G323" s="14" t="str">
        <f t="shared" si="21"/>
        <v>k</v>
      </c>
      <c r="H323" s="19">
        <v>2018</v>
      </c>
      <c r="I323" s="19" t="s">
        <v>229</v>
      </c>
      <c r="J323" s="19" t="s">
        <v>23</v>
      </c>
      <c r="K323" s="14" t="s">
        <v>230</v>
      </c>
      <c r="M323" s="19" t="s">
        <v>231</v>
      </c>
      <c r="P323" s="19" t="s">
        <v>102</v>
      </c>
      <c r="Q323" s="19" t="s">
        <v>102</v>
      </c>
    </row>
    <row r="324" spans="1:17" ht="18" customHeight="1" x14ac:dyDescent="0.2">
      <c r="A324" s="60" t="s">
        <v>20</v>
      </c>
      <c r="B324" s="60" t="str">
        <f t="shared" si="20"/>
        <v>avars_2008</v>
      </c>
      <c r="C324" s="71" t="s">
        <v>5025</v>
      </c>
      <c r="D324" s="60" t="s">
        <v>49</v>
      </c>
      <c r="E324" s="60" t="s">
        <v>271</v>
      </c>
      <c r="F324" s="14">
        <v>1</v>
      </c>
      <c r="G324" s="14" t="str">
        <f t="shared" si="21"/>
        <v>a</v>
      </c>
      <c r="H324" s="19">
        <v>2008</v>
      </c>
      <c r="I324" s="19" t="s">
        <v>229</v>
      </c>
      <c r="J324" s="19" t="s">
        <v>23</v>
      </c>
      <c r="K324" s="14" t="s">
        <v>230</v>
      </c>
      <c r="M324" s="19" t="s">
        <v>231</v>
      </c>
      <c r="P324" s="19" t="s">
        <v>102</v>
      </c>
      <c r="Q324" s="19" t="s">
        <v>102</v>
      </c>
    </row>
    <row r="325" spans="1:17" ht="18" customHeight="1" x14ac:dyDescent="0.2">
      <c r="A325" s="60" t="s">
        <v>20</v>
      </c>
      <c r="B325" s="60" t="str">
        <f t="shared" si="20"/>
        <v>avars_2009</v>
      </c>
      <c r="C325" s="71" t="s">
        <v>5025</v>
      </c>
      <c r="D325" s="60" t="s">
        <v>49</v>
      </c>
      <c r="E325" s="60" t="s">
        <v>271</v>
      </c>
      <c r="F325" s="14">
        <v>2</v>
      </c>
      <c r="G325" s="14" t="str">
        <f t="shared" si="21"/>
        <v>b</v>
      </c>
      <c r="H325" s="19">
        <v>2009</v>
      </c>
      <c r="I325" s="19" t="s">
        <v>229</v>
      </c>
      <c r="J325" s="19" t="s">
        <v>23</v>
      </c>
      <c r="K325" s="14" t="s">
        <v>230</v>
      </c>
      <c r="M325" s="19" t="s">
        <v>231</v>
      </c>
      <c r="P325" s="19" t="s">
        <v>102</v>
      </c>
      <c r="Q325" s="19" t="s">
        <v>102</v>
      </c>
    </row>
    <row r="326" spans="1:17" ht="18" customHeight="1" x14ac:dyDescent="0.2">
      <c r="A326" s="60" t="s">
        <v>20</v>
      </c>
      <c r="B326" s="60" t="str">
        <f t="shared" si="20"/>
        <v>avars_2010</v>
      </c>
      <c r="C326" s="71" t="s">
        <v>5025</v>
      </c>
      <c r="D326" s="60" t="s">
        <v>49</v>
      </c>
      <c r="E326" s="60" t="s">
        <v>271</v>
      </c>
      <c r="F326" s="14">
        <v>3</v>
      </c>
      <c r="G326" s="14" t="str">
        <f t="shared" si="21"/>
        <v>c</v>
      </c>
      <c r="H326" s="19">
        <v>2010</v>
      </c>
      <c r="I326" s="19" t="s">
        <v>229</v>
      </c>
      <c r="J326" s="19" t="s">
        <v>23</v>
      </c>
      <c r="K326" s="14" t="s">
        <v>230</v>
      </c>
      <c r="M326" s="19" t="s">
        <v>231</v>
      </c>
      <c r="P326" s="19" t="s">
        <v>102</v>
      </c>
      <c r="Q326" s="19" t="s">
        <v>102</v>
      </c>
    </row>
    <row r="327" spans="1:17" ht="18" customHeight="1" x14ac:dyDescent="0.2">
      <c r="A327" s="60" t="s">
        <v>20</v>
      </c>
      <c r="B327" s="60" t="str">
        <f t="shared" si="20"/>
        <v>avars_2011</v>
      </c>
      <c r="C327" s="71" t="s">
        <v>5025</v>
      </c>
      <c r="D327" s="60" t="s">
        <v>49</v>
      </c>
      <c r="E327" s="60" t="s">
        <v>271</v>
      </c>
      <c r="F327" s="14">
        <v>4</v>
      </c>
      <c r="G327" s="14" t="str">
        <f t="shared" si="21"/>
        <v>d</v>
      </c>
      <c r="H327" s="19">
        <v>2011</v>
      </c>
      <c r="I327" s="19" t="s">
        <v>229</v>
      </c>
      <c r="J327" s="19" t="s">
        <v>23</v>
      </c>
      <c r="K327" s="14" t="s">
        <v>230</v>
      </c>
      <c r="M327" s="19" t="s">
        <v>231</v>
      </c>
      <c r="P327" s="19" t="s">
        <v>102</v>
      </c>
      <c r="Q327" s="19" t="s">
        <v>102</v>
      </c>
    </row>
    <row r="328" spans="1:17" ht="18" customHeight="1" x14ac:dyDescent="0.2">
      <c r="A328" s="60" t="s">
        <v>20</v>
      </c>
      <c r="B328" s="60" t="str">
        <f t="shared" si="20"/>
        <v>avars_2012</v>
      </c>
      <c r="C328" s="71" t="s">
        <v>5025</v>
      </c>
      <c r="D328" s="60" t="s">
        <v>49</v>
      </c>
      <c r="E328" s="60" t="s">
        <v>271</v>
      </c>
      <c r="F328" s="14">
        <v>5</v>
      </c>
      <c r="G328" s="14" t="str">
        <f t="shared" si="21"/>
        <v>e</v>
      </c>
      <c r="H328" s="19">
        <v>2012</v>
      </c>
      <c r="I328" s="19" t="s">
        <v>229</v>
      </c>
      <c r="J328" s="19" t="s">
        <v>23</v>
      </c>
      <c r="K328" s="14" t="s">
        <v>230</v>
      </c>
      <c r="M328" s="19" t="s">
        <v>231</v>
      </c>
      <c r="P328" s="19" t="s">
        <v>102</v>
      </c>
      <c r="Q328" s="19" t="s">
        <v>102</v>
      </c>
    </row>
    <row r="329" spans="1:17" ht="18" customHeight="1" x14ac:dyDescent="0.2">
      <c r="A329" s="60" t="s">
        <v>20</v>
      </c>
      <c r="B329" s="60" t="str">
        <f t="shared" si="20"/>
        <v>avars_2013</v>
      </c>
      <c r="C329" s="71" t="s">
        <v>5025</v>
      </c>
      <c r="D329" s="60" t="s">
        <v>49</v>
      </c>
      <c r="E329" s="60" t="s">
        <v>271</v>
      </c>
      <c r="F329" s="14">
        <v>6</v>
      </c>
      <c r="G329" s="14" t="str">
        <f t="shared" si="21"/>
        <v>f</v>
      </c>
      <c r="H329" s="19">
        <v>2013</v>
      </c>
      <c r="I329" s="19" t="s">
        <v>229</v>
      </c>
      <c r="J329" s="19" t="s">
        <v>23</v>
      </c>
      <c r="K329" s="14" t="s">
        <v>230</v>
      </c>
      <c r="M329" s="19" t="s">
        <v>231</v>
      </c>
      <c r="P329" s="19" t="s">
        <v>102</v>
      </c>
      <c r="Q329" s="19" t="s">
        <v>102</v>
      </c>
    </row>
    <row r="330" spans="1:17" ht="18" customHeight="1" x14ac:dyDescent="0.2">
      <c r="A330" s="60" t="s">
        <v>20</v>
      </c>
      <c r="B330" s="60" t="str">
        <f t="shared" si="20"/>
        <v>avars_2014</v>
      </c>
      <c r="C330" s="71" t="s">
        <v>5025</v>
      </c>
      <c r="D330" s="60" t="s">
        <v>49</v>
      </c>
      <c r="E330" s="60" t="s">
        <v>271</v>
      </c>
      <c r="F330" s="14">
        <v>7</v>
      </c>
      <c r="G330" s="14" t="str">
        <f t="shared" si="21"/>
        <v>g</v>
      </c>
      <c r="H330" s="19">
        <v>2014</v>
      </c>
      <c r="I330" s="19" t="s">
        <v>229</v>
      </c>
      <c r="J330" s="19" t="s">
        <v>23</v>
      </c>
      <c r="K330" s="14" t="s">
        <v>230</v>
      </c>
      <c r="M330" s="19" t="s">
        <v>231</v>
      </c>
      <c r="P330" s="19" t="s">
        <v>102</v>
      </c>
      <c r="Q330" s="19" t="s">
        <v>102</v>
      </c>
    </row>
    <row r="331" spans="1:17" ht="18" customHeight="1" x14ac:dyDescent="0.2">
      <c r="A331" s="60" t="s">
        <v>20</v>
      </c>
      <c r="B331" s="60" t="str">
        <f t="shared" si="20"/>
        <v>avars_2015</v>
      </c>
      <c r="C331" s="71" t="s">
        <v>5025</v>
      </c>
      <c r="D331" s="60" t="s">
        <v>49</v>
      </c>
      <c r="E331" s="60" t="s">
        <v>271</v>
      </c>
      <c r="F331" s="14">
        <v>8</v>
      </c>
      <c r="G331" s="14" t="str">
        <f t="shared" si="21"/>
        <v>h</v>
      </c>
      <c r="H331" s="19">
        <v>2015</v>
      </c>
      <c r="I331" s="19" t="s">
        <v>229</v>
      </c>
      <c r="J331" s="19" t="s">
        <v>23</v>
      </c>
      <c r="K331" s="14" t="s">
        <v>230</v>
      </c>
      <c r="M331" s="19" t="s">
        <v>231</v>
      </c>
      <c r="P331" s="19" t="s">
        <v>102</v>
      </c>
      <c r="Q331" s="19" t="s">
        <v>102</v>
      </c>
    </row>
    <row r="332" spans="1:17" ht="18" customHeight="1" x14ac:dyDescent="0.2">
      <c r="A332" s="60" t="s">
        <v>20</v>
      </c>
      <c r="B332" s="60" t="str">
        <f t="shared" si="20"/>
        <v>avars_2016</v>
      </c>
      <c r="C332" s="71" t="s">
        <v>5025</v>
      </c>
      <c r="D332" s="60" t="s">
        <v>49</v>
      </c>
      <c r="E332" s="60" t="s">
        <v>271</v>
      </c>
      <c r="F332" s="14">
        <v>9</v>
      </c>
      <c r="G332" s="14" t="str">
        <f t="shared" si="21"/>
        <v>i</v>
      </c>
      <c r="H332" s="19">
        <v>2016</v>
      </c>
      <c r="I332" s="19" t="s">
        <v>229</v>
      </c>
      <c r="J332" s="19" t="s">
        <v>23</v>
      </c>
      <c r="K332" s="14" t="s">
        <v>230</v>
      </c>
      <c r="M332" s="19" t="s">
        <v>231</v>
      </c>
      <c r="P332" s="19" t="s">
        <v>102</v>
      </c>
      <c r="Q332" s="19" t="s">
        <v>102</v>
      </c>
    </row>
    <row r="333" spans="1:17" ht="18" customHeight="1" x14ac:dyDescent="0.2">
      <c r="A333" s="60" t="s">
        <v>20</v>
      </c>
      <c r="B333" s="60" t="str">
        <f t="shared" ref="B333:B364" si="22">"avars_" &amp;  H333</f>
        <v>avars_2017</v>
      </c>
      <c r="C333" s="71" t="s">
        <v>5025</v>
      </c>
      <c r="D333" s="60" t="s">
        <v>49</v>
      </c>
      <c r="E333" s="60" t="s">
        <v>271</v>
      </c>
      <c r="F333" s="14">
        <v>10</v>
      </c>
      <c r="G333" s="14" t="str">
        <f t="shared" ref="G333:G364" si="23">MID("abcdefghijklmnopqrstuvwxyz",F333,1)</f>
        <v>j</v>
      </c>
      <c r="H333" s="19">
        <v>2017</v>
      </c>
      <c r="I333" s="19" t="s">
        <v>229</v>
      </c>
      <c r="J333" s="19" t="s">
        <v>23</v>
      </c>
      <c r="K333" s="14" t="s">
        <v>230</v>
      </c>
      <c r="M333" s="19" t="s">
        <v>231</v>
      </c>
      <c r="P333" s="19" t="s">
        <v>102</v>
      </c>
      <c r="Q333" s="19" t="s">
        <v>102</v>
      </c>
    </row>
    <row r="334" spans="1:17" ht="18" customHeight="1" x14ac:dyDescent="0.2">
      <c r="A334" s="60" t="s">
        <v>20</v>
      </c>
      <c r="B334" s="60" t="str">
        <f t="shared" si="22"/>
        <v>avars_2018</v>
      </c>
      <c r="C334" s="71" t="s">
        <v>5025</v>
      </c>
      <c r="D334" s="60" t="s">
        <v>49</v>
      </c>
      <c r="E334" s="60" t="s">
        <v>271</v>
      </c>
      <c r="F334" s="14">
        <v>11</v>
      </c>
      <c r="G334" s="14" t="str">
        <f t="shared" si="23"/>
        <v>k</v>
      </c>
      <c r="H334" s="19">
        <v>2018</v>
      </c>
      <c r="I334" s="19" t="s">
        <v>229</v>
      </c>
      <c r="J334" s="19" t="s">
        <v>23</v>
      </c>
      <c r="K334" s="14" t="s">
        <v>230</v>
      </c>
      <c r="M334" s="19" t="s">
        <v>231</v>
      </c>
      <c r="P334" s="19" t="s">
        <v>102</v>
      </c>
      <c r="Q334" s="19" t="s">
        <v>102</v>
      </c>
    </row>
    <row r="335" spans="1:17" ht="18" customHeight="1" x14ac:dyDescent="0.2">
      <c r="A335" s="60" t="s">
        <v>20</v>
      </c>
      <c r="B335" s="60" t="str">
        <f t="shared" si="22"/>
        <v>avars_2008</v>
      </c>
      <c r="C335" s="71" t="s">
        <v>5025</v>
      </c>
      <c r="D335" s="60" t="s">
        <v>49</v>
      </c>
      <c r="E335" s="60" t="s">
        <v>296</v>
      </c>
      <c r="F335" s="14">
        <v>1</v>
      </c>
      <c r="G335" s="14" t="str">
        <f t="shared" si="23"/>
        <v>a</v>
      </c>
      <c r="H335" s="19">
        <v>2008</v>
      </c>
      <c r="I335" s="19" t="s">
        <v>229</v>
      </c>
      <c r="J335" s="19" t="s">
        <v>23</v>
      </c>
      <c r="K335" s="14" t="s">
        <v>230</v>
      </c>
      <c r="M335" s="19" t="s">
        <v>231</v>
      </c>
      <c r="P335" s="19" t="s">
        <v>102</v>
      </c>
      <c r="Q335" s="19" t="s">
        <v>102</v>
      </c>
    </row>
    <row r="336" spans="1:17" ht="18" customHeight="1" x14ac:dyDescent="0.2">
      <c r="A336" s="60" t="s">
        <v>20</v>
      </c>
      <c r="B336" s="60" t="str">
        <f t="shared" si="22"/>
        <v>avars_2009</v>
      </c>
      <c r="C336" s="71" t="s">
        <v>5025</v>
      </c>
      <c r="D336" s="60" t="s">
        <v>49</v>
      </c>
      <c r="E336" s="60" t="s">
        <v>296</v>
      </c>
      <c r="F336" s="14">
        <v>2</v>
      </c>
      <c r="G336" s="14" t="str">
        <f t="shared" si="23"/>
        <v>b</v>
      </c>
      <c r="H336" s="19">
        <v>2009</v>
      </c>
      <c r="I336" s="19" t="s">
        <v>229</v>
      </c>
      <c r="J336" s="19" t="s">
        <v>23</v>
      </c>
      <c r="K336" s="14" t="s">
        <v>230</v>
      </c>
      <c r="M336" s="19" t="s">
        <v>231</v>
      </c>
      <c r="P336" s="19" t="s">
        <v>102</v>
      </c>
      <c r="Q336" s="19" t="s">
        <v>102</v>
      </c>
    </row>
    <row r="337" spans="1:17" ht="18" customHeight="1" x14ac:dyDescent="0.2">
      <c r="A337" s="60" t="s">
        <v>20</v>
      </c>
      <c r="B337" s="60" t="str">
        <f t="shared" si="22"/>
        <v>avars_2010</v>
      </c>
      <c r="C337" s="71" t="s">
        <v>5025</v>
      </c>
      <c r="D337" s="60" t="s">
        <v>49</v>
      </c>
      <c r="E337" s="60" t="s">
        <v>296</v>
      </c>
      <c r="F337" s="14">
        <v>3</v>
      </c>
      <c r="G337" s="14" t="str">
        <f t="shared" si="23"/>
        <v>c</v>
      </c>
      <c r="H337" s="19">
        <v>2010</v>
      </c>
      <c r="I337" s="19" t="s">
        <v>229</v>
      </c>
      <c r="J337" s="19" t="s">
        <v>23</v>
      </c>
      <c r="K337" s="14" t="s">
        <v>230</v>
      </c>
      <c r="M337" s="19" t="s">
        <v>231</v>
      </c>
      <c r="P337" s="19" t="s">
        <v>102</v>
      </c>
      <c r="Q337" s="19" t="s">
        <v>102</v>
      </c>
    </row>
    <row r="338" spans="1:17" ht="18" customHeight="1" x14ac:dyDescent="0.2">
      <c r="A338" s="60" t="s">
        <v>20</v>
      </c>
      <c r="B338" s="60" t="str">
        <f t="shared" si="22"/>
        <v>avars_2011</v>
      </c>
      <c r="C338" s="71" t="s">
        <v>5025</v>
      </c>
      <c r="D338" s="60" t="s">
        <v>49</v>
      </c>
      <c r="E338" s="60" t="s">
        <v>296</v>
      </c>
      <c r="F338" s="14">
        <v>4</v>
      </c>
      <c r="G338" s="14" t="str">
        <f t="shared" si="23"/>
        <v>d</v>
      </c>
      <c r="H338" s="19">
        <v>2011</v>
      </c>
      <c r="I338" s="19" t="s">
        <v>229</v>
      </c>
      <c r="J338" s="19" t="s">
        <v>23</v>
      </c>
      <c r="K338" s="14" t="s">
        <v>230</v>
      </c>
      <c r="M338" s="19" t="s">
        <v>231</v>
      </c>
      <c r="P338" s="19" t="s">
        <v>102</v>
      </c>
      <c r="Q338" s="19" t="s">
        <v>102</v>
      </c>
    </row>
    <row r="339" spans="1:17" ht="18" customHeight="1" x14ac:dyDescent="0.2">
      <c r="A339" s="60" t="s">
        <v>20</v>
      </c>
      <c r="B339" s="60" t="str">
        <f t="shared" si="22"/>
        <v>avars_2012</v>
      </c>
      <c r="C339" s="71" t="s">
        <v>5025</v>
      </c>
      <c r="D339" s="60" t="s">
        <v>49</v>
      </c>
      <c r="E339" s="60" t="s">
        <v>296</v>
      </c>
      <c r="F339" s="14">
        <v>5</v>
      </c>
      <c r="G339" s="14" t="str">
        <f t="shared" si="23"/>
        <v>e</v>
      </c>
      <c r="H339" s="19">
        <v>2012</v>
      </c>
      <c r="I339" s="19" t="s">
        <v>229</v>
      </c>
      <c r="J339" s="19" t="s">
        <v>23</v>
      </c>
      <c r="K339" s="14" t="s">
        <v>230</v>
      </c>
      <c r="M339" s="19" t="s">
        <v>231</v>
      </c>
      <c r="P339" s="19" t="s">
        <v>102</v>
      </c>
      <c r="Q339" s="19" t="s">
        <v>102</v>
      </c>
    </row>
    <row r="340" spans="1:17" ht="18" customHeight="1" x14ac:dyDescent="0.2">
      <c r="A340" s="60" t="s">
        <v>20</v>
      </c>
      <c r="B340" s="60" t="str">
        <f t="shared" si="22"/>
        <v>avars_2013</v>
      </c>
      <c r="C340" s="71" t="s">
        <v>5025</v>
      </c>
      <c r="D340" s="60" t="s">
        <v>49</v>
      </c>
      <c r="E340" s="60" t="s">
        <v>296</v>
      </c>
      <c r="F340" s="14">
        <v>6</v>
      </c>
      <c r="G340" s="14" t="str">
        <f t="shared" si="23"/>
        <v>f</v>
      </c>
      <c r="H340" s="19">
        <v>2013</v>
      </c>
      <c r="I340" s="19" t="s">
        <v>229</v>
      </c>
      <c r="J340" s="19" t="s">
        <v>23</v>
      </c>
      <c r="K340" s="14" t="s">
        <v>230</v>
      </c>
      <c r="M340" s="19" t="s">
        <v>231</v>
      </c>
      <c r="P340" s="19" t="s">
        <v>102</v>
      </c>
      <c r="Q340" s="19" t="s">
        <v>102</v>
      </c>
    </row>
    <row r="341" spans="1:17" ht="18" customHeight="1" x14ac:dyDescent="0.2">
      <c r="A341" s="60" t="s">
        <v>20</v>
      </c>
      <c r="B341" s="60" t="str">
        <f t="shared" si="22"/>
        <v>avars_2014</v>
      </c>
      <c r="C341" s="71" t="s">
        <v>5025</v>
      </c>
      <c r="D341" s="60" t="s">
        <v>49</v>
      </c>
      <c r="E341" s="60" t="s">
        <v>296</v>
      </c>
      <c r="F341" s="14">
        <v>7</v>
      </c>
      <c r="G341" s="14" t="str">
        <f t="shared" si="23"/>
        <v>g</v>
      </c>
      <c r="H341" s="19">
        <v>2014</v>
      </c>
      <c r="I341" s="19" t="s">
        <v>229</v>
      </c>
      <c r="J341" s="19" t="s">
        <v>23</v>
      </c>
      <c r="K341" s="14" t="s">
        <v>230</v>
      </c>
      <c r="M341" s="19" t="s">
        <v>231</v>
      </c>
      <c r="P341" s="19" t="s">
        <v>102</v>
      </c>
      <c r="Q341" s="19" t="s">
        <v>102</v>
      </c>
    </row>
    <row r="342" spans="1:17" ht="18" customHeight="1" x14ac:dyDescent="0.2">
      <c r="A342" s="60" t="s">
        <v>20</v>
      </c>
      <c r="B342" s="60" t="str">
        <f t="shared" si="22"/>
        <v>avars_2015</v>
      </c>
      <c r="C342" s="71" t="s">
        <v>5025</v>
      </c>
      <c r="D342" s="60" t="s">
        <v>49</v>
      </c>
      <c r="E342" s="60" t="s">
        <v>296</v>
      </c>
      <c r="F342" s="14">
        <v>8</v>
      </c>
      <c r="G342" s="14" t="str">
        <f t="shared" si="23"/>
        <v>h</v>
      </c>
      <c r="H342" s="19">
        <v>2015</v>
      </c>
      <c r="I342" s="19" t="s">
        <v>229</v>
      </c>
      <c r="J342" s="19" t="s">
        <v>23</v>
      </c>
      <c r="K342" s="14" t="s">
        <v>230</v>
      </c>
      <c r="M342" s="19" t="s">
        <v>231</v>
      </c>
      <c r="P342" s="19" t="s">
        <v>102</v>
      </c>
      <c r="Q342" s="19" t="s">
        <v>102</v>
      </c>
    </row>
    <row r="343" spans="1:17" ht="18" customHeight="1" x14ac:dyDescent="0.2">
      <c r="A343" s="60" t="s">
        <v>20</v>
      </c>
      <c r="B343" s="60" t="str">
        <f t="shared" si="22"/>
        <v>avars_2016</v>
      </c>
      <c r="C343" s="71" t="s">
        <v>5025</v>
      </c>
      <c r="D343" s="60" t="s">
        <v>49</v>
      </c>
      <c r="E343" s="60" t="s">
        <v>296</v>
      </c>
      <c r="F343" s="14">
        <v>9</v>
      </c>
      <c r="G343" s="14" t="str">
        <f t="shared" si="23"/>
        <v>i</v>
      </c>
      <c r="H343" s="19">
        <v>2016</v>
      </c>
      <c r="I343" s="19" t="s">
        <v>229</v>
      </c>
      <c r="J343" s="19" t="s">
        <v>23</v>
      </c>
      <c r="K343" s="14" t="s">
        <v>230</v>
      </c>
      <c r="M343" s="19" t="s">
        <v>231</v>
      </c>
      <c r="P343" s="19" t="s">
        <v>102</v>
      </c>
      <c r="Q343" s="19" t="s">
        <v>102</v>
      </c>
    </row>
    <row r="344" spans="1:17" ht="18" customHeight="1" x14ac:dyDescent="0.2">
      <c r="A344" s="60" t="s">
        <v>20</v>
      </c>
      <c r="B344" s="60" t="str">
        <f t="shared" si="22"/>
        <v>avars_2017</v>
      </c>
      <c r="C344" s="71" t="s">
        <v>5025</v>
      </c>
      <c r="D344" s="60" t="s">
        <v>49</v>
      </c>
      <c r="E344" s="60" t="s">
        <v>296</v>
      </c>
      <c r="F344" s="14">
        <v>10</v>
      </c>
      <c r="G344" s="14" t="str">
        <f t="shared" si="23"/>
        <v>j</v>
      </c>
      <c r="H344" s="19">
        <v>2017</v>
      </c>
      <c r="I344" s="19" t="s">
        <v>229</v>
      </c>
      <c r="J344" s="19" t="s">
        <v>23</v>
      </c>
      <c r="K344" s="14" t="s">
        <v>230</v>
      </c>
      <c r="M344" s="19" t="s">
        <v>231</v>
      </c>
      <c r="P344" s="19" t="s">
        <v>102</v>
      </c>
      <c r="Q344" s="19" t="s">
        <v>102</v>
      </c>
    </row>
    <row r="345" spans="1:17" ht="18" customHeight="1" x14ac:dyDescent="0.2">
      <c r="A345" s="60" t="s">
        <v>20</v>
      </c>
      <c r="B345" s="60" t="str">
        <f t="shared" si="22"/>
        <v>avars_2018</v>
      </c>
      <c r="C345" s="71" t="s">
        <v>5025</v>
      </c>
      <c r="D345" s="60" t="s">
        <v>49</v>
      </c>
      <c r="E345" s="60" t="s">
        <v>296</v>
      </c>
      <c r="F345" s="14">
        <v>11</v>
      </c>
      <c r="G345" s="14" t="str">
        <f t="shared" si="23"/>
        <v>k</v>
      </c>
      <c r="H345" s="19">
        <v>2018</v>
      </c>
      <c r="I345" s="19" t="s">
        <v>229</v>
      </c>
      <c r="J345" s="19" t="s">
        <v>23</v>
      </c>
      <c r="K345" s="14" t="s">
        <v>230</v>
      </c>
      <c r="M345" s="19" t="s">
        <v>231</v>
      </c>
      <c r="P345" s="19" t="s">
        <v>102</v>
      </c>
      <c r="Q345" s="19" t="s">
        <v>102</v>
      </c>
    </row>
    <row r="346" spans="1:17" ht="18" customHeight="1" x14ac:dyDescent="0.2">
      <c r="A346" s="60" t="s">
        <v>20</v>
      </c>
      <c r="B346" s="60" t="str">
        <f t="shared" si="22"/>
        <v>avars_2008</v>
      </c>
      <c r="C346" s="71" t="s">
        <v>5025</v>
      </c>
      <c r="D346" s="60" t="s">
        <v>49</v>
      </c>
      <c r="E346" s="60" t="s">
        <v>316</v>
      </c>
      <c r="F346" s="14">
        <v>1</v>
      </c>
      <c r="G346" s="14" t="str">
        <f t="shared" si="23"/>
        <v>a</v>
      </c>
      <c r="H346" s="19">
        <v>2008</v>
      </c>
      <c r="I346" s="19" t="s">
        <v>229</v>
      </c>
      <c r="J346" s="19" t="s">
        <v>23</v>
      </c>
      <c r="K346" s="14" t="s">
        <v>230</v>
      </c>
      <c r="M346" s="19" t="s">
        <v>231</v>
      </c>
      <c r="P346" s="19" t="s">
        <v>102</v>
      </c>
      <c r="Q346" s="19" t="s">
        <v>102</v>
      </c>
    </row>
    <row r="347" spans="1:17" ht="18" customHeight="1" x14ac:dyDescent="0.2">
      <c r="A347" s="60" t="s">
        <v>20</v>
      </c>
      <c r="B347" s="60" t="str">
        <f t="shared" si="22"/>
        <v>avars_2009</v>
      </c>
      <c r="C347" s="71" t="s">
        <v>5025</v>
      </c>
      <c r="D347" s="60" t="s">
        <v>49</v>
      </c>
      <c r="E347" s="60" t="s">
        <v>316</v>
      </c>
      <c r="F347" s="14">
        <v>2</v>
      </c>
      <c r="G347" s="14" t="str">
        <f t="shared" si="23"/>
        <v>b</v>
      </c>
      <c r="H347" s="19">
        <v>2009</v>
      </c>
      <c r="I347" s="19" t="s">
        <v>229</v>
      </c>
      <c r="J347" s="19" t="s">
        <v>23</v>
      </c>
      <c r="K347" s="14" t="s">
        <v>230</v>
      </c>
      <c r="M347" s="19" t="s">
        <v>231</v>
      </c>
      <c r="P347" s="19" t="s">
        <v>102</v>
      </c>
      <c r="Q347" s="19" t="s">
        <v>102</v>
      </c>
    </row>
    <row r="348" spans="1:17" ht="18" customHeight="1" x14ac:dyDescent="0.2">
      <c r="A348" s="60" t="s">
        <v>20</v>
      </c>
      <c r="B348" s="60" t="str">
        <f t="shared" si="22"/>
        <v>avars_2010</v>
      </c>
      <c r="C348" s="71" t="s">
        <v>5025</v>
      </c>
      <c r="D348" s="60" t="s">
        <v>49</v>
      </c>
      <c r="E348" s="60" t="s">
        <v>316</v>
      </c>
      <c r="F348" s="14">
        <v>3</v>
      </c>
      <c r="G348" s="14" t="str">
        <f t="shared" si="23"/>
        <v>c</v>
      </c>
      <c r="H348" s="19">
        <v>2010</v>
      </c>
      <c r="I348" s="19" t="s">
        <v>229</v>
      </c>
      <c r="J348" s="19" t="s">
        <v>23</v>
      </c>
      <c r="K348" s="14" t="s">
        <v>230</v>
      </c>
      <c r="M348" s="19" t="s">
        <v>231</v>
      </c>
      <c r="P348" s="19" t="s">
        <v>102</v>
      </c>
      <c r="Q348" s="19" t="s">
        <v>102</v>
      </c>
    </row>
    <row r="349" spans="1:17" ht="18" customHeight="1" x14ac:dyDescent="0.2">
      <c r="A349" s="60" t="s">
        <v>20</v>
      </c>
      <c r="B349" s="60" t="str">
        <f t="shared" si="22"/>
        <v>avars_2011</v>
      </c>
      <c r="C349" s="71" t="s">
        <v>5025</v>
      </c>
      <c r="D349" s="60" t="s">
        <v>49</v>
      </c>
      <c r="E349" s="60" t="s">
        <v>316</v>
      </c>
      <c r="F349" s="14">
        <v>4</v>
      </c>
      <c r="G349" s="14" t="str">
        <f t="shared" si="23"/>
        <v>d</v>
      </c>
      <c r="H349" s="19">
        <v>2011</v>
      </c>
      <c r="I349" s="19" t="s">
        <v>229</v>
      </c>
      <c r="J349" s="19" t="s">
        <v>23</v>
      </c>
      <c r="K349" s="14" t="s">
        <v>230</v>
      </c>
      <c r="M349" s="19" t="s">
        <v>231</v>
      </c>
      <c r="P349" s="19" t="s">
        <v>102</v>
      </c>
      <c r="Q349" s="19" t="s">
        <v>102</v>
      </c>
    </row>
    <row r="350" spans="1:17" ht="18" customHeight="1" x14ac:dyDescent="0.2">
      <c r="A350" s="60" t="s">
        <v>20</v>
      </c>
      <c r="B350" s="60" t="str">
        <f t="shared" si="22"/>
        <v>avars_2012</v>
      </c>
      <c r="C350" s="71" t="s">
        <v>5025</v>
      </c>
      <c r="D350" s="60" t="s">
        <v>49</v>
      </c>
      <c r="E350" s="60" t="s">
        <v>316</v>
      </c>
      <c r="F350" s="14">
        <v>5</v>
      </c>
      <c r="G350" s="14" t="str">
        <f t="shared" si="23"/>
        <v>e</v>
      </c>
      <c r="H350" s="19">
        <v>2012</v>
      </c>
      <c r="I350" s="19" t="s">
        <v>229</v>
      </c>
      <c r="J350" s="19" t="s">
        <v>23</v>
      </c>
      <c r="K350" s="14" t="s">
        <v>230</v>
      </c>
      <c r="M350" s="19" t="s">
        <v>231</v>
      </c>
      <c r="P350" s="19" t="s">
        <v>102</v>
      </c>
      <c r="Q350" s="19" t="s">
        <v>102</v>
      </c>
    </row>
    <row r="351" spans="1:17" ht="18" customHeight="1" x14ac:dyDescent="0.2">
      <c r="A351" s="60" t="s">
        <v>20</v>
      </c>
      <c r="B351" s="60" t="str">
        <f t="shared" si="22"/>
        <v>avars_2013</v>
      </c>
      <c r="C351" s="71" t="s">
        <v>5025</v>
      </c>
      <c r="D351" s="60" t="s">
        <v>49</v>
      </c>
      <c r="E351" s="60" t="s">
        <v>316</v>
      </c>
      <c r="F351" s="14">
        <v>6</v>
      </c>
      <c r="G351" s="14" t="str">
        <f t="shared" si="23"/>
        <v>f</v>
      </c>
      <c r="H351" s="19">
        <v>2013</v>
      </c>
      <c r="I351" s="19" t="s">
        <v>229</v>
      </c>
      <c r="J351" s="19" t="s">
        <v>23</v>
      </c>
      <c r="K351" s="14" t="s">
        <v>230</v>
      </c>
      <c r="M351" s="19" t="s">
        <v>231</v>
      </c>
      <c r="P351" s="19" t="s">
        <v>102</v>
      </c>
      <c r="Q351" s="19" t="s">
        <v>102</v>
      </c>
    </row>
    <row r="352" spans="1:17" ht="18" customHeight="1" x14ac:dyDescent="0.2">
      <c r="A352" s="60" t="s">
        <v>20</v>
      </c>
      <c r="B352" s="60" t="str">
        <f t="shared" si="22"/>
        <v>avars_2014</v>
      </c>
      <c r="C352" s="71" t="s">
        <v>5025</v>
      </c>
      <c r="D352" s="60" t="s">
        <v>49</v>
      </c>
      <c r="E352" s="60" t="s">
        <v>316</v>
      </c>
      <c r="F352" s="14">
        <v>7</v>
      </c>
      <c r="G352" s="14" t="str">
        <f t="shared" si="23"/>
        <v>g</v>
      </c>
      <c r="H352" s="19">
        <v>2014</v>
      </c>
      <c r="I352" s="19" t="s">
        <v>229</v>
      </c>
      <c r="J352" s="19" t="s">
        <v>23</v>
      </c>
      <c r="K352" s="14" t="s">
        <v>230</v>
      </c>
      <c r="M352" s="19" t="s">
        <v>231</v>
      </c>
      <c r="P352" s="19" t="s">
        <v>102</v>
      </c>
      <c r="Q352" s="19" t="s">
        <v>102</v>
      </c>
    </row>
    <row r="353" spans="1:17" ht="18" customHeight="1" x14ac:dyDescent="0.2">
      <c r="A353" s="60" t="s">
        <v>20</v>
      </c>
      <c r="B353" s="60" t="str">
        <f t="shared" si="22"/>
        <v>avars_2015</v>
      </c>
      <c r="C353" s="71" t="s">
        <v>5025</v>
      </c>
      <c r="D353" s="60" t="s">
        <v>49</v>
      </c>
      <c r="E353" s="60" t="s">
        <v>316</v>
      </c>
      <c r="F353" s="14">
        <v>8</v>
      </c>
      <c r="G353" s="14" t="str">
        <f t="shared" si="23"/>
        <v>h</v>
      </c>
      <c r="H353" s="19">
        <v>2015</v>
      </c>
      <c r="I353" s="19" t="s">
        <v>229</v>
      </c>
      <c r="J353" s="19" t="s">
        <v>23</v>
      </c>
      <c r="K353" s="14" t="s">
        <v>230</v>
      </c>
      <c r="M353" s="19" t="s">
        <v>231</v>
      </c>
      <c r="P353" s="19" t="s">
        <v>102</v>
      </c>
      <c r="Q353" s="19" t="s">
        <v>102</v>
      </c>
    </row>
    <row r="354" spans="1:17" ht="18" customHeight="1" x14ac:dyDescent="0.2">
      <c r="A354" s="60" t="s">
        <v>20</v>
      </c>
      <c r="B354" s="60" t="str">
        <f t="shared" si="22"/>
        <v>avars_2016</v>
      </c>
      <c r="C354" s="71" t="s">
        <v>5025</v>
      </c>
      <c r="D354" s="60" t="s">
        <v>49</v>
      </c>
      <c r="E354" s="60" t="s">
        <v>316</v>
      </c>
      <c r="F354" s="14">
        <v>9</v>
      </c>
      <c r="G354" s="14" t="str">
        <f t="shared" si="23"/>
        <v>i</v>
      </c>
      <c r="H354" s="19">
        <v>2016</v>
      </c>
      <c r="I354" s="19" t="s">
        <v>229</v>
      </c>
      <c r="J354" s="19" t="s">
        <v>23</v>
      </c>
      <c r="K354" s="14" t="s">
        <v>230</v>
      </c>
      <c r="M354" s="19" t="s">
        <v>231</v>
      </c>
      <c r="P354" s="19" t="s">
        <v>102</v>
      </c>
      <c r="Q354" s="19" t="s">
        <v>102</v>
      </c>
    </row>
    <row r="355" spans="1:17" ht="18" customHeight="1" x14ac:dyDescent="0.2">
      <c r="A355" s="60" t="s">
        <v>20</v>
      </c>
      <c r="B355" s="60" t="str">
        <f t="shared" si="22"/>
        <v>avars_2017</v>
      </c>
      <c r="C355" s="71" t="s">
        <v>5025</v>
      </c>
      <c r="D355" s="60" t="s">
        <v>49</v>
      </c>
      <c r="E355" s="60" t="s">
        <v>316</v>
      </c>
      <c r="F355" s="14">
        <v>10</v>
      </c>
      <c r="G355" s="14" t="str">
        <f t="shared" si="23"/>
        <v>j</v>
      </c>
      <c r="H355" s="19">
        <v>2017</v>
      </c>
      <c r="I355" s="19" t="s">
        <v>229</v>
      </c>
      <c r="J355" s="19" t="s">
        <v>23</v>
      </c>
      <c r="K355" s="14" t="s">
        <v>230</v>
      </c>
      <c r="M355" s="19" t="s">
        <v>231</v>
      </c>
      <c r="P355" s="19" t="s">
        <v>102</v>
      </c>
      <c r="Q355" s="19" t="s">
        <v>102</v>
      </c>
    </row>
    <row r="356" spans="1:17" ht="18" customHeight="1" x14ac:dyDescent="0.2">
      <c r="A356" s="60" t="s">
        <v>20</v>
      </c>
      <c r="B356" s="60" t="str">
        <f t="shared" si="22"/>
        <v>avars_2018</v>
      </c>
      <c r="C356" s="71" t="s">
        <v>5025</v>
      </c>
      <c r="D356" s="60" t="s">
        <v>49</v>
      </c>
      <c r="E356" s="60" t="s">
        <v>316</v>
      </c>
      <c r="F356" s="14">
        <v>11</v>
      </c>
      <c r="G356" s="14" t="str">
        <f t="shared" si="23"/>
        <v>k</v>
      </c>
      <c r="H356" s="19">
        <v>2018</v>
      </c>
      <c r="I356" s="19" t="s">
        <v>229</v>
      </c>
      <c r="J356" s="19" t="s">
        <v>23</v>
      </c>
      <c r="K356" s="14" t="s">
        <v>230</v>
      </c>
      <c r="M356" s="19" t="s">
        <v>231</v>
      </c>
      <c r="P356" s="19" t="s">
        <v>102</v>
      </c>
      <c r="Q356" s="19" t="s">
        <v>102</v>
      </c>
    </row>
    <row r="357" spans="1:17" ht="18" customHeight="1" x14ac:dyDescent="0.2">
      <c r="A357" s="60" t="s">
        <v>20</v>
      </c>
      <c r="B357" s="60" t="str">
        <f t="shared" si="22"/>
        <v>avars_2008</v>
      </c>
      <c r="C357" s="71" t="s">
        <v>5025</v>
      </c>
      <c r="D357" s="60" t="s">
        <v>49</v>
      </c>
      <c r="E357" s="60" t="s">
        <v>337</v>
      </c>
      <c r="F357" s="14">
        <v>1</v>
      </c>
      <c r="G357" s="14" t="str">
        <f t="shared" si="23"/>
        <v>a</v>
      </c>
      <c r="H357" s="19">
        <v>2008</v>
      </c>
      <c r="I357" s="19" t="s">
        <v>229</v>
      </c>
      <c r="J357" s="19" t="s">
        <v>23</v>
      </c>
      <c r="K357" s="14" t="s">
        <v>230</v>
      </c>
      <c r="M357" s="19" t="s">
        <v>231</v>
      </c>
      <c r="P357" s="19" t="s">
        <v>102</v>
      </c>
      <c r="Q357" s="19" t="s">
        <v>102</v>
      </c>
    </row>
    <row r="358" spans="1:17" ht="18" customHeight="1" x14ac:dyDescent="0.2">
      <c r="A358" s="60" t="s">
        <v>20</v>
      </c>
      <c r="B358" s="60" t="str">
        <f t="shared" si="22"/>
        <v>avars_2009</v>
      </c>
      <c r="C358" s="71" t="s">
        <v>5025</v>
      </c>
      <c r="D358" s="60" t="s">
        <v>49</v>
      </c>
      <c r="E358" s="60" t="s">
        <v>337</v>
      </c>
      <c r="F358" s="14">
        <v>2</v>
      </c>
      <c r="G358" s="14" t="str">
        <f t="shared" si="23"/>
        <v>b</v>
      </c>
      <c r="H358" s="19">
        <v>2009</v>
      </c>
      <c r="I358" s="19" t="s">
        <v>229</v>
      </c>
      <c r="J358" s="19" t="s">
        <v>23</v>
      </c>
      <c r="K358" s="14" t="s">
        <v>230</v>
      </c>
      <c r="M358" s="19" t="s">
        <v>231</v>
      </c>
      <c r="P358" s="19" t="s">
        <v>102</v>
      </c>
      <c r="Q358" s="19" t="s">
        <v>102</v>
      </c>
    </row>
    <row r="359" spans="1:17" ht="18" customHeight="1" x14ac:dyDescent="0.2">
      <c r="A359" s="60" t="s">
        <v>20</v>
      </c>
      <c r="B359" s="60" t="str">
        <f t="shared" si="22"/>
        <v>avars_2010</v>
      </c>
      <c r="C359" s="71" t="s">
        <v>5025</v>
      </c>
      <c r="D359" s="60" t="s">
        <v>49</v>
      </c>
      <c r="E359" s="60" t="s">
        <v>337</v>
      </c>
      <c r="F359" s="14">
        <v>3</v>
      </c>
      <c r="G359" s="14" t="str">
        <f t="shared" si="23"/>
        <v>c</v>
      </c>
      <c r="H359" s="19">
        <v>2010</v>
      </c>
      <c r="I359" s="19" t="s">
        <v>229</v>
      </c>
      <c r="J359" s="19" t="s">
        <v>23</v>
      </c>
      <c r="K359" s="14" t="s">
        <v>230</v>
      </c>
      <c r="M359" s="19" t="s">
        <v>231</v>
      </c>
      <c r="P359" s="19" t="s">
        <v>102</v>
      </c>
      <c r="Q359" s="19" t="s">
        <v>102</v>
      </c>
    </row>
    <row r="360" spans="1:17" ht="18" customHeight="1" x14ac:dyDescent="0.2">
      <c r="A360" s="60" t="s">
        <v>20</v>
      </c>
      <c r="B360" s="60" t="str">
        <f t="shared" si="22"/>
        <v>avars_2011</v>
      </c>
      <c r="C360" s="71" t="s">
        <v>5025</v>
      </c>
      <c r="D360" s="60" t="s">
        <v>49</v>
      </c>
      <c r="E360" s="60" t="s">
        <v>337</v>
      </c>
      <c r="F360" s="14">
        <v>4</v>
      </c>
      <c r="G360" s="14" t="str">
        <f t="shared" si="23"/>
        <v>d</v>
      </c>
      <c r="H360" s="19">
        <v>2011</v>
      </c>
      <c r="I360" s="19" t="s">
        <v>229</v>
      </c>
      <c r="J360" s="19" t="s">
        <v>23</v>
      </c>
      <c r="K360" s="14" t="s">
        <v>230</v>
      </c>
      <c r="M360" s="19" t="s">
        <v>231</v>
      </c>
      <c r="P360" s="19" t="s">
        <v>102</v>
      </c>
      <c r="Q360" s="19" t="s">
        <v>102</v>
      </c>
    </row>
    <row r="361" spans="1:17" ht="18" customHeight="1" x14ac:dyDescent="0.2">
      <c r="A361" s="60" t="s">
        <v>20</v>
      </c>
      <c r="B361" s="60" t="str">
        <f t="shared" si="22"/>
        <v>avars_2012</v>
      </c>
      <c r="C361" s="71" t="s">
        <v>5025</v>
      </c>
      <c r="D361" s="60" t="s">
        <v>49</v>
      </c>
      <c r="E361" s="60" t="s">
        <v>337</v>
      </c>
      <c r="F361" s="14">
        <v>5</v>
      </c>
      <c r="G361" s="14" t="str">
        <f t="shared" si="23"/>
        <v>e</v>
      </c>
      <c r="H361" s="19">
        <v>2012</v>
      </c>
      <c r="I361" s="19" t="s">
        <v>229</v>
      </c>
      <c r="J361" s="19" t="s">
        <v>23</v>
      </c>
      <c r="K361" s="14" t="s">
        <v>230</v>
      </c>
      <c r="M361" s="19" t="s">
        <v>231</v>
      </c>
      <c r="P361" s="19" t="s">
        <v>102</v>
      </c>
      <c r="Q361" s="19" t="s">
        <v>102</v>
      </c>
    </row>
    <row r="362" spans="1:17" ht="18" customHeight="1" x14ac:dyDescent="0.2">
      <c r="A362" s="60" t="s">
        <v>20</v>
      </c>
      <c r="B362" s="60" t="str">
        <f t="shared" si="22"/>
        <v>avars_2013</v>
      </c>
      <c r="C362" s="71" t="s">
        <v>5025</v>
      </c>
      <c r="D362" s="60" t="s">
        <v>49</v>
      </c>
      <c r="E362" s="60" t="s">
        <v>337</v>
      </c>
      <c r="F362" s="14">
        <v>6</v>
      </c>
      <c r="G362" s="14" t="str">
        <f t="shared" si="23"/>
        <v>f</v>
      </c>
      <c r="H362" s="19">
        <v>2013</v>
      </c>
      <c r="I362" s="19" t="s">
        <v>229</v>
      </c>
      <c r="J362" s="19" t="s">
        <v>23</v>
      </c>
      <c r="K362" s="14" t="s">
        <v>230</v>
      </c>
      <c r="M362" s="19" t="s">
        <v>231</v>
      </c>
      <c r="P362" s="19" t="s">
        <v>102</v>
      </c>
      <c r="Q362" s="19" t="s">
        <v>102</v>
      </c>
    </row>
    <row r="363" spans="1:17" ht="18" customHeight="1" x14ac:dyDescent="0.2">
      <c r="A363" s="60" t="s">
        <v>20</v>
      </c>
      <c r="B363" s="60" t="str">
        <f t="shared" si="22"/>
        <v>avars_2014</v>
      </c>
      <c r="C363" s="71" t="s">
        <v>5025</v>
      </c>
      <c r="D363" s="60" t="s">
        <v>49</v>
      </c>
      <c r="E363" s="60" t="s">
        <v>337</v>
      </c>
      <c r="F363" s="14">
        <v>7</v>
      </c>
      <c r="G363" s="14" t="str">
        <f t="shared" si="23"/>
        <v>g</v>
      </c>
      <c r="H363" s="19">
        <v>2014</v>
      </c>
      <c r="I363" s="19" t="s">
        <v>229</v>
      </c>
      <c r="J363" s="19" t="s">
        <v>23</v>
      </c>
      <c r="K363" s="14" t="s">
        <v>230</v>
      </c>
      <c r="M363" s="19" t="s">
        <v>231</v>
      </c>
      <c r="P363" s="19" t="s">
        <v>102</v>
      </c>
      <c r="Q363" s="19" t="s">
        <v>102</v>
      </c>
    </row>
    <row r="364" spans="1:17" ht="18" customHeight="1" x14ac:dyDescent="0.2">
      <c r="A364" s="60" t="s">
        <v>20</v>
      </c>
      <c r="B364" s="60" t="str">
        <f t="shared" si="22"/>
        <v>avars_2015</v>
      </c>
      <c r="C364" s="71" t="s">
        <v>5025</v>
      </c>
      <c r="D364" s="60" t="s">
        <v>49</v>
      </c>
      <c r="E364" s="60" t="s">
        <v>337</v>
      </c>
      <c r="F364" s="14">
        <v>8</v>
      </c>
      <c r="G364" s="14" t="str">
        <f t="shared" si="23"/>
        <v>h</v>
      </c>
      <c r="H364" s="19">
        <v>2015</v>
      </c>
      <c r="I364" s="19" t="s">
        <v>229</v>
      </c>
      <c r="J364" s="19" t="s">
        <v>23</v>
      </c>
      <c r="K364" s="14" t="s">
        <v>230</v>
      </c>
      <c r="M364" s="19" t="s">
        <v>231</v>
      </c>
      <c r="P364" s="19" t="s">
        <v>102</v>
      </c>
      <c r="Q364" s="19" t="s">
        <v>102</v>
      </c>
    </row>
    <row r="365" spans="1:17" ht="18" customHeight="1" x14ac:dyDescent="0.2">
      <c r="A365" s="60" t="s">
        <v>20</v>
      </c>
      <c r="B365" s="60" t="str">
        <f t="shared" ref="B365:B400" si="24">"avars_" &amp;  H365</f>
        <v>avars_2016</v>
      </c>
      <c r="C365" s="71" t="s">
        <v>5025</v>
      </c>
      <c r="D365" s="60" t="s">
        <v>49</v>
      </c>
      <c r="E365" s="60" t="s">
        <v>337</v>
      </c>
      <c r="F365" s="14">
        <v>9</v>
      </c>
      <c r="G365" s="14" t="str">
        <f t="shared" ref="G365:G396" si="25">MID("abcdefghijklmnopqrstuvwxyz",F365,1)</f>
        <v>i</v>
      </c>
      <c r="H365" s="19">
        <v>2016</v>
      </c>
      <c r="I365" s="19" t="s">
        <v>229</v>
      </c>
      <c r="J365" s="19" t="s">
        <v>23</v>
      </c>
      <c r="K365" s="14" t="s">
        <v>230</v>
      </c>
      <c r="M365" s="19" t="s">
        <v>231</v>
      </c>
      <c r="P365" s="19" t="s">
        <v>102</v>
      </c>
      <c r="Q365" s="19" t="s">
        <v>102</v>
      </c>
    </row>
    <row r="366" spans="1:17" ht="18" customHeight="1" x14ac:dyDescent="0.2">
      <c r="A366" s="60" t="s">
        <v>20</v>
      </c>
      <c r="B366" s="60" t="str">
        <f t="shared" si="24"/>
        <v>avars_2017</v>
      </c>
      <c r="C366" s="71" t="s">
        <v>5025</v>
      </c>
      <c r="D366" s="60" t="s">
        <v>49</v>
      </c>
      <c r="E366" s="60" t="s">
        <v>337</v>
      </c>
      <c r="F366" s="14">
        <v>10</v>
      </c>
      <c r="G366" s="14" t="str">
        <f t="shared" si="25"/>
        <v>j</v>
      </c>
      <c r="H366" s="19">
        <v>2017</v>
      </c>
      <c r="I366" s="19" t="s">
        <v>229</v>
      </c>
      <c r="J366" s="19" t="s">
        <v>23</v>
      </c>
      <c r="K366" s="14" t="s">
        <v>230</v>
      </c>
      <c r="M366" s="19" t="s">
        <v>231</v>
      </c>
      <c r="P366" s="19" t="s">
        <v>102</v>
      </c>
      <c r="Q366" s="19" t="s">
        <v>102</v>
      </c>
    </row>
    <row r="367" spans="1:17" ht="18" customHeight="1" x14ac:dyDescent="0.2">
      <c r="A367" s="60" t="s">
        <v>20</v>
      </c>
      <c r="B367" s="60" t="str">
        <f t="shared" si="24"/>
        <v>avars_2018</v>
      </c>
      <c r="C367" s="71" t="s">
        <v>5025</v>
      </c>
      <c r="D367" s="60" t="s">
        <v>49</v>
      </c>
      <c r="E367" s="60" t="s">
        <v>337</v>
      </c>
      <c r="F367" s="14">
        <v>11</v>
      </c>
      <c r="G367" s="14" t="str">
        <f t="shared" si="25"/>
        <v>k</v>
      </c>
      <c r="H367" s="19">
        <v>2018</v>
      </c>
      <c r="I367" s="19" t="s">
        <v>229</v>
      </c>
      <c r="J367" s="19" t="s">
        <v>23</v>
      </c>
      <c r="K367" s="14" t="s">
        <v>230</v>
      </c>
      <c r="M367" s="19" t="s">
        <v>231</v>
      </c>
      <c r="P367" s="19" t="s">
        <v>102</v>
      </c>
      <c r="Q367" s="19" t="s">
        <v>102</v>
      </c>
    </row>
    <row r="368" spans="1:17" ht="18" customHeight="1" x14ac:dyDescent="0.2">
      <c r="A368" s="60" t="s">
        <v>20</v>
      </c>
      <c r="B368" s="60" t="str">
        <f t="shared" si="24"/>
        <v>avars_2008</v>
      </c>
      <c r="C368" s="71" t="s">
        <v>5025</v>
      </c>
      <c r="D368" s="60" t="s">
        <v>49</v>
      </c>
      <c r="E368" s="60" t="s">
        <v>351</v>
      </c>
      <c r="F368" s="14">
        <v>1</v>
      </c>
      <c r="G368" s="14" t="str">
        <f t="shared" si="25"/>
        <v>a</v>
      </c>
      <c r="H368" s="19">
        <v>2008</v>
      </c>
      <c r="I368" s="19" t="s">
        <v>229</v>
      </c>
      <c r="J368" s="19" t="s">
        <v>23</v>
      </c>
      <c r="K368" s="14" t="s">
        <v>230</v>
      </c>
      <c r="M368" s="19" t="s">
        <v>231</v>
      </c>
      <c r="P368" s="19" t="s">
        <v>102</v>
      </c>
      <c r="Q368" s="19" t="s">
        <v>102</v>
      </c>
    </row>
    <row r="369" spans="1:17" ht="18" customHeight="1" x14ac:dyDescent="0.2">
      <c r="A369" s="60" t="s">
        <v>20</v>
      </c>
      <c r="B369" s="60" t="str">
        <f t="shared" si="24"/>
        <v>avars_2009</v>
      </c>
      <c r="C369" s="71" t="s">
        <v>5025</v>
      </c>
      <c r="D369" s="60" t="s">
        <v>49</v>
      </c>
      <c r="E369" s="60" t="s">
        <v>351</v>
      </c>
      <c r="F369" s="14">
        <v>2</v>
      </c>
      <c r="G369" s="14" t="str">
        <f t="shared" si="25"/>
        <v>b</v>
      </c>
      <c r="H369" s="19">
        <v>2009</v>
      </c>
      <c r="I369" s="19" t="s">
        <v>229</v>
      </c>
      <c r="J369" s="19" t="s">
        <v>23</v>
      </c>
      <c r="K369" s="14" t="s">
        <v>230</v>
      </c>
      <c r="M369" s="19" t="s">
        <v>231</v>
      </c>
      <c r="P369" s="19" t="s">
        <v>102</v>
      </c>
      <c r="Q369" s="19" t="s">
        <v>102</v>
      </c>
    </row>
    <row r="370" spans="1:17" ht="18" customHeight="1" x14ac:dyDescent="0.2">
      <c r="A370" s="60" t="s">
        <v>20</v>
      </c>
      <c r="B370" s="60" t="str">
        <f t="shared" si="24"/>
        <v>avars_2010</v>
      </c>
      <c r="C370" s="71" t="s">
        <v>5025</v>
      </c>
      <c r="D370" s="60" t="s">
        <v>49</v>
      </c>
      <c r="E370" s="60" t="s">
        <v>351</v>
      </c>
      <c r="F370" s="14">
        <v>3</v>
      </c>
      <c r="G370" s="14" t="str">
        <f t="shared" si="25"/>
        <v>c</v>
      </c>
      <c r="H370" s="19">
        <v>2010</v>
      </c>
      <c r="I370" s="19" t="s">
        <v>229</v>
      </c>
      <c r="J370" s="19" t="s">
        <v>23</v>
      </c>
      <c r="K370" s="14" t="s">
        <v>230</v>
      </c>
      <c r="M370" s="19" t="s">
        <v>231</v>
      </c>
      <c r="P370" s="19" t="s">
        <v>102</v>
      </c>
      <c r="Q370" s="19" t="s">
        <v>102</v>
      </c>
    </row>
    <row r="371" spans="1:17" ht="18" customHeight="1" x14ac:dyDescent="0.2">
      <c r="A371" s="60" t="s">
        <v>20</v>
      </c>
      <c r="B371" s="60" t="str">
        <f t="shared" si="24"/>
        <v>avars_2011</v>
      </c>
      <c r="C371" s="71" t="s">
        <v>5025</v>
      </c>
      <c r="D371" s="60" t="s">
        <v>49</v>
      </c>
      <c r="E371" s="60" t="s">
        <v>351</v>
      </c>
      <c r="F371" s="14">
        <v>4</v>
      </c>
      <c r="G371" s="14" t="str">
        <f t="shared" si="25"/>
        <v>d</v>
      </c>
      <c r="H371" s="19">
        <v>2011</v>
      </c>
      <c r="I371" s="19" t="s">
        <v>229</v>
      </c>
      <c r="J371" s="19" t="s">
        <v>23</v>
      </c>
      <c r="K371" s="14" t="s">
        <v>230</v>
      </c>
      <c r="M371" s="19" t="s">
        <v>231</v>
      </c>
      <c r="P371" s="19" t="s">
        <v>102</v>
      </c>
      <c r="Q371" s="19" t="s">
        <v>102</v>
      </c>
    </row>
    <row r="372" spans="1:17" ht="18" customHeight="1" x14ac:dyDescent="0.2">
      <c r="A372" s="60" t="s">
        <v>20</v>
      </c>
      <c r="B372" s="60" t="str">
        <f t="shared" si="24"/>
        <v>avars_2012</v>
      </c>
      <c r="C372" s="71" t="s">
        <v>5025</v>
      </c>
      <c r="D372" s="60" t="s">
        <v>49</v>
      </c>
      <c r="E372" s="60" t="s">
        <v>351</v>
      </c>
      <c r="F372" s="14">
        <v>5</v>
      </c>
      <c r="G372" s="14" t="str">
        <f t="shared" si="25"/>
        <v>e</v>
      </c>
      <c r="H372" s="19">
        <v>2012</v>
      </c>
      <c r="I372" s="19" t="s">
        <v>229</v>
      </c>
      <c r="J372" s="19" t="s">
        <v>23</v>
      </c>
      <c r="K372" s="14" t="s">
        <v>230</v>
      </c>
      <c r="M372" s="19" t="s">
        <v>231</v>
      </c>
      <c r="P372" s="19" t="s">
        <v>102</v>
      </c>
      <c r="Q372" s="19" t="s">
        <v>102</v>
      </c>
    </row>
    <row r="373" spans="1:17" ht="18" customHeight="1" x14ac:dyDescent="0.2">
      <c r="A373" s="60" t="s">
        <v>20</v>
      </c>
      <c r="B373" s="60" t="str">
        <f t="shared" si="24"/>
        <v>avars_2013</v>
      </c>
      <c r="C373" s="71" t="s">
        <v>5025</v>
      </c>
      <c r="D373" s="60" t="s">
        <v>49</v>
      </c>
      <c r="E373" s="60" t="s">
        <v>351</v>
      </c>
      <c r="F373" s="14">
        <v>6</v>
      </c>
      <c r="G373" s="14" t="str">
        <f t="shared" si="25"/>
        <v>f</v>
      </c>
      <c r="H373" s="19">
        <v>2013</v>
      </c>
      <c r="I373" s="19" t="s">
        <v>229</v>
      </c>
      <c r="J373" s="19" t="s">
        <v>23</v>
      </c>
      <c r="K373" s="14" t="s">
        <v>230</v>
      </c>
      <c r="M373" s="19" t="s">
        <v>231</v>
      </c>
      <c r="P373" s="19" t="s">
        <v>102</v>
      </c>
      <c r="Q373" s="19" t="s">
        <v>102</v>
      </c>
    </row>
    <row r="374" spans="1:17" ht="18" customHeight="1" x14ac:dyDescent="0.2">
      <c r="A374" s="60" t="s">
        <v>20</v>
      </c>
      <c r="B374" s="60" t="str">
        <f t="shared" si="24"/>
        <v>avars_2014</v>
      </c>
      <c r="C374" s="71" t="s">
        <v>5025</v>
      </c>
      <c r="D374" s="60" t="s">
        <v>49</v>
      </c>
      <c r="E374" s="60" t="s">
        <v>351</v>
      </c>
      <c r="F374" s="14">
        <v>7</v>
      </c>
      <c r="G374" s="14" t="str">
        <f t="shared" si="25"/>
        <v>g</v>
      </c>
      <c r="H374" s="19">
        <v>2014</v>
      </c>
      <c r="I374" s="19" t="s">
        <v>229</v>
      </c>
      <c r="J374" s="19" t="s">
        <v>23</v>
      </c>
      <c r="K374" s="14" t="s">
        <v>230</v>
      </c>
      <c r="M374" s="19" t="s">
        <v>231</v>
      </c>
      <c r="P374" s="19" t="s">
        <v>102</v>
      </c>
      <c r="Q374" s="19" t="s">
        <v>102</v>
      </c>
    </row>
    <row r="375" spans="1:17" ht="18" customHeight="1" x14ac:dyDescent="0.2">
      <c r="A375" s="60" t="s">
        <v>20</v>
      </c>
      <c r="B375" s="60" t="str">
        <f t="shared" si="24"/>
        <v>avars_2015</v>
      </c>
      <c r="C375" s="71" t="s">
        <v>5025</v>
      </c>
      <c r="D375" s="60" t="s">
        <v>49</v>
      </c>
      <c r="E375" s="60" t="s">
        <v>351</v>
      </c>
      <c r="F375" s="14">
        <v>8</v>
      </c>
      <c r="G375" s="14" t="str">
        <f t="shared" si="25"/>
        <v>h</v>
      </c>
      <c r="H375" s="19">
        <v>2015</v>
      </c>
      <c r="I375" s="19" t="s">
        <v>229</v>
      </c>
      <c r="J375" s="19" t="s">
        <v>23</v>
      </c>
      <c r="K375" s="14" t="s">
        <v>230</v>
      </c>
      <c r="M375" s="19" t="s">
        <v>231</v>
      </c>
      <c r="P375" s="19" t="s">
        <v>102</v>
      </c>
      <c r="Q375" s="19" t="s">
        <v>102</v>
      </c>
    </row>
    <row r="376" spans="1:17" ht="18" customHeight="1" x14ac:dyDescent="0.2">
      <c r="A376" s="60" t="s">
        <v>20</v>
      </c>
      <c r="B376" s="60" t="str">
        <f t="shared" si="24"/>
        <v>avars_2016</v>
      </c>
      <c r="C376" s="71" t="s">
        <v>5025</v>
      </c>
      <c r="D376" s="60" t="s">
        <v>49</v>
      </c>
      <c r="E376" s="60" t="s">
        <v>351</v>
      </c>
      <c r="F376" s="14">
        <v>9</v>
      </c>
      <c r="G376" s="14" t="str">
        <f t="shared" si="25"/>
        <v>i</v>
      </c>
      <c r="H376" s="19">
        <v>2016</v>
      </c>
      <c r="I376" s="19" t="s">
        <v>229</v>
      </c>
      <c r="J376" s="19" t="s">
        <v>23</v>
      </c>
      <c r="K376" s="14" t="s">
        <v>230</v>
      </c>
      <c r="M376" s="19" t="s">
        <v>231</v>
      </c>
      <c r="P376" s="19" t="s">
        <v>102</v>
      </c>
      <c r="Q376" s="19" t="s">
        <v>102</v>
      </c>
    </row>
    <row r="377" spans="1:17" ht="18" customHeight="1" x14ac:dyDescent="0.2">
      <c r="A377" s="60" t="s">
        <v>20</v>
      </c>
      <c r="B377" s="60" t="str">
        <f t="shared" si="24"/>
        <v>avars_2017</v>
      </c>
      <c r="C377" s="71" t="s">
        <v>5025</v>
      </c>
      <c r="D377" s="60" t="s">
        <v>49</v>
      </c>
      <c r="E377" s="60" t="s">
        <v>351</v>
      </c>
      <c r="F377" s="14">
        <v>10</v>
      </c>
      <c r="G377" s="14" t="str">
        <f t="shared" si="25"/>
        <v>j</v>
      </c>
      <c r="H377" s="19">
        <v>2017</v>
      </c>
      <c r="I377" s="19" t="s">
        <v>229</v>
      </c>
      <c r="J377" s="19" t="s">
        <v>23</v>
      </c>
      <c r="K377" s="14" t="s">
        <v>230</v>
      </c>
      <c r="M377" s="19" t="s">
        <v>231</v>
      </c>
      <c r="P377" s="19" t="s">
        <v>102</v>
      </c>
      <c r="Q377" s="19" t="s">
        <v>102</v>
      </c>
    </row>
    <row r="378" spans="1:17" ht="18" customHeight="1" x14ac:dyDescent="0.2">
      <c r="A378" s="60" t="s">
        <v>20</v>
      </c>
      <c r="B378" s="60" t="str">
        <f t="shared" si="24"/>
        <v>avars_2018</v>
      </c>
      <c r="C378" s="71" t="s">
        <v>5025</v>
      </c>
      <c r="D378" s="60" t="s">
        <v>49</v>
      </c>
      <c r="E378" s="60" t="s">
        <v>351</v>
      </c>
      <c r="F378" s="14">
        <v>11</v>
      </c>
      <c r="G378" s="14" t="str">
        <f t="shared" si="25"/>
        <v>k</v>
      </c>
      <c r="H378" s="19">
        <v>2018</v>
      </c>
      <c r="I378" s="19" t="s">
        <v>229</v>
      </c>
      <c r="J378" s="19" t="s">
        <v>23</v>
      </c>
      <c r="K378" s="14" t="s">
        <v>230</v>
      </c>
      <c r="M378" s="19" t="s">
        <v>231</v>
      </c>
      <c r="P378" s="19" t="s">
        <v>102</v>
      </c>
      <c r="Q378" s="19" t="s">
        <v>102</v>
      </c>
    </row>
    <row r="379" spans="1:17" ht="18" customHeight="1" x14ac:dyDescent="0.2">
      <c r="A379" s="60" t="s">
        <v>20</v>
      </c>
      <c r="B379" s="60" t="str">
        <f t="shared" si="24"/>
        <v>avars_2008</v>
      </c>
      <c r="C379" s="71" t="s">
        <v>5025</v>
      </c>
      <c r="D379" s="60" t="s">
        <v>49</v>
      </c>
      <c r="E379" s="60" t="s">
        <v>361</v>
      </c>
      <c r="F379" s="14">
        <v>1</v>
      </c>
      <c r="G379" s="14" t="str">
        <f t="shared" si="25"/>
        <v>a</v>
      </c>
      <c r="H379" s="19">
        <v>2008</v>
      </c>
      <c r="I379" s="19" t="s">
        <v>229</v>
      </c>
      <c r="J379" s="19" t="s">
        <v>23</v>
      </c>
      <c r="K379" s="14" t="s">
        <v>230</v>
      </c>
      <c r="M379" s="19" t="s">
        <v>231</v>
      </c>
      <c r="P379" s="19" t="s">
        <v>102</v>
      </c>
      <c r="Q379" s="19" t="s">
        <v>102</v>
      </c>
    </row>
    <row r="380" spans="1:17" ht="18" customHeight="1" x14ac:dyDescent="0.2">
      <c r="A380" s="60" t="s">
        <v>20</v>
      </c>
      <c r="B380" s="60" t="str">
        <f t="shared" si="24"/>
        <v>avars_2009</v>
      </c>
      <c r="C380" s="71" t="s">
        <v>5025</v>
      </c>
      <c r="D380" s="60" t="s">
        <v>49</v>
      </c>
      <c r="E380" s="60" t="s">
        <v>361</v>
      </c>
      <c r="F380" s="14">
        <v>2</v>
      </c>
      <c r="G380" s="14" t="str">
        <f t="shared" si="25"/>
        <v>b</v>
      </c>
      <c r="H380" s="19">
        <v>2009</v>
      </c>
      <c r="I380" s="19" t="s">
        <v>229</v>
      </c>
      <c r="J380" s="19" t="s">
        <v>23</v>
      </c>
      <c r="K380" s="14" t="s">
        <v>230</v>
      </c>
      <c r="M380" s="19" t="s">
        <v>231</v>
      </c>
      <c r="P380" s="19" t="s">
        <v>102</v>
      </c>
      <c r="Q380" s="19" t="s">
        <v>102</v>
      </c>
    </row>
    <row r="381" spans="1:17" ht="18" customHeight="1" x14ac:dyDescent="0.2">
      <c r="A381" s="60" t="s">
        <v>20</v>
      </c>
      <c r="B381" s="60" t="str">
        <f t="shared" si="24"/>
        <v>avars_2010</v>
      </c>
      <c r="C381" s="71" t="s">
        <v>5025</v>
      </c>
      <c r="D381" s="60" t="s">
        <v>49</v>
      </c>
      <c r="E381" s="60" t="s">
        <v>361</v>
      </c>
      <c r="F381" s="14">
        <v>3</v>
      </c>
      <c r="G381" s="14" t="str">
        <f t="shared" si="25"/>
        <v>c</v>
      </c>
      <c r="H381" s="19">
        <v>2010</v>
      </c>
      <c r="I381" s="19" t="s">
        <v>229</v>
      </c>
      <c r="J381" s="19" t="s">
        <v>23</v>
      </c>
      <c r="K381" s="14" t="s">
        <v>230</v>
      </c>
      <c r="M381" s="19" t="s">
        <v>231</v>
      </c>
      <c r="P381" s="19" t="s">
        <v>102</v>
      </c>
      <c r="Q381" s="19" t="s">
        <v>102</v>
      </c>
    </row>
    <row r="382" spans="1:17" ht="18" customHeight="1" x14ac:dyDescent="0.2">
      <c r="A382" s="60" t="s">
        <v>20</v>
      </c>
      <c r="B382" s="60" t="str">
        <f t="shared" si="24"/>
        <v>avars_2011</v>
      </c>
      <c r="C382" s="71" t="s">
        <v>5025</v>
      </c>
      <c r="D382" s="60" t="s">
        <v>49</v>
      </c>
      <c r="E382" s="60" t="s">
        <v>361</v>
      </c>
      <c r="F382" s="14">
        <v>4</v>
      </c>
      <c r="G382" s="14" t="str">
        <f t="shared" si="25"/>
        <v>d</v>
      </c>
      <c r="H382" s="19">
        <v>2011</v>
      </c>
      <c r="I382" s="19" t="s">
        <v>229</v>
      </c>
      <c r="J382" s="19" t="s">
        <v>23</v>
      </c>
      <c r="K382" s="14" t="s">
        <v>230</v>
      </c>
      <c r="M382" s="19" t="s">
        <v>231</v>
      </c>
      <c r="P382" s="19" t="s">
        <v>102</v>
      </c>
      <c r="Q382" s="19" t="s">
        <v>102</v>
      </c>
    </row>
    <row r="383" spans="1:17" ht="18" customHeight="1" x14ac:dyDescent="0.2">
      <c r="A383" s="60" t="s">
        <v>20</v>
      </c>
      <c r="B383" s="60" t="str">
        <f t="shared" si="24"/>
        <v>avars_2012</v>
      </c>
      <c r="C383" s="71" t="s">
        <v>5025</v>
      </c>
      <c r="D383" s="60" t="s">
        <v>49</v>
      </c>
      <c r="E383" s="60" t="s">
        <v>361</v>
      </c>
      <c r="F383" s="14">
        <v>5</v>
      </c>
      <c r="G383" s="14" t="str">
        <f t="shared" si="25"/>
        <v>e</v>
      </c>
      <c r="H383" s="19">
        <v>2012</v>
      </c>
      <c r="I383" s="19" t="s">
        <v>229</v>
      </c>
      <c r="J383" s="19" t="s">
        <v>23</v>
      </c>
      <c r="K383" s="14" t="s">
        <v>230</v>
      </c>
      <c r="M383" s="19" t="s">
        <v>231</v>
      </c>
      <c r="P383" s="19" t="s">
        <v>102</v>
      </c>
      <c r="Q383" s="19" t="s">
        <v>102</v>
      </c>
    </row>
    <row r="384" spans="1:17" ht="18" customHeight="1" x14ac:dyDescent="0.2">
      <c r="A384" s="60" t="s">
        <v>20</v>
      </c>
      <c r="B384" s="60" t="str">
        <f t="shared" si="24"/>
        <v>avars_2013</v>
      </c>
      <c r="C384" s="71" t="s">
        <v>5025</v>
      </c>
      <c r="D384" s="60" t="s">
        <v>49</v>
      </c>
      <c r="E384" s="60" t="s">
        <v>361</v>
      </c>
      <c r="F384" s="14">
        <v>6</v>
      </c>
      <c r="G384" s="14" t="str">
        <f t="shared" si="25"/>
        <v>f</v>
      </c>
      <c r="H384" s="19">
        <v>2013</v>
      </c>
      <c r="I384" s="19" t="s">
        <v>229</v>
      </c>
      <c r="J384" s="19" t="s">
        <v>23</v>
      </c>
      <c r="K384" s="14" t="s">
        <v>230</v>
      </c>
      <c r="M384" s="19" t="s">
        <v>231</v>
      </c>
      <c r="P384" s="19" t="s">
        <v>102</v>
      </c>
      <c r="Q384" s="19" t="s">
        <v>102</v>
      </c>
    </row>
    <row r="385" spans="1:17" ht="18" customHeight="1" x14ac:dyDescent="0.2">
      <c r="A385" s="60" t="s">
        <v>20</v>
      </c>
      <c r="B385" s="60" t="str">
        <f t="shared" si="24"/>
        <v>avars_2014</v>
      </c>
      <c r="C385" s="72" t="s">
        <v>5025</v>
      </c>
      <c r="D385" s="60" t="s">
        <v>49</v>
      </c>
      <c r="E385" s="60" t="s">
        <v>361</v>
      </c>
      <c r="F385" s="14">
        <v>7</v>
      </c>
      <c r="G385" s="14" t="str">
        <f t="shared" si="25"/>
        <v>g</v>
      </c>
      <c r="H385" s="19">
        <v>2014</v>
      </c>
      <c r="I385" s="19" t="s">
        <v>229</v>
      </c>
      <c r="J385" s="19" t="s">
        <v>23</v>
      </c>
      <c r="K385" s="14" t="s">
        <v>230</v>
      </c>
      <c r="M385" s="19" t="s">
        <v>231</v>
      </c>
      <c r="P385" s="19" t="s">
        <v>102</v>
      </c>
      <c r="Q385" s="19" t="s">
        <v>102</v>
      </c>
    </row>
    <row r="386" spans="1:17" ht="18" customHeight="1" x14ac:dyDescent="0.2">
      <c r="A386" s="60" t="s">
        <v>20</v>
      </c>
      <c r="B386" s="60" t="str">
        <f t="shared" si="24"/>
        <v>avars_2015</v>
      </c>
      <c r="C386" s="72" t="s">
        <v>5025</v>
      </c>
      <c r="D386" s="60" t="s">
        <v>49</v>
      </c>
      <c r="E386" s="60" t="s">
        <v>361</v>
      </c>
      <c r="F386" s="14">
        <v>8</v>
      </c>
      <c r="G386" s="14" t="str">
        <f t="shared" si="25"/>
        <v>h</v>
      </c>
      <c r="H386" s="19">
        <v>2015</v>
      </c>
      <c r="I386" s="19" t="s">
        <v>229</v>
      </c>
      <c r="J386" s="19" t="s">
        <v>23</v>
      </c>
      <c r="K386" s="14" t="s">
        <v>230</v>
      </c>
      <c r="M386" s="19" t="s">
        <v>231</v>
      </c>
      <c r="P386" s="19" t="s">
        <v>102</v>
      </c>
      <c r="Q386" s="19" t="s">
        <v>102</v>
      </c>
    </row>
    <row r="387" spans="1:17" ht="18" customHeight="1" x14ac:dyDescent="0.2">
      <c r="A387" s="60" t="s">
        <v>20</v>
      </c>
      <c r="B387" s="60" t="str">
        <f t="shared" si="24"/>
        <v>avars_2016</v>
      </c>
      <c r="C387" s="71" t="s">
        <v>5025</v>
      </c>
      <c r="D387" s="60" t="s">
        <v>49</v>
      </c>
      <c r="E387" s="60" t="s">
        <v>361</v>
      </c>
      <c r="F387" s="14">
        <v>9</v>
      </c>
      <c r="G387" s="14" t="str">
        <f t="shared" si="25"/>
        <v>i</v>
      </c>
      <c r="H387" s="19">
        <v>2016</v>
      </c>
      <c r="I387" s="19" t="s">
        <v>229</v>
      </c>
      <c r="J387" s="19" t="s">
        <v>23</v>
      </c>
      <c r="K387" s="14" t="s">
        <v>230</v>
      </c>
      <c r="M387" s="19" t="s">
        <v>231</v>
      </c>
      <c r="P387" s="19" t="s">
        <v>102</v>
      </c>
      <c r="Q387" s="19" t="s">
        <v>102</v>
      </c>
    </row>
    <row r="388" spans="1:17" ht="18" customHeight="1" x14ac:dyDescent="0.2">
      <c r="A388" s="60" t="s">
        <v>20</v>
      </c>
      <c r="B388" s="60" t="str">
        <f t="shared" si="24"/>
        <v>avars_2017</v>
      </c>
      <c r="C388" s="71" t="s">
        <v>5025</v>
      </c>
      <c r="D388" s="60" t="s">
        <v>49</v>
      </c>
      <c r="E388" s="60" t="s">
        <v>361</v>
      </c>
      <c r="F388" s="14">
        <v>10</v>
      </c>
      <c r="G388" s="14" t="str">
        <f t="shared" si="25"/>
        <v>j</v>
      </c>
      <c r="H388" s="19">
        <v>2017</v>
      </c>
      <c r="I388" s="19" t="s">
        <v>229</v>
      </c>
      <c r="J388" s="19" t="s">
        <v>23</v>
      </c>
      <c r="K388" s="14" t="s">
        <v>230</v>
      </c>
      <c r="M388" s="19" t="s">
        <v>231</v>
      </c>
      <c r="P388" s="19" t="s">
        <v>102</v>
      </c>
      <c r="Q388" s="19" t="s">
        <v>102</v>
      </c>
    </row>
    <row r="389" spans="1:17" ht="18" customHeight="1" x14ac:dyDescent="0.2">
      <c r="A389" s="60" t="s">
        <v>20</v>
      </c>
      <c r="B389" s="60" t="str">
        <f t="shared" si="24"/>
        <v>avars_2018</v>
      </c>
      <c r="C389" s="71" t="s">
        <v>5025</v>
      </c>
      <c r="D389" s="60" t="s">
        <v>49</v>
      </c>
      <c r="E389" s="60" t="s">
        <v>361</v>
      </c>
      <c r="F389" s="14">
        <v>11</v>
      </c>
      <c r="G389" s="14" t="str">
        <f t="shared" si="25"/>
        <v>k</v>
      </c>
      <c r="H389" s="19">
        <v>2018</v>
      </c>
      <c r="I389" s="19" t="s">
        <v>229</v>
      </c>
      <c r="J389" s="19" t="s">
        <v>23</v>
      </c>
      <c r="K389" s="14" t="s">
        <v>230</v>
      </c>
      <c r="M389" s="19" t="s">
        <v>231</v>
      </c>
      <c r="P389" s="19" t="s">
        <v>102</v>
      </c>
      <c r="Q389" s="19" t="s">
        <v>102</v>
      </c>
    </row>
    <row r="390" spans="1:17" ht="18" customHeight="1" x14ac:dyDescent="0.2">
      <c r="A390" s="60" t="s">
        <v>20</v>
      </c>
      <c r="B390" s="60" t="str">
        <f t="shared" si="24"/>
        <v>avars_2008</v>
      </c>
      <c r="C390" s="71" t="s">
        <v>5025</v>
      </c>
      <c r="D390" s="60" t="s">
        <v>49</v>
      </c>
      <c r="E390" s="60" t="s">
        <v>367</v>
      </c>
      <c r="F390" s="14">
        <v>1</v>
      </c>
      <c r="G390" s="14" t="str">
        <f t="shared" si="25"/>
        <v>a</v>
      </c>
      <c r="H390" s="19">
        <v>2008</v>
      </c>
      <c r="I390" s="19" t="s">
        <v>229</v>
      </c>
      <c r="J390" s="19" t="s">
        <v>23</v>
      </c>
      <c r="K390" s="14" t="s">
        <v>230</v>
      </c>
      <c r="M390" s="19" t="s">
        <v>231</v>
      </c>
      <c r="P390" s="19" t="s">
        <v>102</v>
      </c>
      <c r="Q390" s="19" t="s">
        <v>102</v>
      </c>
    </row>
    <row r="391" spans="1:17" ht="18" customHeight="1" x14ac:dyDescent="0.2">
      <c r="A391" s="60" t="s">
        <v>20</v>
      </c>
      <c r="B391" s="60" t="str">
        <f t="shared" si="24"/>
        <v>avars_2009</v>
      </c>
      <c r="C391" s="71" t="s">
        <v>5025</v>
      </c>
      <c r="D391" s="60" t="s">
        <v>49</v>
      </c>
      <c r="E391" s="60" t="s">
        <v>367</v>
      </c>
      <c r="F391" s="14">
        <v>2</v>
      </c>
      <c r="G391" s="14" t="str">
        <f t="shared" si="25"/>
        <v>b</v>
      </c>
      <c r="H391" s="19">
        <v>2009</v>
      </c>
      <c r="I391" s="19" t="s">
        <v>229</v>
      </c>
      <c r="J391" s="19" t="s">
        <v>23</v>
      </c>
      <c r="K391" s="14" t="s">
        <v>230</v>
      </c>
      <c r="M391" s="19" t="s">
        <v>231</v>
      </c>
      <c r="P391" s="19" t="s">
        <v>102</v>
      </c>
      <c r="Q391" s="19" t="s">
        <v>102</v>
      </c>
    </row>
    <row r="392" spans="1:17" ht="18" customHeight="1" x14ac:dyDescent="0.2">
      <c r="A392" s="60" t="s">
        <v>20</v>
      </c>
      <c r="B392" s="60" t="str">
        <f t="shared" si="24"/>
        <v>avars_2010</v>
      </c>
      <c r="C392" s="71" t="s">
        <v>5025</v>
      </c>
      <c r="D392" s="60" t="s">
        <v>49</v>
      </c>
      <c r="E392" s="60" t="s">
        <v>367</v>
      </c>
      <c r="F392" s="14">
        <v>3</v>
      </c>
      <c r="G392" s="14" t="str">
        <f t="shared" si="25"/>
        <v>c</v>
      </c>
      <c r="H392" s="19">
        <v>2010</v>
      </c>
      <c r="I392" s="19" t="s">
        <v>229</v>
      </c>
      <c r="J392" s="19" t="s">
        <v>23</v>
      </c>
      <c r="K392" s="14" t="s">
        <v>230</v>
      </c>
      <c r="M392" s="19" t="s">
        <v>231</v>
      </c>
      <c r="P392" s="19" t="s">
        <v>102</v>
      </c>
      <c r="Q392" s="19" t="s">
        <v>102</v>
      </c>
    </row>
    <row r="393" spans="1:17" ht="18" customHeight="1" x14ac:dyDescent="0.2">
      <c r="A393" s="60" t="s">
        <v>20</v>
      </c>
      <c r="B393" s="60" t="str">
        <f t="shared" si="24"/>
        <v>avars_2011</v>
      </c>
      <c r="C393" s="71" t="s">
        <v>5025</v>
      </c>
      <c r="D393" s="60" t="s">
        <v>49</v>
      </c>
      <c r="E393" s="60" t="s">
        <v>367</v>
      </c>
      <c r="F393" s="14">
        <v>4</v>
      </c>
      <c r="G393" s="14" t="str">
        <f t="shared" si="25"/>
        <v>d</v>
      </c>
      <c r="H393" s="19">
        <v>2011</v>
      </c>
      <c r="I393" s="19" t="s">
        <v>229</v>
      </c>
      <c r="J393" s="19" t="s">
        <v>23</v>
      </c>
      <c r="K393" s="14" t="s">
        <v>230</v>
      </c>
      <c r="M393" s="19" t="s">
        <v>231</v>
      </c>
      <c r="P393" s="19" t="s">
        <v>102</v>
      </c>
      <c r="Q393" s="19" t="s">
        <v>102</v>
      </c>
    </row>
    <row r="394" spans="1:17" ht="18" customHeight="1" x14ac:dyDescent="0.2">
      <c r="A394" s="60" t="s">
        <v>20</v>
      </c>
      <c r="B394" s="60" t="str">
        <f t="shared" si="24"/>
        <v>avars_2012</v>
      </c>
      <c r="C394" s="71" t="s">
        <v>5025</v>
      </c>
      <c r="D394" s="60" t="s">
        <v>49</v>
      </c>
      <c r="E394" s="60" t="s">
        <v>367</v>
      </c>
      <c r="F394" s="14">
        <v>5</v>
      </c>
      <c r="G394" s="14" t="str">
        <f t="shared" si="25"/>
        <v>e</v>
      </c>
      <c r="H394" s="19">
        <v>2012</v>
      </c>
      <c r="I394" s="19" t="s">
        <v>229</v>
      </c>
      <c r="J394" s="19" t="s">
        <v>23</v>
      </c>
      <c r="K394" s="14" t="s">
        <v>230</v>
      </c>
      <c r="M394" s="19" t="s">
        <v>231</v>
      </c>
      <c r="P394" s="19" t="s">
        <v>102</v>
      </c>
      <c r="Q394" s="19" t="s">
        <v>102</v>
      </c>
    </row>
    <row r="395" spans="1:17" ht="18" customHeight="1" x14ac:dyDescent="0.2">
      <c r="A395" s="60" t="s">
        <v>20</v>
      </c>
      <c r="B395" s="60" t="str">
        <f t="shared" si="24"/>
        <v>avars_2013</v>
      </c>
      <c r="C395" s="71" t="s">
        <v>5025</v>
      </c>
      <c r="D395" s="60" t="s">
        <v>49</v>
      </c>
      <c r="E395" s="60" t="s">
        <v>367</v>
      </c>
      <c r="F395" s="14">
        <v>6</v>
      </c>
      <c r="G395" s="14" t="str">
        <f t="shared" si="25"/>
        <v>f</v>
      </c>
      <c r="H395" s="19">
        <v>2013</v>
      </c>
      <c r="I395" s="19" t="s">
        <v>229</v>
      </c>
      <c r="J395" s="19" t="s">
        <v>23</v>
      </c>
      <c r="K395" s="14" t="s">
        <v>230</v>
      </c>
      <c r="M395" s="19" t="s">
        <v>231</v>
      </c>
      <c r="P395" s="19" t="s">
        <v>102</v>
      </c>
      <c r="Q395" s="19" t="s">
        <v>102</v>
      </c>
    </row>
    <row r="396" spans="1:17" ht="18" customHeight="1" x14ac:dyDescent="0.2">
      <c r="A396" s="60" t="s">
        <v>20</v>
      </c>
      <c r="B396" s="60" t="str">
        <f t="shared" si="24"/>
        <v>avars_2014</v>
      </c>
      <c r="C396" s="71" t="s">
        <v>5025</v>
      </c>
      <c r="D396" s="60" t="s">
        <v>49</v>
      </c>
      <c r="E396" s="60" t="s">
        <v>367</v>
      </c>
      <c r="F396" s="14">
        <v>7</v>
      </c>
      <c r="G396" s="14" t="str">
        <f t="shared" si="25"/>
        <v>g</v>
      </c>
      <c r="H396" s="19">
        <v>2014</v>
      </c>
      <c r="I396" s="19" t="s">
        <v>229</v>
      </c>
      <c r="J396" s="19" t="s">
        <v>23</v>
      </c>
      <c r="K396" s="14" t="s">
        <v>230</v>
      </c>
      <c r="M396" s="19" t="s">
        <v>231</v>
      </c>
      <c r="P396" s="19" t="s">
        <v>102</v>
      </c>
      <c r="Q396" s="19" t="s">
        <v>102</v>
      </c>
    </row>
    <row r="397" spans="1:17" ht="18" customHeight="1" x14ac:dyDescent="0.2">
      <c r="A397" s="60" t="s">
        <v>20</v>
      </c>
      <c r="B397" s="60" t="str">
        <f t="shared" si="24"/>
        <v>avars_2015</v>
      </c>
      <c r="C397" s="71" t="s">
        <v>5025</v>
      </c>
      <c r="D397" s="60" t="s">
        <v>49</v>
      </c>
      <c r="E397" s="60" t="s">
        <v>367</v>
      </c>
      <c r="F397" s="14">
        <v>8</v>
      </c>
      <c r="G397" s="14" t="str">
        <f t="shared" ref="G397:G422" si="26">MID("abcdefghijklmnopqrstuvwxyz",F397,1)</f>
        <v>h</v>
      </c>
      <c r="H397" s="19">
        <v>2015</v>
      </c>
      <c r="I397" s="19" t="s">
        <v>229</v>
      </c>
      <c r="J397" s="19" t="s">
        <v>23</v>
      </c>
      <c r="K397" s="14" t="s">
        <v>230</v>
      </c>
      <c r="M397" s="19" t="s">
        <v>231</v>
      </c>
      <c r="P397" s="19" t="s">
        <v>102</v>
      </c>
      <c r="Q397" s="19" t="s">
        <v>102</v>
      </c>
    </row>
    <row r="398" spans="1:17" ht="18" customHeight="1" x14ac:dyDescent="0.2">
      <c r="A398" s="60" t="s">
        <v>20</v>
      </c>
      <c r="B398" s="60" t="str">
        <f t="shared" si="24"/>
        <v>avars_2016</v>
      </c>
      <c r="C398" s="71" t="s">
        <v>5025</v>
      </c>
      <c r="D398" s="60" t="s">
        <v>49</v>
      </c>
      <c r="E398" s="60" t="s">
        <v>367</v>
      </c>
      <c r="F398" s="14">
        <v>9</v>
      </c>
      <c r="G398" s="14" t="str">
        <f t="shared" si="26"/>
        <v>i</v>
      </c>
      <c r="H398" s="19">
        <v>2016</v>
      </c>
      <c r="I398" s="19" t="s">
        <v>229</v>
      </c>
      <c r="J398" s="19" t="s">
        <v>23</v>
      </c>
      <c r="K398" s="14" t="s">
        <v>230</v>
      </c>
      <c r="M398" s="19" t="s">
        <v>231</v>
      </c>
      <c r="P398" s="19" t="s">
        <v>102</v>
      </c>
      <c r="Q398" s="19" t="s">
        <v>102</v>
      </c>
    </row>
    <row r="399" spans="1:17" ht="18" customHeight="1" x14ac:dyDescent="0.2">
      <c r="A399" s="60" t="s">
        <v>20</v>
      </c>
      <c r="B399" s="60" t="str">
        <f t="shared" si="24"/>
        <v>avars_2017</v>
      </c>
      <c r="C399" s="71" t="s">
        <v>5025</v>
      </c>
      <c r="D399" s="60" t="s">
        <v>49</v>
      </c>
      <c r="E399" s="60" t="s">
        <v>367</v>
      </c>
      <c r="F399" s="14">
        <v>10</v>
      </c>
      <c r="G399" s="14" t="str">
        <f t="shared" si="26"/>
        <v>j</v>
      </c>
      <c r="H399" s="19">
        <v>2017</v>
      </c>
      <c r="I399" s="19" t="s">
        <v>229</v>
      </c>
      <c r="J399" s="19" t="s">
        <v>23</v>
      </c>
      <c r="K399" s="14" t="s">
        <v>230</v>
      </c>
      <c r="M399" s="19" t="s">
        <v>231</v>
      </c>
      <c r="P399" s="19" t="s">
        <v>102</v>
      </c>
      <c r="Q399" s="19" t="s">
        <v>102</v>
      </c>
    </row>
    <row r="400" spans="1:17" ht="18" customHeight="1" x14ac:dyDescent="0.2">
      <c r="A400" s="60" t="s">
        <v>20</v>
      </c>
      <c r="B400" s="60" t="str">
        <f t="shared" si="24"/>
        <v>avars_2018</v>
      </c>
      <c r="C400" s="71" t="s">
        <v>5025</v>
      </c>
      <c r="D400" s="60" t="s">
        <v>49</v>
      </c>
      <c r="E400" s="60" t="s">
        <v>367</v>
      </c>
      <c r="F400" s="14">
        <v>11</v>
      </c>
      <c r="G400" s="14" t="str">
        <f t="shared" si="26"/>
        <v>k</v>
      </c>
      <c r="H400" s="19">
        <v>2018</v>
      </c>
      <c r="I400" s="19" t="s">
        <v>229</v>
      </c>
      <c r="J400" s="19" t="s">
        <v>23</v>
      </c>
      <c r="K400" s="14" t="s">
        <v>230</v>
      </c>
      <c r="M400" s="19" t="s">
        <v>231</v>
      </c>
      <c r="P400" s="19" t="s">
        <v>102</v>
      </c>
      <c r="Q400" s="19" t="s">
        <v>102</v>
      </c>
    </row>
    <row r="401" spans="1:17" ht="18" customHeight="1" x14ac:dyDescent="0.2">
      <c r="A401" s="58" t="s">
        <v>20</v>
      </c>
      <c r="B401" s="58" t="str">
        <f t="shared" ref="B401:B422" si="27">"ch" &amp; RIGHT(H401, 2) &amp; G401</f>
        <v>ch07a</v>
      </c>
      <c r="C401" s="52" t="s">
        <v>5025</v>
      </c>
      <c r="D401" s="58" t="s">
        <v>163</v>
      </c>
      <c r="E401" s="58" t="s">
        <v>729</v>
      </c>
      <c r="F401" s="14">
        <v>1</v>
      </c>
      <c r="G401" s="14" t="str">
        <f t="shared" si="26"/>
        <v>a</v>
      </c>
      <c r="H401" s="19">
        <v>2007</v>
      </c>
      <c r="I401" s="19" t="str">
        <f t="shared" ref="I401:I411" si="28">B401&amp;"080"</f>
        <v>ch07a080</v>
      </c>
      <c r="J401" s="19" t="s">
        <v>730</v>
      </c>
      <c r="K401" s="14" t="s">
        <v>156</v>
      </c>
      <c r="M401" s="19" t="s">
        <v>155</v>
      </c>
      <c r="P401" s="19" t="s">
        <v>78</v>
      </c>
      <c r="Q401" s="14" t="s">
        <v>78</v>
      </c>
    </row>
    <row r="402" spans="1:17" ht="18" customHeight="1" x14ac:dyDescent="0.2">
      <c r="A402" s="58" t="s">
        <v>20</v>
      </c>
      <c r="B402" s="58" t="str">
        <f t="shared" si="27"/>
        <v>ch08b</v>
      </c>
      <c r="C402" s="52" t="s">
        <v>5025</v>
      </c>
      <c r="D402" s="58" t="s">
        <v>163</v>
      </c>
      <c r="E402" s="58" t="s">
        <v>729</v>
      </c>
      <c r="F402" s="14">
        <v>2</v>
      </c>
      <c r="G402" s="14" t="str">
        <f t="shared" si="26"/>
        <v>b</v>
      </c>
      <c r="H402" s="19">
        <v>2008</v>
      </c>
      <c r="I402" s="19" t="str">
        <f t="shared" si="28"/>
        <v>ch08b080</v>
      </c>
      <c r="J402" s="19" t="s">
        <v>730</v>
      </c>
      <c r="K402" s="14" t="s">
        <v>156</v>
      </c>
      <c r="M402" s="19" t="s">
        <v>155</v>
      </c>
      <c r="P402" s="19" t="s">
        <v>78</v>
      </c>
      <c r="Q402" s="14" t="s">
        <v>78</v>
      </c>
    </row>
    <row r="403" spans="1:17" ht="18" customHeight="1" x14ac:dyDescent="0.2">
      <c r="A403" s="58" t="s">
        <v>20</v>
      </c>
      <c r="B403" s="58" t="str">
        <f t="shared" si="27"/>
        <v>ch09c</v>
      </c>
      <c r="C403" s="52" t="s">
        <v>5025</v>
      </c>
      <c r="D403" s="58" t="s">
        <v>163</v>
      </c>
      <c r="E403" s="58" t="s">
        <v>729</v>
      </c>
      <c r="F403" s="14">
        <v>3</v>
      </c>
      <c r="G403" s="14" t="str">
        <f t="shared" si="26"/>
        <v>c</v>
      </c>
      <c r="H403" s="19">
        <v>2009</v>
      </c>
      <c r="I403" s="19" t="str">
        <f t="shared" si="28"/>
        <v>ch09c080</v>
      </c>
      <c r="J403" s="19" t="s">
        <v>730</v>
      </c>
      <c r="K403" s="14" t="s">
        <v>156</v>
      </c>
      <c r="M403" s="19" t="s">
        <v>155</v>
      </c>
      <c r="P403" s="19" t="s">
        <v>78</v>
      </c>
      <c r="Q403" s="14" t="s">
        <v>78</v>
      </c>
    </row>
    <row r="404" spans="1:17" ht="18" customHeight="1" x14ac:dyDescent="0.2">
      <c r="A404" s="58" t="s">
        <v>20</v>
      </c>
      <c r="B404" s="58" t="str">
        <f t="shared" si="27"/>
        <v>ch10d</v>
      </c>
      <c r="C404" s="52" t="s">
        <v>5025</v>
      </c>
      <c r="D404" s="58" t="s">
        <v>163</v>
      </c>
      <c r="E404" s="58" t="s">
        <v>729</v>
      </c>
      <c r="F404" s="14">
        <v>4</v>
      </c>
      <c r="G404" s="14" t="str">
        <f t="shared" si="26"/>
        <v>d</v>
      </c>
      <c r="H404" s="19">
        <v>2010</v>
      </c>
      <c r="I404" s="19" t="str">
        <f t="shared" si="28"/>
        <v>ch10d080</v>
      </c>
      <c r="J404" s="19" t="s">
        <v>730</v>
      </c>
      <c r="K404" s="14" t="s">
        <v>156</v>
      </c>
      <c r="M404" s="19" t="s">
        <v>155</v>
      </c>
      <c r="P404" s="19" t="s">
        <v>78</v>
      </c>
      <c r="Q404" s="14" t="s">
        <v>78</v>
      </c>
    </row>
    <row r="405" spans="1:17" ht="18" customHeight="1" x14ac:dyDescent="0.2">
      <c r="A405" s="58" t="s">
        <v>20</v>
      </c>
      <c r="B405" s="58" t="str">
        <f t="shared" si="27"/>
        <v>ch11e</v>
      </c>
      <c r="C405" s="52" t="s">
        <v>5025</v>
      </c>
      <c r="D405" s="58" t="s">
        <v>163</v>
      </c>
      <c r="E405" s="58" t="s">
        <v>729</v>
      </c>
      <c r="F405" s="14">
        <v>5</v>
      </c>
      <c r="G405" s="14" t="str">
        <f t="shared" si="26"/>
        <v>e</v>
      </c>
      <c r="H405" s="19">
        <v>2011</v>
      </c>
      <c r="I405" s="19" t="str">
        <f t="shared" si="28"/>
        <v>ch11e080</v>
      </c>
      <c r="J405" s="19" t="s">
        <v>730</v>
      </c>
      <c r="K405" s="14" t="s">
        <v>156</v>
      </c>
      <c r="M405" s="19" t="s">
        <v>155</v>
      </c>
      <c r="P405" s="19" t="s">
        <v>78</v>
      </c>
      <c r="Q405" s="14" t="s">
        <v>78</v>
      </c>
    </row>
    <row r="406" spans="1:17" ht="18" customHeight="1" x14ac:dyDescent="0.2">
      <c r="A406" s="58" t="s">
        <v>20</v>
      </c>
      <c r="B406" s="58" t="str">
        <f t="shared" si="27"/>
        <v>ch12f</v>
      </c>
      <c r="C406" s="52" t="s">
        <v>5025</v>
      </c>
      <c r="D406" s="58" t="s">
        <v>163</v>
      </c>
      <c r="E406" s="58" t="s">
        <v>729</v>
      </c>
      <c r="F406" s="14">
        <v>6</v>
      </c>
      <c r="G406" s="14" t="str">
        <f t="shared" si="26"/>
        <v>f</v>
      </c>
      <c r="H406" s="19">
        <v>2012</v>
      </c>
      <c r="I406" s="19" t="str">
        <f t="shared" si="28"/>
        <v>ch12f080</v>
      </c>
      <c r="J406" s="19" t="s">
        <v>730</v>
      </c>
      <c r="K406" s="14" t="s">
        <v>156</v>
      </c>
      <c r="M406" s="19" t="s">
        <v>155</v>
      </c>
      <c r="P406" s="19" t="s">
        <v>78</v>
      </c>
      <c r="Q406" s="14" t="s">
        <v>78</v>
      </c>
    </row>
    <row r="407" spans="1:17" ht="18" customHeight="1" x14ac:dyDescent="0.2">
      <c r="A407" s="58" t="s">
        <v>20</v>
      </c>
      <c r="B407" s="58" t="str">
        <f t="shared" si="27"/>
        <v>ch13g</v>
      </c>
      <c r="C407" s="52" t="s">
        <v>5025</v>
      </c>
      <c r="D407" s="58" t="s">
        <v>163</v>
      </c>
      <c r="E407" s="58" t="s">
        <v>729</v>
      </c>
      <c r="F407" s="14">
        <v>7</v>
      </c>
      <c r="G407" s="14" t="str">
        <f t="shared" si="26"/>
        <v>g</v>
      </c>
      <c r="H407" s="19">
        <v>2013</v>
      </c>
      <c r="I407" s="19" t="str">
        <f t="shared" si="28"/>
        <v>ch13g080</v>
      </c>
      <c r="J407" s="19" t="s">
        <v>730</v>
      </c>
      <c r="K407" s="14" t="s">
        <v>156</v>
      </c>
      <c r="M407" s="19" t="s">
        <v>155</v>
      </c>
      <c r="P407" s="19" t="s">
        <v>78</v>
      </c>
      <c r="Q407" s="14" t="s">
        <v>78</v>
      </c>
    </row>
    <row r="408" spans="1:17" ht="18" customHeight="1" x14ac:dyDescent="0.2">
      <c r="A408" s="58" t="s">
        <v>20</v>
      </c>
      <c r="B408" s="58" t="str">
        <f t="shared" si="27"/>
        <v>ch15h</v>
      </c>
      <c r="C408" s="52" t="s">
        <v>5025</v>
      </c>
      <c r="D408" s="58" t="s">
        <v>163</v>
      </c>
      <c r="E408" s="58" t="s">
        <v>729</v>
      </c>
      <c r="F408" s="14">
        <v>8</v>
      </c>
      <c r="G408" s="14" t="str">
        <f t="shared" si="26"/>
        <v>h</v>
      </c>
      <c r="H408" s="19">
        <v>2015</v>
      </c>
      <c r="I408" s="19" t="str">
        <f t="shared" si="28"/>
        <v>ch15h080</v>
      </c>
      <c r="J408" s="19" t="s">
        <v>730</v>
      </c>
      <c r="K408" s="14" t="s">
        <v>156</v>
      </c>
      <c r="M408" s="19" t="s">
        <v>155</v>
      </c>
      <c r="P408" s="19" t="s">
        <v>78</v>
      </c>
      <c r="Q408" s="14" t="s">
        <v>78</v>
      </c>
    </row>
    <row r="409" spans="1:17" ht="18" customHeight="1" x14ac:dyDescent="0.2">
      <c r="A409" s="58" t="s">
        <v>20</v>
      </c>
      <c r="B409" s="58" t="str">
        <f t="shared" si="27"/>
        <v>ch16i</v>
      </c>
      <c r="C409" s="52" t="s">
        <v>5025</v>
      </c>
      <c r="D409" s="58" t="s">
        <v>163</v>
      </c>
      <c r="E409" s="58" t="s">
        <v>729</v>
      </c>
      <c r="F409" s="14">
        <v>9</v>
      </c>
      <c r="G409" s="14" t="str">
        <f t="shared" si="26"/>
        <v>i</v>
      </c>
      <c r="H409" s="19">
        <v>2016</v>
      </c>
      <c r="I409" s="19" t="str">
        <f t="shared" si="28"/>
        <v>ch16i080</v>
      </c>
      <c r="J409" s="19" t="s">
        <v>730</v>
      </c>
      <c r="K409" s="14" t="s">
        <v>156</v>
      </c>
      <c r="M409" s="19" t="s">
        <v>155</v>
      </c>
      <c r="P409" s="19" t="s">
        <v>78</v>
      </c>
      <c r="Q409" s="14" t="s">
        <v>78</v>
      </c>
    </row>
    <row r="410" spans="1:17" ht="18" customHeight="1" x14ac:dyDescent="0.2">
      <c r="A410" s="58" t="s">
        <v>20</v>
      </c>
      <c r="B410" s="58" t="str">
        <f t="shared" si="27"/>
        <v>ch17j</v>
      </c>
      <c r="C410" s="52" t="s">
        <v>5025</v>
      </c>
      <c r="D410" s="58" t="s">
        <v>163</v>
      </c>
      <c r="E410" s="58" t="s">
        <v>729</v>
      </c>
      <c r="F410" s="14">
        <v>10</v>
      </c>
      <c r="G410" s="14" t="str">
        <f t="shared" si="26"/>
        <v>j</v>
      </c>
      <c r="H410" s="19">
        <v>2017</v>
      </c>
      <c r="I410" s="19" t="str">
        <f t="shared" si="28"/>
        <v>ch17j080</v>
      </c>
      <c r="J410" s="19" t="s">
        <v>730</v>
      </c>
      <c r="K410" s="14" t="s">
        <v>156</v>
      </c>
      <c r="M410" s="19" t="s">
        <v>155</v>
      </c>
      <c r="P410" s="19" t="s">
        <v>78</v>
      </c>
      <c r="Q410" s="14" t="s">
        <v>78</v>
      </c>
    </row>
    <row r="411" spans="1:17" ht="18" customHeight="1" x14ac:dyDescent="0.2">
      <c r="A411" s="58" t="s">
        <v>20</v>
      </c>
      <c r="B411" s="58" t="str">
        <f t="shared" si="27"/>
        <v>ch18k</v>
      </c>
      <c r="C411" s="52" t="s">
        <v>5025</v>
      </c>
      <c r="D411" s="58" t="s">
        <v>163</v>
      </c>
      <c r="E411" s="58" t="s">
        <v>729</v>
      </c>
      <c r="F411" s="14">
        <v>11</v>
      </c>
      <c r="G411" s="14" t="str">
        <f t="shared" si="26"/>
        <v>k</v>
      </c>
      <c r="H411" s="19">
        <v>2018</v>
      </c>
      <c r="I411" s="19" t="str">
        <f t="shared" si="28"/>
        <v>ch18k080</v>
      </c>
      <c r="J411" s="19" t="s">
        <v>730</v>
      </c>
      <c r="K411" s="14" t="s">
        <v>156</v>
      </c>
      <c r="M411" s="19" t="s">
        <v>155</v>
      </c>
      <c r="P411" s="19" t="s">
        <v>78</v>
      </c>
      <c r="Q411" s="14" t="s">
        <v>78</v>
      </c>
    </row>
    <row r="412" spans="1:17" ht="18" customHeight="1" x14ac:dyDescent="0.2">
      <c r="A412" s="58" t="s">
        <v>20</v>
      </c>
      <c r="B412" s="58" t="str">
        <f t="shared" si="27"/>
        <v>ch07a</v>
      </c>
      <c r="C412" s="52" t="s">
        <v>5025</v>
      </c>
      <c r="D412" s="58" t="s">
        <v>163</v>
      </c>
      <c r="E412" s="58" t="s">
        <v>735</v>
      </c>
      <c r="F412" s="14">
        <v>1</v>
      </c>
      <c r="G412" s="14" t="str">
        <f t="shared" si="26"/>
        <v>a</v>
      </c>
      <c r="H412" s="19">
        <v>2007</v>
      </c>
      <c r="I412" s="19" t="str">
        <f t="shared" ref="I412:I422" si="29">B412&amp;"081"</f>
        <v>ch07a081</v>
      </c>
      <c r="J412" s="19" t="s">
        <v>736</v>
      </c>
      <c r="K412" s="14" t="s">
        <v>156</v>
      </c>
      <c r="M412" s="19" t="s">
        <v>155</v>
      </c>
      <c r="P412" s="19" t="s">
        <v>78</v>
      </c>
      <c r="Q412" s="14" t="s">
        <v>78</v>
      </c>
    </row>
    <row r="413" spans="1:17" ht="18" customHeight="1" x14ac:dyDescent="0.2">
      <c r="A413" s="58" t="s">
        <v>20</v>
      </c>
      <c r="B413" s="58" t="str">
        <f t="shared" si="27"/>
        <v>ch08b</v>
      </c>
      <c r="C413" s="52" t="s">
        <v>5025</v>
      </c>
      <c r="D413" s="58" t="s">
        <v>163</v>
      </c>
      <c r="E413" s="58" t="s">
        <v>735</v>
      </c>
      <c r="F413" s="14">
        <v>2</v>
      </c>
      <c r="G413" s="14" t="str">
        <f t="shared" si="26"/>
        <v>b</v>
      </c>
      <c r="H413" s="19">
        <v>2008</v>
      </c>
      <c r="I413" s="19" t="str">
        <f t="shared" si="29"/>
        <v>ch08b081</v>
      </c>
      <c r="J413" s="19" t="s">
        <v>736</v>
      </c>
      <c r="K413" s="14" t="s">
        <v>156</v>
      </c>
      <c r="M413" s="19" t="s">
        <v>155</v>
      </c>
      <c r="P413" s="19" t="s">
        <v>78</v>
      </c>
      <c r="Q413" s="14" t="s">
        <v>78</v>
      </c>
    </row>
    <row r="414" spans="1:17" ht="18" customHeight="1" x14ac:dyDescent="0.2">
      <c r="A414" s="58" t="s">
        <v>20</v>
      </c>
      <c r="B414" s="58" t="str">
        <f t="shared" si="27"/>
        <v>ch09c</v>
      </c>
      <c r="C414" s="52" t="s">
        <v>5025</v>
      </c>
      <c r="D414" s="58" t="s">
        <v>163</v>
      </c>
      <c r="E414" s="58" t="s">
        <v>735</v>
      </c>
      <c r="F414" s="14">
        <v>3</v>
      </c>
      <c r="G414" s="14" t="str">
        <f t="shared" si="26"/>
        <v>c</v>
      </c>
      <c r="H414" s="19">
        <v>2009</v>
      </c>
      <c r="I414" s="19" t="str">
        <f t="shared" si="29"/>
        <v>ch09c081</v>
      </c>
      <c r="J414" s="19" t="s">
        <v>736</v>
      </c>
      <c r="K414" s="14" t="s">
        <v>156</v>
      </c>
      <c r="M414" s="19" t="s">
        <v>155</v>
      </c>
      <c r="P414" s="19" t="s">
        <v>78</v>
      </c>
      <c r="Q414" s="14" t="s">
        <v>78</v>
      </c>
    </row>
    <row r="415" spans="1:17" ht="18" customHeight="1" x14ac:dyDescent="0.2">
      <c r="A415" s="58" t="s">
        <v>20</v>
      </c>
      <c r="B415" s="58" t="str">
        <f t="shared" si="27"/>
        <v>ch10d</v>
      </c>
      <c r="C415" s="52" t="s">
        <v>5025</v>
      </c>
      <c r="D415" s="58" t="s">
        <v>163</v>
      </c>
      <c r="E415" s="58" t="s">
        <v>735</v>
      </c>
      <c r="F415" s="14">
        <v>4</v>
      </c>
      <c r="G415" s="14" t="str">
        <f t="shared" si="26"/>
        <v>d</v>
      </c>
      <c r="H415" s="19">
        <v>2010</v>
      </c>
      <c r="I415" s="19" t="str">
        <f t="shared" si="29"/>
        <v>ch10d081</v>
      </c>
      <c r="J415" s="19" t="s">
        <v>736</v>
      </c>
      <c r="K415" s="14" t="s">
        <v>156</v>
      </c>
      <c r="M415" s="19" t="s">
        <v>155</v>
      </c>
      <c r="P415" s="19" t="s">
        <v>78</v>
      </c>
      <c r="Q415" s="14" t="s">
        <v>78</v>
      </c>
    </row>
    <row r="416" spans="1:17" ht="18" customHeight="1" x14ac:dyDescent="0.2">
      <c r="A416" s="58" t="s">
        <v>20</v>
      </c>
      <c r="B416" s="58" t="str">
        <f t="shared" si="27"/>
        <v>ch11e</v>
      </c>
      <c r="C416" s="52" t="s">
        <v>5025</v>
      </c>
      <c r="D416" s="58" t="s">
        <v>163</v>
      </c>
      <c r="E416" s="58" t="s">
        <v>735</v>
      </c>
      <c r="F416" s="14">
        <v>5</v>
      </c>
      <c r="G416" s="14" t="str">
        <f t="shared" si="26"/>
        <v>e</v>
      </c>
      <c r="H416" s="19">
        <v>2011</v>
      </c>
      <c r="I416" s="19" t="str">
        <f t="shared" si="29"/>
        <v>ch11e081</v>
      </c>
      <c r="J416" s="19" t="s">
        <v>736</v>
      </c>
      <c r="K416" s="14" t="s">
        <v>156</v>
      </c>
      <c r="M416" s="19" t="s">
        <v>155</v>
      </c>
      <c r="P416" s="19" t="s">
        <v>78</v>
      </c>
      <c r="Q416" s="14" t="s">
        <v>78</v>
      </c>
    </row>
    <row r="417" spans="1:17" ht="18" customHeight="1" x14ac:dyDescent="0.2">
      <c r="A417" s="58" t="s">
        <v>20</v>
      </c>
      <c r="B417" s="58" t="str">
        <f t="shared" si="27"/>
        <v>ch12f</v>
      </c>
      <c r="C417" s="52" t="s">
        <v>5025</v>
      </c>
      <c r="D417" s="58" t="s">
        <v>163</v>
      </c>
      <c r="E417" s="58" t="s">
        <v>735</v>
      </c>
      <c r="F417" s="14">
        <v>6</v>
      </c>
      <c r="G417" s="14" t="str">
        <f t="shared" si="26"/>
        <v>f</v>
      </c>
      <c r="H417" s="19">
        <v>2012</v>
      </c>
      <c r="I417" s="19" t="str">
        <f t="shared" si="29"/>
        <v>ch12f081</v>
      </c>
      <c r="J417" s="19" t="s">
        <v>736</v>
      </c>
      <c r="K417" s="14" t="s">
        <v>156</v>
      </c>
      <c r="M417" s="19" t="s">
        <v>155</v>
      </c>
      <c r="P417" s="19" t="s">
        <v>78</v>
      </c>
      <c r="Q417" s="14" t="s">
        <v>78</v>
      </c>
    </row>
    <row r="418" spans="1:17" ht="18" customHeight="1" x14ac:dyDescent="0.2">
      <c r="A418" s="58" t="s">
        <v>20</v>
      </c>
      <c r="B418" s="58" t="str">
        <f t="shared" si="27"/>
        <v>ch13g</v>
      </c>
      <c r="C418" s="52" t="s">
        <v>5025</v>
      </c>
      <c r="D418" s="58" t="s">
        <v>163</v>
      </c>
      <c r="E418" s="58" t="s">
        <v>735</v>
      </c>
      <c r="F418" s="14">
        <v>7</v>
      </c>
      <c r="G418" s="14" t="str">
        <f t="shared" si="26"/>
        <v>g</v>
      </c>
      <c r="H418" s="19">
        <v>2013</v>
      </c>
      <c r="I418" s="19" t="str">
        <f t="shared" si="29"/>
        <v>ch13g081</v>
      </c>
      <c r="J418" s="19" t="s">
        <v>736</v>
      </c>
      <c r="K418" s="14" t="s">
        <v>156</v>
      </c>
      <c r="M418" s="19" t="s">
        <v>155</v>
      </c>
      <c r="P418" s="19" t="s">
        <v>78</v>
      </c>
      <c r="Q418" s="14" t="s">
        <v>78</v>
      </c>
    </row>
    <row r="419" spans="1:17" ht="18" customHeight="1" x14ac:dyDescent="0.2">
      <c r="A419" s="58" t="s">
        <v>20</v>
      </c>
      <c r="B419" s="58" t="str">
        <f t="shared" si="27"/>
        <v>ch15h</v>
      </c>
      <c r="C419" s="52" t="s">
        <v>5025</v>
      </c>
      <c r="D419" s="58" t="s">
        <v>163</v>
      </c>
      <c r="E419" s="58" t="s">
        <v>735</v>
      </c>
      <c r="F419" s="14">
        <v>8</v>
      </c>
      <c r="G419" s="14" t="str">
        <f t="shared" si="26"/>
        <v>h</v>
      </c>
      <c r="H419" s="19">
        <v>2015</v>
      </c>
      <c r="I419" s="19" t="str">
        <f t="shared" si="29"/>
        <v>ch15h081</v>
      </c>
      <c r="J419" s="19" t="s">
        <v>736</v>
      </c>
      <c r="K419" s="14" t="s">
        <v>156</v>
      </c>
      <c r="M419" s="19" t="s">
        <v>155</v>
      </c>
      <c r="P419" s="19" t="s">
        <v>78</v>
      </c>
      <c r="Q419" s="14" t="s">
        <v>78</v>
      </c>
    </row>
    <row r="420" spans="1:17" ht="18" customHeight="1" x14ac:dyDescent="0.2">
      <c r="A420" s="58" t="s">
        <v>20</v>
      </c>
      <c r="B420" s="58" t="str">
        <f t="shared" si="27"/>
        <v>ch16i</v>
      </c>
      <c r="C420" s="52" t="s">
        <v>5025</v>
      </c>
      <c r="D420" s="58" t="s">
        <v>163</v>
      </c>
      <c r="E420" s="58" t="s">
        <v>735</v>
      </c>
      <c r="F420" s="14">
        <v>9</v>
      </c>
      <c r="G420" s="14" t="str">
        <f t="shared" si="26"/>
        <v>i</v>
      </c>
      <c r="H420" s="19">
        <v>2016</v>
      </c>
      <c r="I420" s="19" t="str">
        <f t="shared" si="29"/>
        <v>ch16i081</v>
      </c>
      <c r="J420" s="19" t="s">
        <v>736</v>
      </c>
      <c r="K420" s="14" t="s">
        <v>156</v>
      </c>
      <c r="M420" s="19" t="s">
        <v>155</v>
      </c>
      <c r="P420" s="19" t="s">
        <v>78</v>
      </c>
      <c r="Q420" s="14" t="s">
        <v>78</v>
      </c>
    </row>
    <row r="421" spans="1:17" ht="18" customHeight="1" x14ac:dyDescent="0.2">
      <c r="A421" s="58" t="s">
        <v>20</v>
      </c>
      <c r="B421" s="58" t="str">
        <f t="shared" si="27"/>
        <v>ch17j</v>
      </c>
      <c r="C421" s="52" t="s">
        <v>5025</v>
      </c>
      <c r="D421" s="58" t="s">
        <v>163</v>
      </c>
      <c r="E421" s="58" t="s">
        <v>735</v>
      </c>
      <c r="F421" s="14">
        <v>10</v>
      </c>
      <c r="G421" s="14" t="str">
        <f t="shared" si="26"/>
        <v>j</v>
      </c>
      <c r="H421" s="19">
        <v>2017</v>
      </c>
      <c r="I421" s="19" t="str">
        <f t="shared" si="29"/>
        <v>ch17j081</v>
      </c>
      <c r="J421" s="19" t="s">
        <v>736</v>
      </c>
      <c r="K421" s="14" t="s">
        <v>156</v>
      </c>
      <c r="M421" s="19" t="s">
        <v>155</v>
      </c>
      <c r="P421" s="19" t="s">
        <v>78</v>
      </c>
      <c r="Q421" s="14" t="s">
        <v>78</v>
      </c>
    </row>
    <row r="422" spans="1:17" ht="18" customHeight="1" x14ac:dyDescent="0.2">
      <c r="A422" s="58" t="s">
        <v>20</v>
      </c>
      <c r="B422" s="58" t="str">
        <f t="shared" si="27"/>
        <v>ch18k</v>
      </c>
      <c r="C422" s="52" t="s">
        <v>5025</v>
      </c>
      <c r="D422" s="58" t="s">
        <v>163</v>
      </c>
      <c r="E422" s="58" t="s">
        <v>735</v>
      </c>
      <c r="F422" s="14">
        <v>11</v>
      </c>
      <c r="G422" s="14" t="str">
        <f t="shared" si="26"/>
        <v>k</v>
      </c>
      <c r="H422" s="19">
        <v>2018</v>
      </c>
      <c r="I422" s="19" t="str">
        <f t="shared" si="29"/>
        <v>ch18k081</v>
      </c>
      <c r="J422" s="19" t="s">
        <v>736</v>
      </c>
      <c r="K422" s="14" t="s">
        <v>156</v>
      </c>
      <c r="M422" s="19" t="s">
        <v>155</v>
      </c>
      <c r="P422" s="19" t="s">
        <v>78</v>
      </c>
      <c r="Q422" s="14" t="s">
        <v>78</v>
      </c>
    </row>
    <row r="423" spans="1:17" ht="18" customHeight="1" x14ac:dyDescent="0.2">
      <c r="A423" s="60" t="s">
        <v>20</v>
      </c>
      <c r="B423" s="60" t="s">
        <v>123</v>
      </c>
      <c r="C423" s="71" t="s">
        <v>5025</v>
      </c>
      <c r="D423" s="60" t="s">
        <v>85</v>
      </c>
      <c r="E423" s="60" t="s">
        <v>85</v>
      </c>
      <c r="F423" s="14"/>
      <c r="G423" s="14"/>
      <c r="H423" s="19">
        <v>2007</v>
      </c>
      <c r="I423" s="14" t="s">
        <v>373</v>
      </c>
      <c r="J423" s="19" t="s">
        <v>369</v>
      </c>
      <c r="K423" s="19" t="s">
        <v>370</v>
      </c>
      <c r="M423" s="19" t="s">
        <v>371</v>
      </c>
      <c r="P423" s="19" t="s">
        <v>92</v>
      </c>
      <c r="Q423" s="14" t="s">
        <v>78</v>
      </c>
    </row>
    <row r="424" spans="1:17" ht="18" customHeight="1" x14ac:dyDescent="0.2">
      <c r="A424" s="60" t="s">
        <v>20</v>
      </c>
      <c r="B424" s="60" t="s">
        <v>121</v>
      </c>
      <c r="C424" s="71" t="s">
        <v>5025</v>
      </c>
      <c r="D424" s="60" t="s">
        <v>85</v>
      </c>
      <c r="E424" s="60" t="s">
        <v>85</v>
      </c>
      <c r="F424" s="14"/>
      <c r="G424" s="14"/>
      <c r="H424" s="19">
        <v>2008</v>
      </c>
      <c r="I424" s="14" t="s">
        <v>372</v>
      </c>
      <c r="J424" s="19" t="s">
        <v>369</v>
      </c>
      <c r="K424" s="19" t="s">
        <v>370</v>
      </c>
      <c r="M424" s="19" t="s">
        <v>371</v>
      </c>
      <c r="P424" s="19" t="s">
        <v>92</v>
      </c>
      <c r="Q424" s="14" t="s">
        <v>78</v>
      </c>
    </row>
    <row r="425" spans="1:17" ht="18" customHeight="1" x14ac:dyDescent="0.2">
      <c r="A425" s="60" t="s">
        <v>20</v>
      </c>
      <c r="B425" s="60" t="s">
        <v>114</v>
      </c>
      <c r="C425" s="71" t="s">
        <v>5025</v>
      </c>
      <c r="D425" s="60" t="s">
        <v>85</v>
      </c>
      <c r="E425" s="60" t="s">
        <v>85</v>
      </c>
      <c r="F425" s="14"/>
      <c r="G425" s="14"/>
      <c r="H425" s="19">
        <v>2009</v>
      </c>
      <c r="I425" s="14" t="s">
        <v>368</v>
      </c>
      <c r="J425" s="19" t="s">
        <v>369</v>
      </c>
      <c r="K425" s="19" t="s">
        <v>370</v>
      </c>
      <c r="M425" s="19" t="s">
        <v>371</v>
      </c>
      <c r="P425" s="19" t="s">
        <v>92</v>
      </c>
      <c r="Q425" s="14" t="s">
        <v>78</v>
      </c>
    </row>
    <row r="426" spans="1:17" ht="18" customHeight="1" x14ac:dyDescent="0.2">
      <c r="A426" s="60" t="s">
        <v>20</v>
      </c>
      <c r="B426" s="60" t="s">
        <v>125</v>
      </c>
      <c r="C426" s="71" t="s">
        <v>5025</v>
      </c>
      <c r="D426" s="60" t="s">
        <v>85</v>
      </c>
      <c r="E426" s="60" t="s">
        <v>85</v>
      </c>
      <c r="F426" s="14"/>
      <c r="G426" s="14"/>
      <c r="H426" s="19">
        <v>2010</v>
      </c>
      <c r="I426" s="14" t="s">
        <v>374</v>
      </c>
      <c r="J426" s="19" t="s">
        <v>369</v>
      </c>
      <c r="K426" s="19" t="s">
        <v>370</v>
      </c>
      <c r="M426" s="19" t="s">
        <v>371</v>
      </c>
      <c r="P426" s="19" t="s">
        <v>92</v>
      </c>
      <c r="Q426" s="14" t="s">
        <v>78</v>
      </c>
    </row>
    <row r="427" spans="1:17" ht="18" customHeight="1" x14ac:dyDescent="0.2">
      <c r="A427" s="60" t="s">
        <v>20</v>
      </c>
      <c r="B427" s="60" t="s">
        <v>127</v>
      </c>
      <c r="C427" s="71" t="s">
        <v>5025</v>
      </c>
      <c r="D427" s="60" t="s">
        <v>85</v>
      </c>
      <c r="E427" s="60" t="s">
        <v>85</v>
      </c>
      <c r="F427" s="14"/>
      <c r="G427" s="14"/>
      <c r="H427" s="19">
        <v>2011</v>
      </c>
      <c r="I427" s="14" t="s">
        <v>375</v>
      </c>
      <c r="J427" s="19" t="s">
        <v>369</v>
      </c>
      <c r="K427" s="19" t="s">
        <v>370</v>
      </c>
      <c r="M427" s="19" t="s">
        <v>371</v>
      </c>
      <c r="P427" s="19" t="s">
        <v>92</v>
      </c>
      <c r="Q427" s="14" t="s">
        <v>78</v>
      </c>
    </row>
    <row r="428" spans="1:17" ht="18" customHeight="1" x14ac:dyDescent="0.2">
      <c r="A428" s="60" t="s">
        <v>20</v>
      </c>
      <c r="B428" s="60" t="s">
        <v>129</v>
      </c>
      <c r="C428" s="71" t="s">
        <v>5025</v>
      </c>
      <c r="D428" s="60" t="s">
        <v>85</v>
      </c>
      <c r="E428" s="60" t="s">
        <v>85</v>
      </c>
      <c r="F428" s="14"/>
      <c r="G428" s="14"/>
      <c r="H428" s="19">
        <v>2012</v>
      </c>
      <c r="I428" s="14" t="s">
        <v>376</v>
      </c>
      <c r="J428" s="19" t="s">
        <v>369</v>
      </c>
      <c r="K428" s="19" t="s">
        <v>370</v>
      </c>
      <c r="M428" s="19" t="s">
        <v>371</v>
      </c>
      <c r="P428" s="19" t="s">
        <v>92</v>
      </c>
      <c r="Q428" s="14" t="s">
        <v>78</v>
      </c>
    </row>
    <row r="429" spans="1:17" ht="18" customHeight="1" x14ac:dyDescent="0.2">
      <c r="A429" s="60" t="s">
        <v>20</v>
      </c>
      <c r="B429" s="60" t="s">
        <v>131</v>
      </c>
      <c r="C429" s="71" t="s">
        <v>5025</v>
      </c>
      <c r="D429" s="60" t="s">
        <v>85</v>
      </c>
      <c r="E429" s="60" t="s">
        <v>85</v>
      </c>
      <c r="F429" s="14"/>
      <c r="G429" s="14"/>
      <c r="H429" s="19">
        <v>2013</v>
      </c>
      <c r="I429" s="14" t="s">
        <v>377</v>
      </c>
      <c r="J429" s="19" t="s">
        <v>369</v>
      </c>
      <c r="K429" s="19" t="s">
        <v>370</v>
      </c>
      <c r="M429" s="19" t="s">
        <v>371</v>
      </c>
      <c r="P429" s="19" t="s">
        <v>92</v>
      </c>
      <c r="Q429" s="14" t="s">
        <v>78</v>
      </c>
    </row>
    <row r="430" spans="1:17" ht="18" customHeight="1" x14ac:dyDescent="0.2">
      <c r="A430" s="60" t="s">
        <v>20</v>
      </c>
      <c r="B430" s="60" t="s">
        <v>133</v>
      </c>
      <c r="C430" s="71" t="s">
        <v>5025</v>
      </c>
      <c r="D430" s="60" t="s">
        <v>85</v>
      </c>
      <c r="E430" s="60" t="s">
        <v>85</v>
      </c>
      <c r="F430" s="14"/>
      <c r="G430" s="14"/>
      <c r="H430" s="19">
        <v>2015</v>
      </c>
      <c r="I430" s="14" t="s">
        <v>378</v>
      </c>
      <c r="J430" s="19" t="s">
        <v>369</v>
      </c>
      <c r="K430" s="19" t="s">
        <v>370</v>
      </c>
      <c r="M430" s="19" t="s">
        <v>371</v>
      </c>
      <c r="P430" s="19" t="s">
        <v>92</v>
      </c>
      <c r="Q430" s="14" t="s">
        <v>78</v>
      </c>
    </row>
    <row r="431" spans="1:17" ht="18" customHeight="1" x14ac:dyDescent="0.2">
      <c r="A431" s="60" t="s">
        <v>20</v>
      </c>
      <c r="B431" s="60" t="s">
        <v>135</v>
      </c>
      <c r="C431" s="71" t="s">
        <v>5025</v>
      </c>
      <c r="D431" s="60" t="s">
        <v>85</v>
      </c>
      <c r="E431" s="60" t="s">
        <v>85</v>
      </c>
      <c r="F431" s="14"/>
      <c r="G431" s="14"/>
      <c r="H431" s="19">
        <v>2016</v>
      </c>
      <c r="I431" s="14" t="s">
        <v>379</v>
      </c>
      <c r="J431" s="19" t="s">
        <v>369</v>
      </c>
      <c r="K431" s="19" t="s">
        <v>370</v>
      </c>
      <c r="M431" s="19" t="s">
        <v>371</v>
      </c>
      <c r="P431" s="19" t="s">
        <v>92</v>
      </c>
      <c r="Q431" s="14" t="s">
        <v>78</v>
      </c>
    </row>
    <row r="432" spans="1:17" ht="18" customHeight="1" x14ac:dyDescent="0.2">
      <c r="A432" s="60" t="s">
        <v>20</v>
      </c>
      <c r="B432" s="60" t="s">
        <v>137</v>
      </c>
      <c r="C432" s="71" t="s">
        <v>5025</v>
      </c>
      <c r="D432" s="60" t="s">
        <v>85</v>
      </c>
      <c r="E432" s="60" t="s">
        <v>85</v>
      </c>
      <c r="F432" s="14"/>
      <c r="G432" s="14"/>
      <c r="H432" s="19">
        <v>2017</v>
      </c>
      <c r="I432" s="14" t="s">
        <v>380</v>
      </c>
      <c r="J432" s="19" t="s">
        <v>369</v>
      </c>
      <c r="K432" s="19" t="s">
        <v>370</v>
      </c>
      <c r="M432" s="19" t="s">
        <v>371</v>
      </c>
      <c r="P432" s="19" t="s">
        <v>92</v>
      </c>
      <c r="Q432" s="14" t="s">
        <v>78</v>
      </c>
    </row>
    <row r="433" spans="1:17" ht="18" customHeight="1" x14ac:dyDescent="0.2">
      <c r="A433" s="57" t="s">
        <v>20</v>
      </c>
      <c r="B433" s="57" t="str">
        <f t="shared" ref="B433:B442" si="30">"cf" &amp; RIGHT(H433, 2) &amp; G433</f>
        <v>cf08a</v>
      </c>
      <c r="C433" s="52" t="s">
        <v>5025</v>
      </c>
      <c r="D433" s="57" t="s">
        <v>53</v>
      </c>
      <c r="E433" s="57" t="s">
        <v>234</v>
      </c>
      <c r="F433" s="14">
        <v>1</v>
      </c>
      <c r="G433" s="19" t="str">
        <f t="shared" ref="G433:G464" si="31">MID("abcdefghijklmnopqrstuvwxyz",F433,1)</f>
        <v>a</v>
      </c>
      <c r="H433" s="19">
        <v>2008</v>
      </c>
      <c r="I433" s="19" t="str">
        <f t="shared" ref="I433:I442" si="32">B433&amp;"031"</f>
        <v>cf08a031</v>
      </c>
      <c r="J433" s="19" t="s">
        <v>503</v>
      </c>
      <c r="K433" s="14" t="s">
        <v>417</v>
      </c>
      <c r="M433" s="14" t="s">
        <v>3178</v>
      </c>
      <c r="P433" s="14" t="s">
        <v>78</v>
      </c>
      <c r="Q433" s="14" t="s">
        <v>78</v>
      </c>
    </row>
    <row r="434" spans="1:17" ht="18" customHeight="1" x14ac:dyDescent="0.2">
      <c r="A434" s="57" t="s">
        <v>20</v>
      </c>
      <c r="B434" s="57" t="str">
        <f t="shared" si="30"/>
        <v>cf09b</v>
      </c>
      <c r="C434" s="52" t="s">
        <v>5025</v>
      </c>
      <c r="D434" s="57" t="s">
        <v>53</v>
      </c>
      <c r="E434" s="57" t="s">
        <v>234</v>
      </c>
      <c r="F434" s="14">
        <v>2</v>
      </c>
      <c r="G434" s="19" t="str">
        <f t="shared" si="31"/>
        <v>b</v>
      </c>
      <c r="H434" s="19">
        <v>2009</v>
      </c>
      <c r="I434" s="19" t="str">
        <f t="shared" si="32"/>
        <v>cf09b031</v>
      </c>
      <c r="J434" s="19" t="s">
        <v>503</v>
      </c>
      <c r="K434" s="14" t="s">
        <v>417</v>
      </c>
      <c r="M434" s="14" t="s">
        <v>3178</v>
      </c>
      <c r="P434" s="14" t="s">
        <v>78</v>
      </c>
      <c r="Q434" s="14" t="s">
        <v>78</v>
      </c>
    </row>
    <row r="435" spans="1:17" ht="18" customHeight="1" x14ac:dyDescent="0.2">
      <c r="A435" s="57" t="s">
        <v>20</v>
      </c>
      <c r="B435" s="57" t="str">
        <f t="shared" si="30"/>
        <v>cf10c</v>
      </c>
      <c r="C435" s="52" t="s">
        <v>5025</v>
      </c>
      <c r="D435" s="57" t="s">
        <v>53</v>
      </c>
      <c r="E435" s="57" t="s">
        <v>234</v>
      </c>
      <c r="F435" s="14">
        <v>3</v>
      </c>
      <c r="G435" s="19" t="str">
        <f t="shared" si="31"/>
        <v>c</v>
      </c>
      <c r="H435" s="19">
        <v>2010</v>
      </c>
      <c r="I435" s="19" t="str">
        <f t="shared" si="32"/>
        <v>cf10c031</v>
      </c>
      <c r="J435" s="19" t="s">
        <v>503</v>
      </c>
      <c r="K435" s="14" t="s">
        <v>417</v>
      </c>
      <c r="M435" s="14" t="s">
        <v>3178</v>
      </c>
      <c r="P435" s="14" t="s">
        <v>78</v>
      </c>
      <c r="Q435" s="14" t="s">
        <v>78</v>
      </c>
    </row>
    <row r="436" spans="1:17" ht="18" customHeight="1" x14ac:dyDescent="0.2">
      <c r="A436" s="57" t="s">
        <v>20</v>
      </c>
      <c r="B436" s="57" t="str">
        <f t="shared" si="30"/>
        <v>cf11d</v>
      </c>
      <c r="C436" s="52" t="s">
        <v>5025</v>
      </c>
      <c r="D436" s="57" t="s">
        <v>53</v>
      </c>
      <c r="E436" s="57" t="s">
        <v>234</v>
      </c>
      <c r="F436" s="14">
        <v>4</v>
      </c>
      <c r="G436" s="19" t="str">
        <f t="shared" si="31"/>
        <v>d</v>
      </c>
      <c r="H436" s="19">
        <v>2011</v>
      </c>
      <c r="I436" s="19" t="str">
        <f t="shared" si="32"/>
        <v>cf11d031</v>
      </c>
      <c r="J436" s="19" t="s">
        <v>503</v>
      </c>
      <c r="K436" s="14" t="s">
        <v>417</v>
      </c>
      <c r="M436" s="14" t="s">
        <v>3178</v>
      </c>
      <c r="P436" s="14" t="s">
        <v>78</v>
      </c>
      <c r="Q436" s="14" t="s">
        <v>78</v>
      </c>
    </row>
    <row r="437" spans="1:17" ht="18" customHeight="1" x14ac:dyDescent="0.2">
      <c r="A437" s="57" t="s">
        <v>20</v>
      </c>
      <c r="B437" s="57" t="str">
        <f t="shared" si="30"/>
        <v>cf12e</v>
      </c>
      <c r="C437" s="52" t="s">
        <v>5025</v>
      </c>
      <c r="D437" s="57" t="s">
        <v>53</v>
      </c>
      <c r="E437" s="57" t="s">
        <v>234</v>
      </c>
      <c r="F437" s="14">
        <v>5</v>
      </c>
      <c r="G437" s="19" t="str">
        <f t="shared" si="31"/>
        <v>e</v>
      </c>
      <c r="H437" s="19">
        <v>2012</v>
      </c>
      <c r="I437" s="19" t="str">
        <f t="shared" si="32"/>
        <v>cf12e031</v>
      </c>
      <c r="J437" s="19" t="s">
        <v>503</v>
      </c>
      <c r="K437" s="14" t="s">
        <v>417</v>
      </c>
      <c r="M437" s="14" t="s">
        <v>3178</v>
      </c>
      <c r="P437" s="14" t="s">
        <v>78</v>
      </c>
      <c r="Q437" s="14" t="s">
        <v>78</v>
      </c>
    </row>
    <row r="438" spans="1:17" ht="18" customHeight="1" x14ac:dyDescent="0.2">
      <c r="A438" s="57" t="s">
        <v>20</v>
      </c>
      <c r="B438" s="57" t="str">
        <f t="shared" si="30"/>
        <v>cf13f</v>
      </c>
      <c r="C438" s="52" t="s">
        <v>5025</v>
      </c>
      <c r="D438" s="57" t="s">
        <v>53</v>
      </c>
      <c r="E438" s="57" t="s">
        <v>234</v>
      </c>
      <c r="F438" s="14">
        <v>6</v>
      </c>
      <c r="G438" s="19" t="str">
        <f t="shared" si="31"/>
        <v>f</v>
      </c>
      <c r="H438" s="19">
        <v>2013</v>
      </c>
      <c r="I438" s="19" t="str">
        <f t="shared" si="32"/>
        <v>cf13f031</v>
      </c>
      <c r="J438" s="19" t="s">
        <v>503</v>
      </c>
      <c r="K438" s="14" t="s">
        <v>417</v>
      </c>
      <c r="M438" s="14" t="s">
        <v>3178</v>
      </c>
      <c r="P438" s="14" t="s">
        <v>78</v>
      </c>
      <c r="Q438" s="14" t="s">
        <v>78</v>
      </c>
    </row>
    <row r="439" spans="1:17" ht="18" customHeight="1" x14ac:dyDescent="0.2">
      <c r="A439" s="57" t="s">
        <v>20</v>
      </c>
      <c r="B439" s="57" t="str">
        <f t="shared" si="30"/>
        <v>cf14g</v>
      </c>
      <c r="C439" s="52" t="s">
        <v>5025</v>
      </c>
      <c r="D439" s="57" t="s">
        <v>53</v>
      </c>
      <c r="E439" s="57" t="s">
        <v>234</v>
      </c>
      <c r="F439" s="14">
        <v>7</v>
      </c>
      <c r="G439" s="19" t="str">
        <f t="shared" si="31"/>
        <v>g</v>
      </c>
      <c r="H439" s="19">
        <v>2014</v>
      </c>
      <c r="I439" s="19" t="str">
        <f t="shared" si="32"/>
        <v>cf14g031</v>
      </c>
      <c r="J439" s="19" t="s">
        <v>503</v>
      </c>
      <c r="K439" s="14" t="s">
        <v>417</v>
      </c>
      <c r="M439" s="14" t="s">
        <v>3178</v>
      </c>
      <c r="P439" s="14" t="s">
        <v>78</v>
      </c>
      <c r="Q439" s="14" t="s">
        <v>78</v>
      </c>
    </row>
    <row r="440" spans="1:17" ht="18" customHeight="1" x14ac:dyDescent="0.2">
      <c r="A440" s="57" t="s">
        <v>20</v>
      </c>
      <c r="B440" s="57" t="str">
        <f t="shared" si="30"/>
        <v>cf15h</v>
      </c>
      <c r="C440" s="52" t="s">
        <v>5025</v>
      </c>
      <c r="D440" s="57" t="s">
        <v>53</v>
      </c>
      <c r="E440" s="57" t="s">
        <v>234</v>
      </c>
      <c r="F440" s="14">
        <v>8</v>
      </c>
      <c r="G440" s="19" t="str">
        <f t="shared" si="31"/>
        <v>h</v>
      </c>
      <c r="H440" s="19">
        <v>2015</v>
      </c>
      <c r="I440" s="19" t="str">
        <f t="shared" si="32"/>
        <v>cf15h031</v>
      </c>
      <c r="J440" s="19" t="s">
        <v>503</v>
      </c>
      <c r="K440" s="14" t="s">
        <v>417</v>
      </c>
      <c r="M440" s="14" t="s">
        <v>3178</v>
      </c>
      <c r="P440" s="14" t="s">
        <v>78</v>
      </c>
      <c r="Q440" s="14" t="s">
        <v>78</v>
      </c>
    </row>
    <row r="441" spans="1:17" ht="18" customHeight="1" x14ac:dyDescent="0.2">
      <c r="A441" s="57" t="s">
        <v>20</v>
      </c>
      <c r="B441" s="57" t="str">
        <f t="shared" si="30"/>
        <v>cf16i</v>
      </c>
      <c r="C441" s="52" t="s">
        <v>5025</v>
      </c>
      <c r="D441" s="57" t="s">
        <v>53</v>
      </c>
      <c r="E441" s="57" t="s">
        <v>234</v>
      </c>
      <c r="F441" s="14">
        <v>9</v>
      </c>
      <c r="G441" s="19" t="str">
        <f t="shared" si="31"/>
        <v>i</v>
      </c>
      <c r="H441" s="19">
        <v>2016</v>
      </c>
      <c r="I441" s="19" t="str">
        <f t="shared" si="32"/>
        <v>cf16i031</v>
      </c>
      <c r="J441" s="19" t="s">
        <v>503</v>
      </c>
      <c r="K441" s="14" t="s">
        <v>417</v>
      </c>
      <c r="M441" s="14" t="s">
        <v>3178</v>
      </c>
      <c r="P441" s="14" t="s">
        <v>78</v>
      </c>
      <c r="Q441" s="14" t="s">
        <v>78</v>
      </c>
    </row>
    <row r="442" spans="1:17" ht="18" customHeight="1" x14ac:dyDescent="0.2">
      <c r="A442" s="57" t="s">
        <v>20</v>
      </c>
      <c r="B442" s="57" t="str">
        <f t="shared" si="30"/>
        <v>cf17j</v>
      </c>
      <c r="C442" s="52" t="s">
        <v>5025</v>
      </c>
      <c r="D442" s="57" t="s">
        <v>53</v>
      </c>
      <c r="E442" s="57" t="s">
        <v>234</v>
      </c>
      <c r="F442" s="14">
        <v>10</v>
      </c>
      <c r="G442" s="19" t="str">
        <f t="shared" si="31"/>
        <v>j</v>
      </c>
      <c r="H442" s="19">
        <v>2017</v>
      </c>
      <c r="I442" s="19" t="str">
        <f t="shared" si="32"/>
        <v>cf17j031</v>
      </c>
      <c r="J442" s="19" t="s">
        <v>503</v>
      </c>
      <c r="K442" s="14" t="s">
        <v>417</v>
      </c>
      <c r="M442" s="14" t="s">
        <v>3178</v>
      </c>
      <c r="P442" s="14" t="s">
        <v>78</v>
      </c>
      <c r="Q442" s="14" t="s">
        <v>78</v>
      </c>
    </row>
    <row r="443" spans="1:17" ht="18" customHeight="1" x14ac:dyDescent="0.2">
      <c r="A443" s="61" t="s">
        <v>20</v>
      </c>
      <c r="B443" s="61" t="str">
        <f t="shared" ref="B443:B464" si="33">"ch" &amp; RIGHT(H443, 2) &amp; G443</f>
        <v>ch07a</v>
      </c>
      <c r="C443" s="71" t="s">
        <v>5025</v>
      </c>
      <c r="D443" s="61" t="s">
        <v>739</v>
      </c>
      <c r="E443" s="61" t="s">
        <v>739</v>
      </c>
      <c r="F443" s="14">
        <v>1</v>
      </c>
      <c r="G443" s="14" t="str">
        <f t="shared" si="31"/>
        <v>a</v>
      </c>
      <c r="H443" s="19">
        <v>2007</v>
      </c>
      <c r="I443" s="19" t="str">
        <f t="shared" ref="I443:I453" si="34">B443&amp;"091"</f>
        <v>ch07a091</v>
      </c>
      <c r="J443" s="19" t="s">
        <v>740</v>
      </c>
      <c r="K443" s="14" t="s">
        <v>156</v>
      </c>
      <c r="M443" s="19" t="s">
        <v>155</v>
      </c>
      <c r="P443" s="19" t="s">
        <v>78</v>
      </c>
      <c r="Q443" s="14" t="s">
        <v>78</v>
      </c>
    </row>
    <row r="444" spans="1:17" ht="18" customHeight="1" x14ac:dyDescent="0.2">
      <c r="A444" s="61" t="s">
        <v>20</v>
      </c>
      <c r="B444" s="61" t="str">
        <f t="shared" si="33"/>
        <v>ch08b</v>
      </c>
      <c r="C444" s="71" t="s">
        <v>5025</v>
      </c>
      <c r="D444" s="61" t="s">
        <v>739</v>
      </c>
      <c r="E444" s="61" t="s">
        <v>739</v>
      </c>
      <c r="F444" s="14">
        <v>2</v>
      </c>
      <c r="G444" s="14" t="str">
        <f t="shared" si="31"/>
        <v>b</v>
      </c>
      <c r="H444" s="19">
        <v>2008</v>
      </c>
      <c r="I444" s="19" t="str">
        <f t="shared" si="34"/>
        <v>ch08b091</v>
      </c>
      <c r="J444" s="19" t="s">
        <v>740</v>
      </c>
      <c r="K444" s="14" t="s">
        <v>156</v>
      </c>
      <c r="M444" s="19" t="s">
        <v>155</v>
      </c>
      <c r="P444" s="19" t="s">
        <v>78</v>
      </c>
      <c r="Q444" s="14" t="s">
        <v>78</v>
      </c>
    </row>
    <row r="445" spans="1:17" ht="18" customHeight="1" x14ac:dyDescent="0.2">
      <c r="A445" s="61" t="s">
        <v>20</v>
      </c>
      <c r="B445" s="61" t="str">
        <f t="shared" si="33"/>
        <v>ch09c</v>
      </c>
      <c r="C445" s="71" t="s">
        <v>5025</v>
      </c>
      <c r="D445" s="61" t="s">
        <v>739</v>
      </c>
      <c r="E445" s="61" t="s">
        <v>739</v>
      </c>
      <c r="F445" s="14">
        <v>3</v>
      </c>
      <c r="G445" s="14" t="str">
        <f t="shared" si="31"/>
        <v>c</v>
      </c>
      <c r="H445" s="19">
        <v>2009</v>
      </c>
      <c r="I445" s="19" t="str">
        <f t="shared" si="34"/>
        <v>ch09c091</v>
      </c>
      <c r="J445" s="19" t="s">
        <v>740</v>
      </c>
      <c r="K445" s="14" t="s">
        <v>156</v>
      </c>
      <c r="M445" s="19" t="s">
        <v>155</v>
      </c>
      <c r="P445" s="19" t="s">
        <v>78</v>
      </c>
      <c r="Q445" s="14" t="s">
        <v>78</v>
      </c>
    </row>
    <row r="446" spans="1:17" ht="18" customHeight="1" x14ac:dyDescent="0.2">
      <c r="A446" s="61" t="s">
        <v>20</v>
      </c>
      <c r="B446" s="61" t="str">
        <f t="shared" si="33"/>
        <v>ch10d</v>
      </c>
      <c r="C446" s="71" t="s">
        <v>5025</v>
      </c>
      <c r="D446" s="61" t="s">
        <v>739</v>
      </c>
      <c r="E446" s="61" t="s">
        <v>739</v>
      </c>
      <c r="F446" s="14">
        <v>4</v>
      </c>
      <c r="G446" s="14" t="str">
        <f t="shared" si="31"/>
        <v>d</v>
      </c>
      <c r="H446" s="19">
        <v>2010</v>
      </c>
      <c r="I446" s="19" t="str">
        <f t="shared" si="34"/>
        <v>ch10d091</v>
      </c>
      <c r="J446" s="19" t="s">
        <v>740</v>
      </c>
      <c r="K446" s="14" t="s">
        <v>156</v>
      </c>
      <c r="M446" s="19" t="s">
        <v>155</v>
      </c>
      <c r="P446" s="19" t="s">
        <v>78</v>
      </c>
      <c r="Q446" s="14" t="s">
        <v>78</v>
      </c>
    </row>
    <row r="447" spans="1:17" ht="18" customHeight="1" x14ac:dyDescent="0.2">
      <c r="A447" s="61" t="s">
        <v>20</v>
      </c>
      <c r="B447" s="61" t="str">
        <f t="shared" si="33"/>
        <v>ch11e</v>
      </c>
      <c r="C447" s="71" t="s">
        <v>5025</v>
      </c>
      <c r="D447" s="61" t="s">
        <v>739</v>
      </c>
      <c r="E447" s="61" t="s">
        <v>739</v>
      </c>
      <c r="F447" s="14">
        <v>5</v>
      </c>
      <c r="G447" s="14" t="str">
        <f t="shared" si="31"/>
        <v>e</v>
      </c>
      <c r="H447" s="19">
        <v>2011</v>
      </c>
      <c r="I447" s="19" t="str">
        <f t="shared" si="34"/>
        <v>ch11e091</v>
      </c>
      <c r="J447" s="19" t="s">
        <v>740</v>
      </c>
      <c r="K447" s="14" t="s">
        <v>156</v>
      </c>
      <c r="M447" s="19" t="s">
        <v>155</v>
      </c>
      <c r="P447" s="19" t="s">
        <v>78</v>
      </c>
      <c r="Q447" s="14" t="s">
        <v>78</v>
      </c>
    </row>
    <row r="448" spans="1:17" ht="18" customHeight="1" x14ac:dyDescent="0.2">
      <c r="A448" s="61" t="s">
        <v>20</v>
      </c>
      <c r="B448" s="61" t="str">
        <f t="shared" si="33"/>
        <v>ch12f</v>
      </c>
      <c r="C448" s="71" t="s">
        <v>5025</v>
      </c>
      <c r="D448" s="61" t="s">
        <v>739</v>
      </c>
      <c r="E448" s="61" t="s">
        <v>739</v>
      </c>
      <c r="F448" s="14">
        <v>6</v>
      </c>
      <c r="G448" s="14" t="str">
        <f t="shared" si="31"/>
        <v>f</v>
      </c>
      <c r="H448" s="19">
        <v>2012</v>
      </c>
      <c r="I448" s="19" t="str">
        <f t="shared" si="34"/>
        <v>ch12f091</v>
      </c>
      <c r="J448" s="19" t="s">
        <v>740</v>
      </c>
      <c r="K448" s="14" t="s">
        <v>156</v>
      </c>
      <c r="M448" s="19" t="s">
        <v>155</v>
      </c>
      <c r="P448" s="19" t="s">
        <v>78</v>
      </c>
      <c r="Q448" s="14" t="s">
        <v>78</v>
      </c>
    </row>
    <row r="449" spans="1:17" ht="18" customHeight="1" x14ac:dyDescent="0.2">
      <c r="A449" s="61" t="s">
        <v>20</v>
      </c>
      <c r="B449" s="61" t="str">
        <f t="shared" si="33"/>
        <v>ch13g</v>
      </c>
      <c r="C449" s="71" t="s">
        <v>5025</v>
      </c>
      <c r="D449" s="61" t="s">
        <v>739</v>
      </c>
      <c r="E449" s="61" t="s">
        <v>739</v>
      </c>
      <c r="F449" s="14">
        <v>7</v>
      </c>
      <c r="G449" s="14" t="str">
        <f t="shared" si="31"/>
        <v>g</v>
      </c>
      <c r="H449" s="19">
        <v>2013</v>
      </c>
      <c r="I449" s="19" t="str">
        <f t="shared" si="34"/>
        <v>ch13g091</v>
      </c>
      <c r="J449" s="19" t="s">
        <v>740</v>
      </c>
      <c r="K449" s="14" t="s">
        <v>156</v>
      </c>
      <c r="M449" s="19" t="s">
        <v>155</v>
      </c>
      <c r="P449" s="19" t="s">
        <v>78</v>
      </c>
      <c r="Q449" s="14" t="s">
        <v>78</v>
      </c>
    </row>
    <row r="450" spans="1:17" ht="18" customHeight="1" x14ac:dyDescent="0.2">
      <c r="A450" s="61" t="s">
        <v>20</v>
      </c>
      <c r="B450" s="61" t="str">
        <f t="shared" si="33"/>
        <v>ch15h</v>
      </c>
      <c r="C450" s="71" t="s">
        <v>5025</v>
      </c>
      <c r="D450" s="61" t="s">
        <v>739</v>
      </c>
      <c r="E450" s="61" t="s">
        <v>739</v>
      </c>
      <c r="F450" s="14">
        <v>8</v>
      </c>
      <c r="G450" s="14" t="str">
        <f t="shared" si="31"/>
        <v>h</v>
      </c>
      <c r="H450" s="19">
        <v>2015</v>
      </c>
      <c r="I450" s="19" t="str">
        <f t="shared" si="34"/>
        <v>ch15h091</v>
      </c>
      <c r="J450" s="19" t="s">
        <v>740</v>
      </c>
      <c r="K450" s="14" t="s">
        <v>156</v>
      </c>
      <c r="M450" s="19" t="s">
        <v>155</v>
      </c>
      <c r="P450" s="19" t="s">
        <v>78</v>
      </c>
      <c r="Q450" s="14" t="s">
        <v>78</v>
      </c>
    </row>
    <row r="451" spans="1:17" ht="18" customHeight="1" x14ac:dyDescent="0.2">
      <c r="A451" s="61" t="s">
        <v>20</v>
      </c>
      <c r="B451" s="61" t="str">
        <f t="shared" si="33"/>
        <v>ch16i</v>
      </c>
      <c r="C451" s="71" t="s">
        <v>5025</v>
      </c>
      <c r="D451" s="61" t="s">
        <v>739</v>
      </c>
      <c r="E451" s="61" t="s">
        <v>739</v>
      </c>
      <c r="F451" s="14">
        <v>9</v>
      </c>
      <c r="G451" s="14" t="str">
        <f t="shared" si="31"/>
        <v>i</v>
      </c>
      <c r="H451" s="19">
        <v>2016</v>
      </c>
      <c r="I451" s="19" t="str">
        <f t="shared" si="34"/>
        <v>ch16i091</v>
      </c>
      <c r="J451" s="19" t="s">
        <v>740</v>
      </c>
      <c r="K451" s="14" t="s">
        <v>156</v>
      </c>
      <c r="M451" s="19" t="s">
        <v>155</v>
      </c>
      <c r="P451" s="19" t="s">
        <v>78</v>
      </c>
      <c r="Q451" s="14" t="s">
        <v>78</v>
      </c>
    </row>
    <row r="452" spans="1:17" ht="18" customHeight="1" x14ac:dyDescent="0.2">
      <c r="A452" s="61" t="s">
        <v>20</v>
      </c>
      <c r="B452" s="61" t="str">
        <f t="shared" si="33"/>
        <v>ch17j</v>
      </c>
      <c r="C452" s="71" t="s">
        <v>5025</v>
      </c>
      <c r="D452" s="61" t="s">
        <v>739</v>
      </c>
      <c r="E452" s="61" t="s">
        <v>739</v>
      </c>
      <c r="F452" s="14">
        <v>10</v>
      </c>
      <c r="G452" s="14" t="str">
        <f t="shared" si="31"/>
        <v>j</v>
      </c>
      <c r="H452" s="19">
        <v>2017</v>
      </c>
      <c r="I452" s="19" t="str">
        <f t="shared" si="34"/>
        <v>ch17j091</v>
      </c>
      <c r="J452" s="19" t="s">
        <v>740</v>
      </c>
      <c r="K452" s="14" t="s">
        <v>156</v>
      </c>
      <c r="M452" s="19" t="s">
        <v>155</v>
      </c>
      <c r="P452" s="19" t="s">
        <v>78</v>
      </c>
      <c r="Q452" s="14" t="s">
        <v>78</v>
      </c>
    </row>
    <row r="453" spans="1:17" ht="18" customHeight="1" x14ac:dyDescent="0.2">
      <c r="A453" s="61" t="s">
        <v>20</v>
      </c>
      <c r="B453" s="61" t="str">
        <f t="shared" si="33"/>
        <v>ch18k</v>
      </c>
      <c r="C453" s="71" t="s">
        <v>5025</v>
      </c>
      <c r="D453" s="61" t="s">
        <v>739</v>
      </c>
      <c r="E453" s="61" t="s">
        <v>739</v>
      </c>
      <c r="F453" s="14">
        <v>11</v>
      </c>
      <c r="G453" s="14" t="str">
        <f t="shared" si="31"/>
        <v>k</v>
      </c>
      <c r="H453" s="19">
        <v>2018</v>
      </c>
      <c r="I453" s="19" t="str">
        <f t="shared" si="34"/>
        <v>ch18k091</v>
      </c>
      <c r="J453" s="19" t="s">
        <v>740</v>
      </c>
      <c r="K453" s="14" t="s">
        <v>156</v>
      </c>
      <c r="M453" s="19" t="s">
        <v>155</v>
      </c>
      <c r="P453" s="19" t="s">
        <v>78</v>
      </c>
      <c r="Q453" s="14" t="s">
        <v>78</v>
      </c>
    </row>
    <row r="454" spans="1:17" ht="18" customHeight="1" x14ac:dyDescent="0.2">
      <c r="A454" s="58" t="s">
        <v>20</v>
      </c>
      <c r="B454" s="58" t="str">
        <f t="shared" si="33"/>
        <v>ch07a</v>
      </c>
      <c r="C454" s="52" t="s">
        <v>5025</v>
      </c>
      <c r="D454" s="58" t="s">
        <v>4814</v>
      </c>
      <c r="E454" s="58" t="s">
        <v>737</v>
      </c>
      <c r="F454" s="14">
        <v>1</v>
      </c>
      <c r="G454" s="14" t="str">
        <f t="shared" si="31"/>
        <v>a</v>
      </c>
      <c r="H454" s="19">
        <v>2007</v>
      </c>
      <c r="I454" s="19" t="str">
        <f t="shared" ref="I454:I464" si="35">B454&amp;"086"</f>
        <v>ch07a086</v>
      </c>
      <c r="J454" s="19" t="s">
        <v>738</v>
      </c>
      <c r="K454" s="14" t="s">
        <v>156</v>
      </c>
      <c r="M454" s="19" t="s">
        <v>155</v>
      </c>
      <c r="P454" s="19" t="s">
        <v>78</v>
      </c>
      <c r="Q454" s="14" t="s">
        <v>78</v>
      </c>
    </row>
    <row r="455" spans="1:17" ht="18" customHeight="1" x14ac:dyDescent="0.2">
      <c r="A455" s="58" t="s">
        <v>20</v>
      </c>
      <c r="B455" s="58" t="str">
        <f t="shared" si="33"/>
        <v>ch08b</v>
      </c>
      <c r="C455" s="52" t="s">
        <v>5025</v>
      </c>
      <c r="D455" s="58" t="s">
        <v>4814</v>
      </c>
      <c r="E455" s="58" t="s">
        <v>737</v>
      </c>
      <c r="F455" s="14">
        <v>2</v>
      </c>
      <c r="G455" s="14" t="str">
        <f t="shared" si="31"/>
        <v>b</v>
      </c>
      <c r="H455" s="19">
        <v>2008</v>
      </c>
      <c r="I455" s="19" t="str">
        <f t="shared" si="35"/>
        <v>ch08b086</v>
      </c>
      <c r="J455" s="19" t="s">
        <v>738</v>
      </c>
      <c r="K455" s="14" t="s">
        <v>156</v>
      </c>
      <c r="M455" s="19" t="s">
        <v>155</v>
      </c>
      <c r="P455" s="19" t="s">
        <v>78</v>
      </c>
      <c r="Q455" s="14" t="s">
        <v>78</v>
      </c>
    </row>
    <row r="456" spans="1:17" ht="18" customHeight="1" x14ac:dyDescent="0.2">
      <c r="A456" s="58" t="s">
        <v>20</v>
      </c>
      <c r="B456" s="58" t="str">
        <f t="shared" si="33"/>
        <v>ch09c</v>
      </c>
      <c r="C456" s="52" t="s">
        <v>5025</v>
      </c>
      <c r="D456" s="58" t="s">
        <v>4814</v>
      </c>
      <c r="E456" s="58" t="s">
        <v>737</v>
      </c>
      <c r="F456" s="14">
        <v>3</v>
      </c>
      <c r="G456" s="14" t="str">
        <f t="shared" si="31"/>
        <v>c</v>
      </c>
      <c r="H456" s="19">
        <v>2009</v>
      </c>
      <c r="I456" s="19" t="str">
        <f t="shared" si="35"/>
        <v>ch09c086</v>
      </c>
      <c r="J456" s="19" t="s">
        <v>738</v>
      </c>
      <c r="K456" s="14" t="s">
        <v>156</v>
      </c>
      <c r="M456" s="19" t="s">
        <v>155</v>
      </c>
      <c r="P456" s="19" t="s">
        <v>78</v>
      </c>
      <c r="Q456" s="14" t="s">
        <v>78</v>
      </c>
    </row>
    <row r="457" spans="1:17" ht="18" customHeight="1" x14ac:dyDescent="0.2">
      <c r="A457" s="58" t="s">
        <v>20</v>
      </c>
      <c r="B457" s="58" t="str">
        <f t="shared" si="33"/>
        <v>ch10d</v>
      </c>
      <c r="C457" s="52" t="s">
        <v>5025</v>
      </c>
      <c r="D457" s="58" t="s">
        <v>4814</v>
      </c>
      <c r="E457" s="58" t="s">
        <v>737</v>
      </c>
      <c r="F457" s="14">
        <v>4</v>
      </c>
      <c r="G457" s="14" t="str">
        <f t="shared" si="31"/>
        <v>d</v>
      </c>
      <c r="H457" s="19">
        <v>2010</v>
      </c>
      <c r="I457" s="19" t="str">
        <f t="shared" si="35"/>
        <v>ch10d086</v>
      </c>
      <c r="J457" s="19" t="s">
        <v>738</v>
      </c>
      <c r="K457" s="14" t="s">
        <v>156</v>
      </c>
      <c r="M457" s="19" t="s">
        <v>155</v>
      </c>
      <c r="P457" s="19" t="s">
        <v>78</v>
      </c>
      <c r="Q457" s="14" t="s">
        <v>78</v>
      </c>
    </row>
    <row r="458" spans="1:17" ht="18" customHeight="1" x14ac:dyDescent="0.2">
      <c r="A458" s="58" t="s">
        <v>20</v>
      </c>
      <c r="B458" s="58" t="str">
        <f t="shared" si="33"/>
        <v>ch11e</v>
      </c>
      <c r="C458" s="52" t="s">
        <v>5025</v>
      </c>
      <c r="D458" s="58" t="s">
        <v>4814</v>
      </c>
      <c r="E458" s="58" t="s">
        <v>737</v>
      </c>
      <c r="F458" s="14">
        <v>5</v>
      </c>
      <c r="G458" s="14" t="str">
        <f t="shared" si="31"/>
        <v>e</v>
      </c>
      <c r="H458" s="19">
        <v>2011</v>
      </c>
      <c r="I458" s="19" t="str">
        <f t="shared" si="35"/>
        <v>ch11e086</v>
      </c>
      <c r="J458" s="19" t="s">
        <v>738</v>
      </c>
      <c r="K458" s="14" t="s">
        <v>156</v>
      </c>
      <c r="M458" s="19" t="s">
        <v>155</v>
      </c>
      <c r="P458" s="19" t="s">
        <v>78</v>
      </c>
      <c r="Q458" s="14" t="s">
        <v>78</v>
      </c>
    </row>
    <row r="459" spans="1:17" ht="18" customHeight="1" x14ac:dyDescent="0.2">
      <c r="A459" s="58" t="s">
        <v>20</v>
      </c>
      <c r="B459" s="58" t="str">
        <f t="shared" si="33"/>
        <v>ch12f</v>
      </c>
      <c r="C459" s="52" t="s">
        <v>5025</v>
      </c>
      <c r="D459" s="58" t="s">
        <v>4814</v>
      </c>
      <c r="E459" s="58" t="s">
        <v>737</v>
      </c>
      <c r="F459" s="14">
        <v>6</v>
      </c>
      <c r="G459" s="14" t="str">
        <f t="shared" si="31"/>
        <v>f</v>
      </c>
      <c r="H459" s="19">
        <v>2012</v>
      </c>
      <c r="I459" s="19" t="str">
        <f t="shared" si="35"/>
        <v>ch12f086</v>
      </c>
      <c r="J459" s="19" t="s">
        <v>738</v>
      </c>
      <c r="K459" s="14" t="s">
        <v>156</v>
      </c>
      <c r="M459" s="19" t="s">
        <v>155</v>
      </c>
      <c r="P459" s="19" t="s">
        <v>78</v>
      </c>
      <c r="Q459" s="14" t="s">
        <v>78</v>
      </c>
    </row>
    <row r="460" spans="1:17" ht="18" customHeight="1" x14ac:dyDescent="0.2">
      <c r="A460" s="58" t="s">
        <v>20</v>
      </c>
      <c r="B460" s="58" t="str">
        <f t="shared" si="33"/>
        <v>ch13g</v>
      </c>
      <c r="C460" s="52" t="s">
        <v>5025</v>
      </c>
      <c r="D460" s="58" t="s">
        <v>4814</v>
      </c>
      <c r="E460" s="58" t="s">
        <v>737</v>
      </c>
      <c r="F460" s="14">
        <v>7</v>
      </c>
      <c r="G460" s="14" t="str">
        <f t="shared" si="31"/>
        <v>g</v>
      </c>
      <c r="H460" s="19">
        <v>2013</v>
      </c>
      <c r="I460" s="19" t="str">
        <f t="shared" si="35"/>
        <v>ch13g086</v>
      </c>
      <c r="J460" s="19" t="s">
        <v>738</v>
      </c>
      <c r="K460" s="14" t="s">
        <v>156</v>
      </c>
      <c r="M460" s="19" t="s">
        <v>155</v>
      </c>
      <c r="P460" s="19" t="s">
        <v>78</v>
      </c>
      <c r="Q460" s="14" t="s">
        <v>78</v>
      </c>
    </row>
    <row r="461" spans="1:17" ht="18" customHeight="1" x14ac:dyDescent="0.2">
      <c r="A461" s="58" t="s">
        <v>20</v>
      </c>
      <c r="B461" s="58" t="str">
        <f t="shared" si="33"/>
        <v>ch15h</v>
      </c>
      <c r="C461" s="52" t="s">
        <v>5025</v>
      </c>
      <c r="D461" s="58" t="s">
        <v>4814</v>
      </c>
      <c r="E461" s="58" t="s">
        <v>737</v>
      </c>
      <c r="F461" s="14">
        <v>8</v>
      </c>
      <c r="G461" s="14" t="str">
        <f t="shared" si="31"/>
        <v>h</v>
      </c>
      <c r="H461" s="19">
        <v>2015</v>
      </c>
      <c r="I461" s="19" t="str">
        <f t="shared" si="35"/>
        <v>ch15h086</v>
      </c>
      <c r="J461" s="19" t="s">
        <v>738</v>
      </c>
      <c r="K461" s="14" t="s">
        <v>156</v>
      </c>
      <c r="M461" s="19" t="s">
        <v>155</v>
      </c>
      <c r="P461" s="19" t="s">
        <v>78</v>
      </c>
      <c r="Q461" s="14" t="s">
        <v>78</v>
      </c>
    </row>
    <row r="462" spans="1:17" ht="18" customHeight="1" x14ac:dyDescent="0.2">
      <c r="A462" s="58" t="s">
        <v>20</v>
      </c>
      <c r="B462" s="58" t="str">
        <f t="shared" si="33"/>
        <v>ch16i</v>
      </c>
      <c r="C462" s="52" t="s">
        <v>5025</v>
      </c>
      <c r="D462" s="58" t="s">
        <v>4814</v>
      </c>
      <c r="E462" s="58" t="s">
        <v>737</v>
      </c>
      <c r="F462" s="14">
        <v>9</v>
      </c>
      <c r="G462" s="14" t="str">
        <f t="shared" si="31"/>
        <v>i</v>
      </c>
      <c r="H462" s="19">
        <v>2016</v>
      </c>
      <c r="I462" s="19" t="str">
        <f t="shared" si="35"/>
        <v>ch16i086</v>
      </c>
      <c r="J462" s="19" t="s">
        <v>738</v>
      </c>
      <c r="K462" s="14" t="s">
        <v>156</v>
      </c>
      <c r="M462" s="19" t="s">
        <v>155</v>
      </c>
      <c r="P462" s="19" t="s">
        <v>78</v>
      </c>
      <c r="Q462" s="14" t="s">
        <v>78</v>
      </c>
    </row>
    <row r="463" spans="1:17" ht="18" customHeight="1" x14ac:dyDescent="0.2">
      <c r="A463" s="58" t="s">
        <v>20</v>
      </c>
      <c r="B463" s="58" t="str">
        <f t="shared" si="33"/>
        <v>ch17j</v>
      </c>
      <c r="C463" s="52" t="s">
        <v>5025</v>
      </c>
      <c r="D463" s="58" t="s">
        <v>4814</v>
      </c>
      <c r="E463" s="58" t="s">
        <v>737</v>
      </c>
      <c r="F463" s="14">
        <v>10</v>
      </c>
      <c r="G463" s="14" t="str">
        <f t="shared" si="31"/>
        <v>j</v>
      </c>
      <c r="H463" s="19">
        <v>2017</v>
      </c>
      <c r="I463" s="19" t="str">
        <f t="shared" si="35"/>
        <v>ch17j086</v>
      </c>
      <c r="J463" s="19" t="s">
        <v>738</v>
      </c>
      <c r="K463" s="14" t="s">
        <v>156</v>
      </c>
      <c r="M463" s="19" t="s">
        <v>155</v>
      </c>
      <c r="P463" s="19" t="s">
        <v>78</v>
      </c>
      <c r="Q463" s="14" t="s">
        <v>78</v>
      </c>
    </row>
    <row r="464" spans="1:17" ht="18" customHeight="1" x14ac:dyDescent="0.2">
      <c r="A464" s="58" t="s">
        <v>20</v>
      </c>
      <c r="B464" s="58" t="str">
        <f t="shared" si="33"/>
        <v>ch18k</v>
      </c>
      <c r="C464" s="52" t="s">
        <v>5025</v>
      </c>
      <c r="D464" s="58" t="s">
        <v>4814</v>
      </c>
      <c r="E464" s="58" t="s">
        <v>737</v>
      </c>
      <c r="F464" s="14">
        <v>11</v>
      </c>
      <c r="G464" s="14" t="str">
        <f t="shared" si="31"/>
        <v>k</v>
      </c>
      <c r="H464" s="19">
        <v>2018</v>
      </c>
      <c r="I464" s="19" t="str">
        <f t="shared" si="35"/>
        <v>ch18k086</v>
      </c>
      <c r="J464" s="19" t="s">
        <v>738</v>
      </c>
      <c r="K464" s="14" t="s">
        <v>156</v>
      </c>
      <c r="M464" s="19" t="s">
        <v>155</v>
      </c>
      <c r="P464" s="19" t="s">
        <v>78</v>
      </c>
      <c r="Q464" s="14" t="s">
        <v>78</v>
      </c>
    </row>
    <row r="465" spans="1:17" ht="18" customHeight="1" x14ac:dyDescent="0.2">
      <c r="A465" s="60" t="s">
        <v>20</v>
      </c>
      <c r="B465" s="60" t="s">
        <v>123</v>
      </c>
      <c r="C465" s="71" t="s">
        <v>5025</v>
      </c>
      <c r="D465" s="60" t="s">
        <v>91</v>
      </c>
      <c r="E465" s="60" t="s">
        <v>558</v>
      </c>
      <c r="F465" s="14"/>
      <c r="G465" s="14"/>
      <c r="H465" s="19">
        <v>2007</v>
      </c>
      <c r="I465" s="14" t="s">
        <v>562</v>
      </c>
      <c r="J465" s="19" t="s">
        <v>560</v>
      </c>
      <c r="K465" s="19" t="s">
        <v>226</v>
      </c>
      <c r="M465" s="14" t="s">
        <v>3179</v>
      </c>
      <c r="P465" s="19" t="s">
        <v>78</v>
      </c>
      <c r="Q465" s="14" t="s">
        <v>78</v>
      </c>
    </row>
    <row r="466" spans="1:17" ht="18" customHeight="1" x14ac:dyDescent="0.2">
      <c r="A466" s="60" t="s">
        <v>20</v>
      </c>
      <c r="B466" s="60" t="s">
        <v>121</v>
      </c>
      <c r="C466" s="71" t="s">
        <v>5025</v>
      </c>
      <c r="D466" s="60" t="s">
        <v>91</v>
      </c>
      <c r="E466" s="60" t="s">
        <v>558</v>
      </c>
      <c r="F466" s="14"/>
      <c r="G466" s="14"/>
      <c r="H466" s="19">
        <v>2008</v>
      </c>
      <c r="I466" s="14" t="s">
        <v>561</v>
      </c>
      <c r="J466" s="19" t="s">
        <v>560</v>
      </c>
      <c r="K466" s="19" t="s">
        <v>226</v>
      </c>
      <c r="M466" s="14" t="s">
        <v>3179</v>
      </c>
      <c r="P466" s="19" t="s">
        <v>78</v>
      </c>
      <c r="Q466" s="14" t="s">
        <v>78</v>
      </c>
    </row>
    <row r="467" spans="1:17" ht="18" customHeight="1" x14ac:dyDescent="0.2">
      <c r="A467" s="60" t="s">
        <v>20</v>
      </c>
      <c r="B467" s="60" t="s">
        <v>114</v>
      </c>
      <c r="C467" s="71" t="s">
        <v>5025</v>
      </c>
      <c r="D467" s="60" t="s">
        <v>91</v>
      </c>
      <c r="E467" s="60" t="s">
        <v>558</v>
      </c>
      <c r="F467" s="14"/>
      <c r="G467" s="14"/>
      <c r="H467" s="19">
        <v>2009</v>
      </c>
      <c r="I467" s="14" t="s">
        <v>559</v>
      </c>
      <c r="J467" s="19" t="s">
        <v>560</v>
      </c>
      <c r="K467" s="19" t="s">
        <v>226</v>
      </c>
      <c r="M467" s="14" t="s">
        <v>3179</v>
      </c>
      <c r="P467" s="19" t="s">
        <v>78</v>
      </c>
      <c r="Q467" s="14" t="s">
        <v>78</v>
      </c>
    </row>
    <row r="468" spans="1:17" ht="18" customHeight="1" x14ac:dyDescent="0.2">
      <c r="A468" s="60" t="s">
        <v>20</v>
      </c>
      <c r="B468" s="60" t="s">
        <v>125</v>
      </c>
      <c r="C468" s="71" t="s">
        <v>5025</v>
      </c>
      <c r="D468" s="60" t="s">
        <v>91</v>
      </c>
      <c r="E468" s="60" t="s">
        <v>558</v>
      </c>
      <c r="F468" s="14"/>
      <c r="G468" s="14"/>
      <c r="H468" s="19">
        <v>2010</v>
      </c>
      <c r="I468" s="14" t="s">
        <v>563</v>
      </c>
      <c r="J468" s="19" t="s">
        <v>560</v>
      </c>
      <c r="K468" s="19" t="s">
        <v>226</v>
      </c>
      <c r="M468" s="14" t="s">
        <v>3179</v>
      </c>
      <c r="P468" s="19" t="s">
        <v>78</v>
      </c>
      <c r="Q468" s="14" t="s">
        <v>78</v>
      </c>
    </row>
    <row r="469" spans="1:17" ht="18" customHeight="1" x14ac:dyDescent="0.2">
      <c r="A469" s="60" t="s">
        <v>20</v>
      </c>
      <c r="B469" s="60" t="s">
        <v>127</v>
      </c>
      <c r="C469" s="71" t="s">
        <v>5025</v>
      </c>
      <c r="D469" s="60" t="s">
        <v>91</v>
      </c>
      <c r="E469" s="60" t="s">
        <v>558</v>
      </c>
      <c r="F469" s="14"/>
      <c r="G469" s="14"/>
      <c r="H469" s="19">
        <v>2011</v>
      </c>
      <c r="I469" s="14" t="s">
        <v>564</v>
      </c>
      <c r="J469" s="19" t="s">
        <v>560</v>
      </c>
      <c r="K469" s="19" t="s">
        <v>226</v>
      </c>
      <c r="M469" s="14" t="s">
        <v>3179</v>
      </c>
      <c r="P469" s="19" t="s">
        <v>78</v>
      </c>
      <c r="Q469" s="14" t="s">
        <v>78</v>
      </c>
    </row>
    <row r="470" spans="1:17" ht="18" customHeight="1" x14ac:dyDescent="0.2">
      <c r="A470" s="60" t="s">
        <v>20</v>
      </c>
      <c r="B470" s="60" t="s">
        <v>129</v>
      </c>
      <c r="C470" s="71" t="s">
        <v>5025</v>
      </c>
      <c r="D470" s="60" t="s">
        <v>91</v>
      </c>
      <c r="E470" s="60" t="s">
        <v>558</v>
      </c>
      <c r="F470" s="14"/>
      <c r="G470" s="14"/>
      <c r="H470" s="19">
        <v>2012</v>
      </c>
      <c r="I470" s="14" t="s">
        <v>565</v>
      </c>
      <c r="J470" s="19" t="s">
        <v>560</v>
      </c>
      <c r="K470" s="19" t="s">
        <v>226</v>
      </c>
      <c r="M470" s="14" t="s">
        <v>3179</v>
      </c>
      <c r="P470" s="19" t="s">
        <v>78</v>
      </c>
      <c r="Q470" s="14" t="s">
        <v>78</v>
      </c>
    </row>
    <row r="471" spans="1:17" ht="18" customHeight="1" x14ac:dyDescent="0.2">
      <c r="A471" s="60" t="s">
        <v>20</v>
      </c>
      <c r="B471" s="60" t="s">
        <v>131</v>
      </c>
      <c r="C471" s="71" t="s">
        <v>5025</v>
      </c>
      <c r="D471" s="60" t="s">
        <v>91</v>
      </c>
      <c r="E471" s="60" t="s">
        <v>558</v>
      </c>
      <c r="F471" s="14"/>
      <c r="G471" s="14"/>
      <c r="H471" s="19">
        <v>2013</v>
      </c>
      <c r="I471" s="14" t="s">
        <v>566</v>
      </c>
      <c r="J471" s="19" t="s">
        <v>560</v>
      </c>
      <c r="K471" s="19" t="s">
        <v>226</v>
      </c>
      <c r="M471" s="14" t="s">
        <v>3179</v>
      </c>
      <c r="P471" s="19" t="s">
        <v>78</v>
      </c>
      <c r="Q471" s="14" t="s">
        <v>78</v>
      </c>
    </row>
    <row r="472" spans="1:17" ht="18" customHeight="1" x14ac:dyDescent="0.2">
      <c r="A472" s="60" t="s">
        <v>20</v>
      </c>
      <c r="B472" s="60" t="s">
        <v>133</v>
      </c>
      <c r="C472" s="71" t="s">
        <v>5025</v>
      </c>
      <c r="D472" s="60" t="s">
        <v>91</v>
      </c>
      <c r="E472" s="60" t="s">
        <v>558</v>
      </c>
      <c r="F472" s="14"/>
      <c r="G472" s="14"/>
      <c r="H472" s="19">
        <v>2015</v>
      </c>
      <c r="I472" s="14" t="s">
        <v>567</v>
      </c>
      <c r="J472" s="19" t="s">
        <v>560</v>
      </c>
      <c r="K472" s="19" t="s">
        <v>226</v>
      </c>
      <c r="M472" s="14" t="s">
        <v>3179</v>
      </c>
      <c r="P472" s="19" t="s">
        <v>78</v>
      </c>
      <c r="Q472" s="14" t="s">
        <v>78</v>
      </c>
    </row>
    <row r="473" spans="1:17" ht="18" customHeight="1" x14ac:dyDescent="0.2">
      <c r="A473" s="60" t="s">
        <v>20</v>
      </c>
      <c r="B473" s="60" t="s">
        <v>135</v>
      </c>
      <c r="C473" s="71" t="s">
        <v>5025</v>
      </c>
      <c r="D473" s="60" t="s">
        <v>91</v>
      </c>
      <c r="E473" s="60" t="s">
        <v>558</v>
      </c>
      <c r="F473" s="14"/>
      <c r="G473" s="14"/>
      <c r="H473" s="19">
        <v>2016</v>
      </c>
      <c r="I473" s="14" t="s">
        <v>568</v>
      </c>
      <c r="J473" s="19" t="s">
        <v>560</v>
      </c>
      <c r="K473" s="19" t="s">
        <v>226</v>
      </c>
      <c r="M473" s="14" t="s">
        <v>3179</v>
      </c>
      <c r="P473" s="19" t="s">
        <v>78</v>
      </c>
      <c r="Q473" s="14" t="s">
        <v>78</v>
      </c>
    </row>
    <row r="474" spans="1:17" ht="18" customHeight="1" x14ac:dyDescent="0.2">
      <c r="A474" s="60" t="s">
        <v>20</v>
      </c>
      <c r="B474" s="60" t="s">
        <v>137</v>
      </c>
      <c r="C474" s="71" t="s">
        <v>5025</v>
      </c>
      <c r="D474" s="60" t="s">
        <v>91</v>
      </c>
      <c r="E474" s="60" t="s">
        <v>558</v>
      </c>
      <c r="F474" s="14"/>
      <c r="G474" s="14"/>
      <c r="H474" s="19">
        <v>2017</v>
      </c>
      <c r="I474" s="14" t="s">
        <v>569</v>
      </c>
      <c r="J474" s="19" t="s">
        <v>560</v>
      </c>
      <c r="K474" s="19" t="s">
        <v>226</v>
      </c>
      <c r="M474" s="14" t="s">
        <v>3179</v>
      </c>
      <c r="P474" s="19" t="s">
        <v>78</v>
      </c>
      <c r="Q474" s="14" t="s">
        <v>78</v>
      </c>
    </row>
    <row r="475" spans="1:17" ht="18" customHeight="1" x14ac:dyDescent="0.2">
      <c r="A475" s="60" t="s">
        <v>20</v>
      </c>
      <c r="B475" s="60" t="s">
        <v>123</v>
      </c>
      <c r="C475" s="71" t="s">
        <v>5025</v>
      </c>
      <c r="D475" s="60" t="s">
        <v>91</v>
      </c>
      <c r="E475" s="60" t="s">
        <v>570</v>
      </c>
      <c r="F475" s="14"/>
      <c r="G475" s="14"/>
      <c r="H475" s="19">
        <v>2007</v>
      </c>
      <c r="I475" s="14" t="s">
        <v>575</v>
      </c>
      <c r="J475" s="19" t="s">
        <v>572</v>
      </c>
      <c r="K475" s="19" t="s">
        <v>573</v>
      </c>
      <c r="M475" s="14" t="s">
        <v>3179</v>
      </c>
      <c r="P475" s="19" t="s">
        <v>78</v>
      </c>
      <c r="Q475" s="14" t="s">
        <v>78</v>
      </c>
    </row>
    <row r="476" spans="1:17" ht="18" customHeight="1" x14ac:dyDescent="0.2">
      <c r="A476" s="60" t="s">
        <v>20</v>
      </c>
      <c r="B476" s="60" t="s">
        <v>121</v>
      </c>
      <c r="C476" s="71" t="s">
        <v>5025</v>
      </c>
      <c r="D476" s="60" t="s">
        <v>91</v>
      </c>
      <c r="E476" s="60" t="s">
        <v>570</v>
      </c>
      <c r="F476" s="14"/>
      <c r="G476" s="14"/>
      <c r="H476" s="19">
        <v>2008</v>
      </c>
      <c r="I476" s="14" t="s">
        <v>574</v>
      </c>
      <c r="J476" s="19" t="s">
        <v>572</v>
      </c>
      <c r="K476" s="19" t="s">
        <v>573</v>
      </c>
      <c r="M476" s="14" t="s">
        <v>3179</v>
      </c>
      <c r="P476" s="19" t="s">
        <v>78</v>
      </c>
      <c r="Q476" s="14" t="s">
        <v>78</v>
      </c>
    </row>
    <row r="477" spans="1:17" ht="18" customHeight="1" x14ac:dyDescent="0.2">
      <c r="A477" s="60" t="s">
        <v>20</v>
      </c>
      <c r="B477" s="60" t="s">
        <v>114</v>
      </c>
      <c r="C477" s="71" t="s">
        <v>5025</v>
      </c>
      <c r="D477" s="60" t="s">
        <v>91</v>
      </c>
      <c r="E477" s="60" t="s">
        <v>570</v>
      </c>
      <c r="F477" s="14"/>
      <c r="G477" s="14"/>
      <c r="H477" s="19">
        <v>2009</v>
      </c>
      <c r="I477" s="14" t="s">
        <v>571</v>
      </c>
      <c r="J477" s="19" t="s">
        <v>572</v>
      </c>
      <c r="K477" s="19" t="s">
        <v>573</v>
      </c>
      <c r="M477" s="14" t="s">
        <v>3179</v>
      </c>
      <c r="P477" s="19" t="s">
        <v>78</v>
      </c>
      <c r="Q477" s="14" t="s">
        <v>78</v>
      </c>
    </row>
    <row r="478" spans="1:17" ht="18" customHeight="1" x14ac:dyDescent="0.2">
      <c r="A478" s="60" t="s">
        <v>20</v>
      </c>
      <c r="B478" s="60" t="s">
        <v>125</v>
      </c>
      <c r="C478" s="71" t="s">
        <v>5025</v>
      </c>
      <c r="D478" s="60" t="s">
        <v>91</v>
      </c>
      <c r="E478" s="60" t="s">
        <v>570</v>
      </c>
      <c r="F478" s="14"/>
      <c r="G478" s="14"/>
      <c r="H478" s="19">
        <v>2010</v>
      </c>
      <c r="I478" s="14" t="s">
        <v>576</v>
      </c>
      <c r="J478" s="19" t="s">
        <v>572</v>
      </c>
      <c r="K478" s="19" t="s">
        <v>573</v>
      </c>
      <c r="M478" s="14" t="s">
        <v>3179</v>
      </c>
      <c r="P478" s="19" t="s">
        <v>78</v>
      </c>
      <c r="Q478" s="14" t="s">
        <v>78</v>
      </c>
    </row>
    <row r="479" spans="1:17" ht="18" customHeight="1" x14ac:dyDescent="0.2">
      <c r="A479" s="60" t="s">
        <v>20</v>
      </c>
      <c r="B479" s="60" t="s">
        <v>127</v>
      </c>
      <c r="C479" s="72" t="s">
        <v>5025</v>
      </c>
      <c r="D479" s="60" t="s">
        <v>91</v>
      </c>
      <c r="E479" s="60" t="s">
        <v>570</v>
      </c>
      <c r="F479" s="14"/>
      <c r="G479" s="14"/>
      <c r="H479" s="19">
        <v>2011</v>
      </c>
      <c r="I479" s="14" t="s">
        <v>577</v>
      </c>
      <c r="J479" s="19" t="s">
        <v>572</v>
      </c>
      <c r="K479" s="19" t="s">
        <v>573</v>
      </c>
      <c r="M479" s="14" t="s">
        <v>3179</v>
      </c>
      <c r="P479" s="19" t="s">
        <v>78</v>
      </c>
      <c r="Q479" s="14" t="s">
        <v>78</v>
      </c>
    </row>
    <row r="480" spans="1:17" ht="18" customHeight="1" x14ac:dyDescent="0.2">
      <c r="A480" s="60" t="s">
        <v>20</v>
      </c>
      <c r="B480" s="60" t="s">
        <v>129</v>
      </c>
      <c r="C480" s="72" t="s">
        <v>5025</v>
      </c>
      <c r="D480" s="60" t="s">
        <v>91</v>
      </c>
      <c r="E480" s="60" t="s">
        <v>570</v>
      </c>
      <c r="F480" s="14"/>
      <c r="G480" s="14"/>
      <c r="H480" s="19">
        <v>2012</v>
      </c>
      <c r="I480" s="14" t="s">
        <v>578</v>
      </c>
      <c r="J480" s="19" t="s">
        <v>572</v>
      </c>
      <c r="K480" s="19" t="s">
        <v>573</v>
      </c>
      <c r="M480" s="14" t="s">
        <v>3179</v>
      </c>
      <c r="P480" s="19" t="s">
        <v>78</v>
      </c>
      <c r="Q480" s="14" t="s">
        <v>78</v>
      </c>
    </row>
    <row r="481" spans="1:17" ht="18" customHeight="1" x14ac:dyDescent="0.2">
      <c r="A481" s="60" t="s">
        <v>20</v>
      </c>
      <c r="B481" s="60" t="s">
        <v>131</v>
      </c>
      <c r="C481" s="72" t="s">
        <v>5025</v>
      </c>
      <c r="D481" s="60" t="s">
        <v>91</v>
      </c>
      <c r="E481" s="60" t="s">
        <v>570</v>
      </c>
      <c r="F481" s="14"/>
      <c r="G481" s="14"/>
      <c r="H481" s="19">
        <v>2013</v>
      </c>
      <c r="I481" s="14" t="s">
        <v>579</v>
      </c>
      <c r="J481" s="19" t="s">
        <v>572</v>
      </c>
      <c r="K481" s="19" t="s">
        <v>573</v>
      </c>
      <c r="M481" s="14" t="s">
        <v>3179</v>
      </c>
      <c r="P481" s="19" t="s">
        <v>78</v>
      </c>
      <c r="Q481" s="14" t="s">
        <v>78</v>
      </c>
    </row>
    <row r="482" spans="1:17" ht="18" customHeight="1" x14ac:dyDescent="0.2">
      <c r="A482" s="60" t="s">
        <v>20</v>
      </c>
      <c r="B482" s="60" t="s">
        <v>133</v>
      </c>
      <c r="C482" s="72" t="s">
        <v>5025</v>
      </c>
      <c r="D482" s="60" t="s">
        <v>91</v>
      </c>
      <c r="E482" s="60" t="s">
        <v>570</v>
      </c>
      <c r="F482" s="14"/>
      <c r="G482" s="14"/>
      <c r="H482" s="19">
        <v>2015</v>
      </c>
      <c r="I482" s="14" t="s">
        <v>580</v>
      </c>
      <c r="J482" s="19" t="s">
        <v>572</v>
      </c>
      <c r="K482" s="19" t="s">
        <v>573</v>
      </c>
      <c r="M482" s="14" t="s">
        <v>3179</v>
      </c>
      <c r="P482" s="19" t="s">
        <v>78</v>
      </c>
      <c r="Q482" s="14" t="s">
        <v>78</v>
      </c>
    </row>
    <row r="483" spans="1:17" ht="18" customHeight="1" x14ac:dyDescent="0.2">
      <c r="A483" s="60" t="s">
        <v>20</v>
      </c>
      <c r="B483" s="60" t="s">
        <v>135</v>
      </c>
      <c r="C483" s="72" t="s">
        <v>5025</v>
      </c>
      <c r="D483" s="60" t="s">
        <v>91</v>
      </c>
      <c r="E483" s="60" t="s">
        <v>570</v>
      </c>
      <c r="F483" s="14"/>
      <c r="G483" s="14"/>
      <c r="H483" s="19">
        <v>2016</v>
      </c>
      <c r="I483" s="14" t="s">
        <v>581</v>
      </c>
      <c r="J483" s="19" t="s">
        <v>572</v>
      </c>
      <c r="K483" s="19" t="s">
        <v>573</v>
      </c>
      <c r="M483" s="14" t="s">
        <v>3179</v>
      </c>
      <c r="P483" s="19" t="s">
        <v>78</v>
      </c>
      <c r="Q483" s="14" t="s">
        <v>78</v>
      </c>
    </row>
    <row r="484" spans="1:17" ht="18" customHeight="1" x14ac:dyDescent="0.2">
      <c r="A484" s="60" t="s">
        <v>20</v>
      </c>
      <c r="B484" s="60" t="s">
        <v>137</v>
      </c>
      <c r="C484" s="72" t="s">
        <v>5025</v>
      </c>
      <c r="D484" s="60" t="s">
        <v>91</v>
      </c>
      <c r="E484" s="60" t="s">
        <v>570</v>
      </c>
      <c r="F484" s="14"/>
      <c r="G484" s="14"/>
      <c r="H484" s="19">
        <v>2017</v>
      </c>
      <c r="I484" s="14" t="s">
        <v>582</v>
      </c>
      <c r="J484" s="19" t="s">
        <v>572</v>
      </c>
      <c r="K484" s="19" t="s">
        <v>573</v>
      </c>
      <c r="M484" s="14" t="s">
        <v>3179</v>
      </c>
      <c r="P484" s="19" t="s">
        <v>78</v>
      </c>
      <c r="Q484" s="14" t="s">
        <v>78</v>
      </c>
    </row>
    <row r="485" spans="1:17" ht="18" customHeight="1" x14ac:dyDescent="0.2">
      <c r="A485" s="60" t="s">
        <v>20</v>
      </c>
      <c r="B485" s="60" t="s">
        <v>123</v>
      </c>
      <c r="C485" s="72" t="s">
        <v>5025</v>
      </c>
      <c r="D485" s="60" t="s">
        <v>91</v>
      </c>
      <c r="E485" s="60" t="s">
        <v>583</v>
      </c>
      <c r="F485" s="14"/>
      <c r="G485" s="14"/>
      <c r="H485" s="19">
        <v>2007</v>
      </c>
      <c r="I485" s="14" t="s">
        <v>588</v>
      </c>
      <c r="J485" s="19" t="s">
        <v>585</v>
      </c>
      <c r="K485" s="19" t="s">
        <v>118</v>
      </c>
      <c r="L485" s="19" t="s">
        <v>119</v>
      </c>
      <c r="M485" s="19" t="s">
        <v>586</v>
      </c>
      <c r="P485" s="19" t="s">
        <v>78</v>
      </c>
      <c r="Q485" s="14" t="s">
        <v>78</v>
      </c>
    </row>
    <row r="486" spans="1:17" ht="18" customHeight="1" x14ac:dyDescent="0.2">
      <c r="A486" s="60" t="s">
        <v>20</v>
      </c>
      <c r="B486" s="60" t="s">
        <v>121</v>
      </c>
      <c r="C486" s="72" t="s">
        <v>5025</v>
      </c>
      <c r="D486" s="60" t="s">
        <v>91</v>
      </c>
      <c r="E486" s="60" t="s">
        <v>583</v>
      </c>
      <c r="F486" s="14"/>
      <c r="G486" s="14"/>
      <c r="H486" s="19">
        <v>2008</v>
      </c>
      <c r="I486" s="14" t="s">
        <v>587</v>
      </c>
      <c r="J486" s="19" t="s">
        <v>585</v>
      </c>
      <c r="K486" s="19" t="s">
        <v>118</v>
      </c>
      <c r="L486" s="19" t="s">
        <v>119</v>
      </c>
      <c r="M486" s="19" t="s">
        <v>586</v>
      </c>
      <c r="P486" s="19" t="s">
        <v>78</v>
      </c>
      <c r="Q486" s="14" t="s">
        <v>78</v>
      </c>
    </row>
    <row r="487" spans="1:17" ht="18" customHeight="1" x14ac:dyDescent="0.2">
      <c r="A487" s="60" t="s">
        <v>20</v>
      </c>
      <c r="B487" s="60" t="s">
        <v>114</v>
      </c>
      <c r="C487" s="72" t="s">
        <v>5025</v>
      </c>
      <c r="D487" s="60" t="s">
        <v>91</v>
      </c>
      <c r="E487" s="60" t="s">
        <v>583</v>
      </c>
      <c r="F487" s="14"/>
      <c r="G487" s="14"/>
      <c r="H487" s="19">
        <v>2009</v>
      </c>
      <c r="I487" s="14" t="s">
        <v>584</v>
      </c>
      <c r="J487" s="19" t="s">
        <v>585</v>
      </c>
      <c r="K487" s="19" t="s">
        <v>118</v>
      </c>
      <c r="L487" s="19" t="s">
        <v>119</v>
      </c>
      <c r="M487" s="19" t="s">
        <v>586</v>
      </c>
      <c r="P487" s="19" t="s">
        <v>78</v>
      </c>
      <c r="Q487" s="14" t="s">
        <v>78</v>
      </c>
    </row>
    <row r="488" spans="1:17" ht="18" customHeight="1" x14ac:dyDescent="0.2">
      <c r="A488" s="60" t="s">
        <v>20</v>
      </c>
      <c r="B488" s="60" t="s">
        <v>125</v>
      </c>
      <c r="C488" s="72" t="s">
        <v>5025</v>
      </c>
      <c r="D488" s="60" t="s">
        <v>91</v>
      </c>
      <c r="E488" s="60" t="s">
        <v>583</v>
      </c>
      <c r="F488" s="14"/>
      <c r="G488" s="14"/>
      <c r="H488" s="19">
        <v>2010</v>
      </c>
      <c r="I488" s="14" t="s">
        <v>589</v>
      </c>
      <c r="J488" s="19" t="s">
        <v>585</v>
      </c>
      <c r="K488" s="19" t="s">
        <v>118</v>
      </c>
      <c r="L488" s="19" t="s">
        <v>119</v>
      </c>
      <c r="M488" s="19" t="s">
        <v>586</v>
      </c>
      <c r="P488" s="19" t="s">
        <v>78</v>
      </c>
      <c r="Q488" s="14" t="s">
        <v>78</v>
      </c>
    </row>
    <row r="489" spans="1:17" ht="18" customHeight="1" x14ac:dyDescent="0.2">
      <c r="A489" s="60" t="s">
        <v>20</v>
      </c>
      <c r="B489" s="60" t="s">
        <v>127</v>
      </c>
      <c r="C489" s="72" t="s">
        <v>5025</v>
      </c>
      <c r="D489" s="60" t="s">
        <v>91</v>
      </c>
      <c r="E489" s="60" t="s">
        <v>583</v>
      </c>
      <c r="F489" s="14"/>
      <c r="G489" s="14"/>
      <c r="H489" s="19">
        <v>2011</v>
      </c>
      <c r="I489" s="14" t="s">
        <v>590</v>
      </c>
      <c r="J489" s="19" t="s">
        <v>585</v>
      </c>
      <c r="K489" s="19" t="s">
        <v>118</v>
      </c>
      <c r="L489" s="19" t="s">
        <v>119</v>
      </c>
      <c r="M489" s="19" t="s">
        <v>586</v>
      </c>
      <c r="P489" s="19" t="s">
        <v>78</v>
      </c>
      <c r="Q489" s="14" t="s">
        <v>78</v>
      </c>
    </row>
    <row r="490" spans="1:17" ht="18" customHeight="1" x14ac:dyDescent="0.2">
      <c r="A490" s="60" t="s">
        <v>20</v>
      </c>
      <c r="B490" s="60" t="s">
        <v>129</v>
      </c>
      <c r="C490" s="71" t="s">
        <v>5025</v>
      </c>
      <c r="D490" s="60" t="s">
        <v>91</v>
      </c>
      <c r="E490" s="60" t="s">
        <v>583</v>
      </c>
      <c r="F490" s="14"/>
      <c r="G490" s="14"/>
      <c r="H490" s="19">
        <v>2012</v>
      </c>
      <c r="I490" s="14" t="s">
        <v>591</v>
      </c>
      <c r="J490" s="19" t="s">
        <v>585</v>
      </c>
      <c r="K490" s="19" t="s">
        <v>118</v>
      </c>
      <c r="L490" s="19" t="s">
        <v>119</v>
      </c>
      <c r="M490" s="19" t="s">
        <v>586</v>
      </c>
      <c r="P490" s="19" t="s">
        <v>78</v>
      </c>
      <c r="Q490" s="14" t="s">
        <v>78</v>
      </c>
    </row>
    <row r="491" spans="1:17" ht="18" customHeight="1" x14ac:dyDescent="0.2">
      <c r="A491" s="60" t="s">
        <v>20</v>
      </c>
      <c r="B491" s="60" t="s">
        <v>131</v>
      </c>
      <c r="C491" s="71" t="s">
        <v>5025</v>
      </c>
      <c r="D491" s="60" t="s">
        <v>91</v>
      </c>
      <c r="E491" s="60" t="s">
        <v>583</v>
      </c>
      <c r="F491" s="14"/>
      <c r="G491" s="14"/>
      <c r="H491" s="19">
        <v>2013</v>
      </c>
      <c r="I491" s="14" t="s">
        <v>592</v>
      </c>
      <c r="J491" s="19" t="s">
        <v>585</v>
      </c>
      <c r="K491" s="19" t="s">
        <v>118</v>
      </c>
      <c r="L491" s="19" t="s">
        <v>119</v>
      </c>
      <c r="M491" s="19" t="s">
        <v>586</v>
      </c>
      <c r="P491" s="19" t="s">
        <v>78</v>
      </c>
      <c r="Q491" s="14" t="s">
        <v>78</v>
      </c>
    </row>
    <row r="492" spans="1:17" ht="18" customHeight="1" x14ac:dyDescent="0.2">
      <c r="A492" s="60" t="s">
        <v>20</v>
      </c>
      <c r="B492" s="60" t="s">
        <v>133</v>
      </c>
      <c r="C492" s="71" t="s">
        <v>5025</v>
      </c>
      <c r="D492" s="60" t="s">
        <v>91</v>
      </c>
      <c r="E492" s="60" t="s">
        <v>583</v>
      </c>
      <c r="F492" s="14"/>
      <c r="G492" s="14"/>
      <c r="H492" s="19">
        <v>2015</v>
      </c>
      <c r="I492" s="14" t="s">
        <v>593</v>
      </c>
      <c r="J492" s="19" t="s">
        <v>585</v>
      </c>
      <c r="K492" s="19" t="s">
        <v>118</v>
      </c>
      <c r="L492" s="19" t="s">
        <v>119</v>
      </c>
      <c r="M492" s="19" t="s">
        <v>586</v>
      </c>
      <c r="P492" s="19" t="s">
        <v>78</v>
      </c>
      <c r="Q492" s="14" t="s">
        <v>78</v>
      </c>
    </row>
    <row r="493" spans="1:17" ht="18" customHeight="1" x14ac:dyDescent="0.2">
      <c r="A493" s="60" t="s">
        <v>20</v>
      </c>
      <c r="B493" s="60" t="s">
        <v>135</v>
      </c>
      <c r="C493" s="71" t="s">
        <v>5025</v>
      </c>
      <c r="D493" s="60" t="s">
        <v>91</v>
      </c>
      <c r="E493" s="60" t="s">
        <v>583</v>
      </c>
      <c r="F493" s="14"/>
      <c r="G493" s="14"/>
      <c r="H493" s="19">
        <v>2016</v>
      </c>
      <c r="I493" s="14" t="s">
        <v>594</v>
      </c>
      <c r="J493" s="19" t="s">
        <v>585</v>
      </c>
      <c r="K493" s="19" t="s">
        <v>118</v>
      </c>
      <c r="L493" s="19" t="s">
        <v>119</v>
      </c>
      <c r="M493" s="19" t="s">
        <v>586</v>
      </c>
      <c r="P493" s="19" t="s">
        <v>78</v>
      </c>
      <c r="Q493" s="14" t="s">
        <v>78</v>
      </c>
    </row>
    <row r="494" spans="1:17" ht="18" customHeight="1" x14ac:dyDescent="0.2">
      <c r="A494" s="60" t="s">
        <v>20</v>
      </c>
      <c r="B494" s="60" t="s">
        <v>137</v>
      </c>
      <c r="C494" s="71" t="s">
        <v>5025</v>
      </c>
      <c r="D494" s="60" t="s">
        <v>91</v>
      </c>
      <c r="E494" s="60" t="s">
        <v>583</v>
      </c>
      <c r="F494" s="14"/>
      <c r="G494" s="14"/>
      <c r="H494" s="19">
        <v>2017</v>
      </c>
      <c r="I494" s="14" t="s">
        <v>595</v>
      </c>
      <c r="J494" s="19" t="s">
        <v>585</v>
      </c>
      <c r="K494" s="19" t="s">
        <v>118</v>
      </c>
      <c r="L494" s="19" t="s">
        <v>119</v>
      </c>
      <c r="M494" s="19" t="s">
        <v>586</v>
      </c>
      <c r="P494" s="19" t="s">
        <v>78</v>
      </c>
      <c r="Q494" s="14" t="s">
        <v>78</v>
      </c>
    </row>
    <row r="495" spans="1:17" ht="18" customHeight="1" x14ac:dyDescent="0.2">
      <c r="A495" s="60" t="s">
        <v>20</v>
      </c>
      <c r="B495" s="60" t="s">
        <v>123</v>
      </c>
      <c r="C495" s="71" t="s">
        <v>5025</v>
      </c>
      <c r="D495" s="60" t="s">
        <v>91</v>
      </c>
      <c r="E495" s="60" t="s">
        <v>596</v>
      </c>
      <c r="F495" s="14"/>
      <c r="G495" s="14"/>
      <c r="H495" s="19">
        <v>2007</v>
      </c>
      <c r="I495" s="14" t="s">
        <v>601</v>
      </c>
      <c r="J495" s="19" t="s">
        <v>598</v>
      </c>
      <c r="K495" s="19" t="s">
        <v>599</v>
      </c>
      <c r="L495" s="19" t="s">
        <v>119</v>
      </c>
      <c r="M495" s="19" t="s">
        <v>586</v>
      </c>
      <c r="P495" s="19" t="s">
        <v>78</v>
      </c>
      <c r="Q495" s="14" t="s">
        <v>78</v>
      </c>
    </row>
    <row r="496" spans="1:17" ht="18" customHeight="1" x14ac:dyDescent="0.2">
      <c r="A496" s="60" t="s">
        <v>20</v>
      </c>
      <c r="B496" s="60" t="s">
        <v>121</v>
      </c>
      <c r="C496" s="71" t="s">
        <v>5025</v>
      </c>
      <c r="D496" s="60" t="s">
        <v>91</v>
      </c>
      <c r="E496" s="60" t="s">
        <v>596</v>
      </c>
      <c r="F496" s="14"/>
      <c r="G496" s="14"/>
      <c r="H496" s="19">
        <v>2008</v>
      </c>
      <c r="I496" s="14" t="s">
        <v>600</v>
      </c>
      <c r="J496" s="19" t="s">
        <v>598</v>
      </c>
      <c r="K496" s="19" t="s">
        <v>599</v>
      </c>
      <c r="L496" s="19" t="s">
        <v>119</v>
      </c>
      <c r="M496" s="19" t="s">
        <v>586</v>
      </c>
      <c r="P496" s="19" t="s">
        <v>78</v>
      </c>
      <c r="Q496" s="14" t="s">
        <v>78</v>
      </c>
    </row>
    <row r="497" spans="1:17" ht="18" customHeight="1" x14ac:dyDescent="0.2">
      <c r="A497" s="60" t="s">
        <v>20</v>
      </c>
      <c r="B497" s="60" t="s">
        <v>114</v>
      </c>
      <c r="C497" s="71" t="s">
        <v>5025</v>
      </c>
      <c r="D497" s="60" t="s">
        <v>91</v>
      </c>
      <c r="E497" s="60" t="s">
        <v>596</v>
      </c>
      <c r="F497" s="14"/>
      <c r="G497" s="14"/>
      <c r="H497" s="19">
        <v>2009</v>
      </c>
      <c r="I497" s="14" t="s">
        <v>597</v>
      </c>
      <c r="J497" s="19" t="s">
        <v>598</v>
      </c>
      <c r="K497" s="19" t="s">
        <v>599</v>
      </c>
      <c r="L497" s="19" t="s">
        <v>119</v>
      </c>
      <c r="M497" s="19" t="s">
        <v>586</v>
      </c>
      <c r="P497" s="19" t="s">
        <v>78</v>
      </c>
      <c r="Q497" s="14" t="s">
        <v>78</v>
      </c>
    </row>
    <row r="498" spans="1:17" ht="18" customHeight="1" x14ac:dyDescent="0.2">
      <c r="A498" s="60" t="s">
        <v>20</v>
      </c>
      <c r="B498" s="60" t="s">
        <v>125</v>
      </c>
      <c r="C498" s="71" t="s">
        <v>5025</v>
      </c>
      <c r="D498" s="60" t="s">
        <v>91</v>
      </c>
      <c r="E498" s="60" t="s">
        <v>596</v>
      </c>
      <c r="F498" s="14"/>
      <c r="G498" s="14"/>
      <c r="H498" s="19">
        <v>2010</v>
      </c>
      <c r="I498" s="14" t="s">
        <v>602</v>
      </c>
      <c r="J498" s="19" t="s">
        <v>598</v>
      </c>
      <c r="K498" s="19" t="s">
        <v>599</v>
      </c>
      <c r="L498" s="19" t="s">
        <v>119</v>
      </c>
      <c r="M498" s="19" t="s">
        <v>586</v>
      </c>
      <c r="P498" s="19" t="s">
        <v>78</v>
      </c>
      <c r="Q498" s="14" t="s">
        <v>78</v>
      </c>
    </row>
    <row r="499" spans="1:17" ht="18" customHeight="1" x14ac:dyDescent="0.2">
      <c r="A499" s="60" t="s">
        <v>20</v>
      </c>
      <c r="B499" s="60" t="s">
        <v>127</v>
      </c>
      <c r="C499" s="71" t="s">
        <v>5025</v>
      </c>
      <c r="D499" s="60" t="s">
        <v>91</v>
      </c>
      <c r="E499" s="60" t="s">
        <v>596</v>
      </c>
      <c r="F499" s="14"/>
      <c r="G499" s="14"/>
      <c r="H499" s="19">
        <v>2011</v>
      </c>
      <c r="I499" s="14" t="s">
        <v>603</v>
      </c>
      <c r="J499" s="19" t="s">
        <v>598</v>
      </c>
      <c r="K499" s="19" t="s">
        <v>599</v>
      </c>
      <c r="L499" s="19" t="s">
        <v>119</v>
      </c>
      <c r="M499" s="19" t="s">
        <v>586</v>
      </c>
      <c r="P499" s="19" t="s">
        <v>78</v>
      </c>
      <c r="Q499" s="14" t="s">
        <v>78</v>
      </c>
    </row>
    <row r="500" spans="1:17" ht="18" customHeight="1" x14ac:dyDescent="0.2">
      <c r="A500" s="60" t="s">
        <v>20</v>
      </c>
      <c r="B500" s="60" t="s">
        <v>129</v>
      </c>
      <c r="C500" s="71" t="s">
        <v>5025</v>
      </c>
      <c r="D500" s="60" t="s">
        <v>91</v>
      </c>
      <c r="E500" s="60" t="s">
        <v>596</v>
      </c>
      <c r="F500" s="14"/>
      <c r="G500" s="14"/>
      <c r="H500" s="19">
        <v>2012</v>
      </c>
      <c r="I500" s="14" t="s">
        <v>604</v>
      </c>
      <c r="J500" s="19" t="s">
        <v>598</v>
      </c>
      <c r="K500" s="19" t="s">
        <v>599</v>
      </c>
      <c r="L500" s="19" t="s">
        <v>119</v>
      </c>
      <c r="M500" s="19" t="s">
        <v>586</v>
      </c>
      <c r="P500" s="19" t="s">
        <v>78</v>
      </c>
      <c r="Q500" s="14" t="s">
        <v>78</v>
      </c>
    </row>
    <row r="501" spans="1:17" ht="18" customHeight="1" x14ac:dyDescent="0.2">
      <c r="A501" s="60" t="s">
        <v>20</v>
      </c>
      <c r="B501" s="60" t="s">
        <v>131</v>
      </c>
      <c r="C501" s="71" t="s">
        <v>5025</v>
      </c>
      <c r="D501" s="60" t="s">
        <v>91</v>
      </c>
      <c r="E501" s="60" t="s">
        <v>596</v>
      </c>
      <c r="F501" s="14"/>
      <c r="G501" s="14"/>
      <c r="H501" s="19">
        <v>2013</v>
      </c>
      <c r="I501" s="14" t="s">
        <v>605</v>
      </c>
      <c r="J501" s="19" t="s">
        <v>598</v>
      </c>
      <c r="K501" s="19" t="s">
        <v>599</v>
      </c>
      <c r="L501" s="19" t="s">
        <v>119</v>
      </c>
      <c r="M501" s="19" t="s">
        <v>586</v>
      </c>
      <c r="P501" s="19" t="s">
        <v>78</v>
      </c>
      <c r="Q501" s="14" t="s">
        <v>78</v>
      </c>
    </row>
    <row r="502" spans="1:17" ht="18" customHeight="1" x14ac:dyDescent="0.2">
      <c r="A502" s="60" t="s">
        <v>20</v>
      </c>
      <c r="B502" s="60" t="s">
        <v>133</v>
      </c>
      <c r="C502" s="71" t="s">
        <v>5025</v>
      </c>
      <c r="D502" s="60" t="s">
        <v>91</v>
      </c>
      <c r="E502" s="60" t="s">
        <v>596</v>
      </c>
      <c r="F502" s="14"/>
      <c r="G502" s="14"/>
      <c r="H502" s="19">
        <v>2015</v>
      </c>
      <c r="I502" s="14" t="s">
        <v>606</v>
      </c>
      <c r="J502" s="19" t="s">
        <v>598</v>
      </c>
      <c r="K502" s="19" t="s">
        <v>599</v>
      </c>
      <c r="L502" s="19" t="s">
        <v>119</v>
      </c>
      <c r="M502" s="19" t="s">
        <v>586</v>
      </c>
      <c r="P502" s="19" t="s">
        <v>78</v>
      </c>
      <c r="Q502" s="14" t="s">
        <v>78</v>
      </c>
    </row>
    <row r="503" spans="1:17" ht="18" customHeight="1" x14ac:dyDescent="0.2">
      <c r="A503" s="60" t="s">
        <v>20</v>
      </c>
      <c r="B503" s="60" t="s">
        <v>135</v>
      </c>
      <c r="C503" s="71" t="s">
        <v>5025</v>
      </c>
      <c r="D503" s="60" t="s">
        <v>91</v>
      </c>
      <c r="E503" s="60" t="s">
        <v>596</v>
      </c>
      <c r="F503" s="14"/>
      <c r="G503" s="14"/>
      <c r="H503" s="19">
        <v>2016</v>
      </c>
      <c r="I503" s="14" t="s">
        <v>607</v>
      </c>
      <c r="J503" s="19" t="s">
        <v>598</v>
      </c>
      <c r="K503" s="19" t="s">
        <v>599</v>
      </c>
      <c r="L503" s="19" t="s">
        <v>119</v>
      </c>
      <c r="M503" s="19" t="s">
        <v>586</v>
      </c>
      <c r="P503" s="19" t="s">
        <v>78</v>
      </c>
      <c r="Q503" s="14" t="s">
        <v>78</v>
      </c>
    </row>
    <row r="504" spans="1:17" ht="18" customHeight="1" x14ac:dyDescent="0.2">
      <c r="A504" s="60" t="s">
        <v>20</v>
      </c>
      <c r="B504" s="60" t="s">
        <v>137</v>
      </c>
      <c r="C504" s="71" t="s">
        <v>5025</v>
      </c>
      <c r="D504" s="60" t="s">
        <v>91</v>
      </c>
      <c r="E504" s="60" t="s">
        <v>596</v>
      </c>
      <c r="F504" s="14"/>
      <c r="G504" s="14"/>
      <c r="H504" s="19">
        <v>2017</v>
      </c>
      <c r="I504" s="14" t="s">
        <v>608</v>
      </c>
      <c r="J504" s="19" t="s">
        <v>598</v>
      </c>
      <c r="K504" s="19" t="s">
        <v>599</v>
      </c>
      <c r="L504" s="19" t="s">
        <v>119</v>
      </c>
      <c r="M504" s="19" t="s">
        <v>586</v>
      </c>
      <c r="P504" s="19" t="s">
        <v>78</v>
      </c>
      <c r="Q504" s="14" t="s">
        <v>78</v>
      </c>
    </row>
    <row r="505" spans="1:17" ht="18" customHeight="1" x14ac:dyDescent="0.2">
      <c r="A505" s="57" t="s">
        <v>20</v>
      </c>
      <c r="B505" s="57" t="s">
        <v>123</v>
      </c>
      <c r="C505" s="52" t="s">
        <v>5025</v>
      </c>
      <c r="D505" s="57" t="s">
        <v>82</v>
      </c>
      <c r="E505" s="57" t="s">
        <v>82</v>
      </c>
      <c r="F505" s="14"/>
      <c r="G505" s="14"/>
      <c r="H505" s="19">
        <v>2007</v>
      </c>
      <c r="I505" s="14" t="s">
        <v>614</v>
      </c>
      <c r="J505" s="19" t="s">
        <v>610</v>
      </c>
      <c r="K505" s="19" t="s">
        <v>611</v>
      </c>
      <c r="M505" s="19" t="s">
        <v>612</v>
      </c>
      <c r="P505" s="19" t="s">
        <v>96</v>
      </c>
      <c r="Q505" s="14" t="s">
        <v>2059</v>
      </c>
    </row>
    <row r="506" spans="1:17" ht="18" customHeight="1" x14ac:dyDescent="0.2">
      <c r="A506" s="57" t="s">
        <v>20</v>
      </c>
      <c r="B506" s="57" t="s">
        <v>121</v>
      </c>
      <c r="C506" s="52" t="s">
        <v>5025</v>
      </c>
      <c r="D506" s="57" t="s">
        <v>82</v>
      </c>
      <c r="E506" s="57" t="s">
        <v>82</v>
      </c>
      <c r="F506" s="14"/>
      <c r="G506" s="14"/>
      <c r="H506" s="19">
        <v>2008</v>
      </c>
      <c r="I506" s="14" t="s">
        <v>613</v>
      </c>
      <c r="J506" s="19" t="s">
        <v>610</v>
      </c>
      <c r="K506" s="19" t="s">
        <v>611</v>
      </c>
      <c r="M506" s="19" t="s">
        <v>612</v>
      </c>
      <c r="P506" s="19" t="s">
        <v>96</v>
      </c>
      <c r="Q506" s="14" t="s">
        <v>2059</v>
      </c>
    </row>
    <row r="507" spans="1:17" ht="18" customHeight="1" x14ac:dyDescent="0.2">
      <c r="A507" s="57" t="s">
        <v>20</v>
      </c>
      <c r="B507" s="57" t="s">
        <v>114</v>
      </c>
      <c r="C507" s="52" t="s">
        <v>5025</v>
      </c>
      <c r="D507" s="57" t="s">
        <v>82</v>
      </c>
      <c r="E507" s="57" t="s">
        <v>82</v>
      </c>
      <c r="F507" s="14"/>
      <c r="G507" s="14"/>
      <c r="H507" s="19">
        <v>2009</v>
      </c>
      <c r="I507" s="14" t="s">
        <v>609</v>
      </c>
      <c r="J507" s="19" t="s">
        <v>610</v>
      </c>
      <c r="K507" s="19" t="s">
        <v>611</v>
      </c>
      <c r="M507" s="19" t="s">
        <v>612</v>
      </c>
      <c r="P507" s="19" t="s">
        <v>96</v>
      </c>
      <c r="Q507" s="14" t="s">
        <v>2059</v>
      </c>
    </row>
    <row r="508" spans="1:17" ht="18" customHeight="1" x14ac:dyDescent="0.2">
      <c r="A508" s="57" t="s">
        <v>20</v>
      </c>
      <c r="B508" s="57" t="s">
        <v>125</v>
      </c>
      <c r="C508" s="52" t="s">
        <v>5025</v>
      </c>
      <c r="D508" s="57" t="s">
        <v>82</v>
      </c>
      <c r="E508" s="57" t="s">
        <v>82</v>
      </c>
      <c r="F508" s="14"/>
      <c r="G508" s="14"/>
      <c r="H508" s="19">
        <v>2010</v>
      </c>
      <c r="I508" s="14" t="s">
        <v>615</v>
      </c>
      <c r="J508" s="19" t="s">
        <v>610</v>
      </c>
      <c r="K508" s="19" t="s">
        <v>611</v>
      </c>
      <c r="M508" s="19" t="s">
        <v>612</v>
      </c>
      <c r="P508" s="19" t="s">
        <v>96</v>
      </c>
      <c r="Q508" s="14" t="s">
        <v>2059</v>
      </c>
    </row>
    <row r="509" spans="1:17" ht="18" customHeight="1" x14ac:dyDescent="0.2">
      <c r="A509" s="57" t="s">
        <v>20</v>
      </c>
      <c r="B509" s="57" t="s">
        <v>127</v>
      </c>
      <c r="C509" s="52" t="s">
        <v>5025</v>
      </c>
      <c r="D509" s="57" t="s">
        <v>82</v>
      </c>
      <c r="E509" s="57" t="s">
        <v>82</v>
      </c>
      <c r="F509" s="14"/>
      <c r="G509" s="14"/>
      <c r="H509" s="19">
        <v>2011</v>
      </c>
      <c r="I509" s="14" t="s">
        <v>616</v>
      </c>
      <c r="J509" s="19" t="s">
        <v>610</v>
      </c>
      <c r="K509" s="19" t="s">
        <v>611</v>
      </c>
      <c r="M509" s="19" t="s">
        <v>612</v>
      </c>
      <c r="P509" s="19" t="s">
        <v>96</v>
      </c>
      <c r="Q509" s="14" t="s">
        <v>2059</v>
      </c>
    </row>
    <row r="510" spans="1:17" ht="18" customHeight="1" x14ac:dyDescent="0.2">
      <c r="A510" s="57" t="s">
        <v>20</v>
      </c>
      <c r="B510" s="57" t="s">
        <v>129</v>
      </c>
      <c r="C510" s="52" t="s">
        <v>5025</v>
      </c>
      <c r="D510" s="57" t="s">
        <v>82</v>
      </c>
      <c r="E510" s="57" t="s">
        <v>82</v>
      </c>
      <c r="F510" s="14"/>
      <c r="G510" s="14"/>
      <c r="H510" s="19">
        <v>2012</v>
      </c>
      <c r="I510" s="14" t="s">
        <v>617</v>
      </c>
      <c r="J510" s="19" t="s">
        <v>610</v>
      </c>
      <c r="K510" s="19" t="s">
        <v>611</v>
      </c>
      <c r="M510" s="19" t="s">
        <v>612</v>
      </c>
      <c r="P510" s="19" t="s">
        <v>96</v>
      </c>
      <c r="Q510" s="14" t="s">
        <v>2059</v>
      </c>
    </row>
    <row r="511" spans="1:17" ht="18" customHeight="1" x14ac:dyDescent="0.2">
      <c r="A511" s="57" t="s">
        <v>20</v>
      </c>
      <c r="B511" s="57" t="s">
        <v>131</v>
      </c>
      <c r="C511" s="52" t="s">
        <v>5025</v>
      </c>
      <c r="D511" s="57" t="s">
        <v>82</v>
      </c>
      <c r="E511" s="57" t="s">
        <v>82</v>
      </c>
      <c r="F511" s="14"/>
      <c r="G511" s="14"/>
      <c r="H511" s="19">
        <v>2013</v>
      </c>
      <c r="I511" s="14" t="s">
        <v>618</v>
      </c>
      <c r="J511" s="19" t="s">
        <v>610</v>
      </c>
      <c r="K511" s="19" t="s">
        <v>611</v>
      </c>
      <c r="M511" s="19" t="s">
        <v>612</v>
      </c>
      <c r="P511" s="19" t="s">
        <v>96</v>
      </c>
      <c r="Q511" s="14" t="s">
        <v>2059</v>
      </c>
    </row>
    <row r="512" spans="1:17" ht="18" customHeight="1" x14ac:dyDescent="0.2">
      <c r="A512" s="57" t="s">
        <v>20</v>
      </c>
      <c r="B512" s="57" t="s">
        <v>133</v>
      </c>
      <c r="C512" s="52" t="s">
        <v>5025</v>
      </c>
      <c r="D512" s="57" t="s">
        <v>82</v>
      </c>
      <c r="E512" s="57" t="s">
        <v>82</v>
      </c>
      <c r="F512" s="14"/>
      <c r="G512" s="14"/>
      <c r="H512" s="19">
        <v>2015</v>
      </c>
      <c r="I512" s="14" t="s">
        <v>619</v>
      </c>
      <c r="J512" s="19" t="s">
        <v>610</v>
      </c>
      <c r="K512" s="19" t="s">
        <v>611</v>
      </c>
      <c r="M512" s="19" t="s">
        <v>612</v>
      </c>
      <c r="P512" s="19" t="s">
        <v>96</v>
      </c>
      <c r="Q512" s="14" t="s">
        <v>2059</v>
      </c>
    </row>
    <row r="513" spans="1:17" ht="18" customHeight="1" x14ac:dyDescent="0.2">
      <c r="A513" s="57" t="s">
        <v>20</v>
      </c>
      <c r="B513" s="57" t="s">
        <v>135</v>
      </c>
      <c r="C513" s="52" t="s">
        <v>5025</v>
      </c>
      <c r="D513" s="57" t="s">
        <v>82</v>
      </c>
      <c r="E513" s="57" t="s">
        <v>82</v>
      </c>
      <c r="F513" s="14"/>
      <c r="G513" s="14"/>
      <c r="H513" s="19">
        <v>2016</v>
      </c>
      <c r="I513" s="14" t="s">
        <v>620</v>
      </c>
      <c r="J513" s="19" t="s">
        <v>610</v>
      </c>
      <c r="K513" s="19" t="s">
        <v>611</v>
      </c>
      <c r="M513" s="19" t="s">
        <v>612</v>
      </c>
      <c r="P513" s="19" t="s">
        <v>96</v>
      </c>
      <c r="Q513" s="14" t="s">
        <v>2059</v>
      </c>
    </row>
    <row r="514" spans="1:17" ht="18" customHeight="1" x14ac:dyDescent="0.2">
      <c r="A514" s="57" t="s">
        <v>20</v>
      </c>
      <c r="B514" s="57" t="s">
        <v>137</v>
      </c>
      <c r="C514" s="52" t="s">
        <v>5025</v>
      </c>
      <c r="D514" s="57" t="s">
        <v>82</v>
      </c>
      <c r="E514" s="57" t="s">
        <v>82</v>
      </c>
      <c r="F514" s="14"/>
      <c r="G514" s="14"/>
      <c r="H514" s="19">
        <v>2017</v>
      </c>
      <c r="I514" s="14" t="s">
        <v>621</v>
      </c>
      <c r="J514" s="19" t="s">
        <v>610</v>
      </c>
      <c r="K514" s="19" t="s">
        <v>611</v>
      </c>
      <c r="M514" s="19" t="s">
        <v>612</v>
      </c>
      <c r="P514" s="19" t="s">
        <v>96</v>
      </c>
      <c r="Q514" s="14" t="s">
        <v>2059</v>
      </c>
    </row>
    <row r="515" spans="1:17" ht="18" customHeight="1" x14ac:dyDescent="0.2">
      <c r="A515" s="61" t="s">
        <v>20</v>
      </c>
      <c r="B515" s="61" t="str">
        <f t="shared" ref="B515:B525" si="36">"ch" &amp; RIGHT(H515, 2) &amp; G515</f>
        <v>ch07a</v>
      </c>
      <c r="C515" s="71" t="s">
        <v>5025</v>
      </c>
      <c r="D515" s="61" t="s">
        <v>743</v>
      </c>
      <c r="E515" s="61" t="s">
        <v>743</v>
      </c>
      <c r="F515" s="14">
        <v>1</v>
      </c>
      <c r="G515" s="14" t="str">
        <f t="shared" ref="G515:G525" si="37">MID("abcdefghijklmnopqrstuvwxyz",F515,1)</f>
        <v>a</v>
      </c>
      <c r="H515" s="19">
        <v>2007</v>
      </c>
      <c r="I515" s="19" t="str">
        <f t="shared" ref="I515:I525" si="38">B515&amp;"084"</f>
        <v>ch07a084</v>
      </c>
      <c r="J515" s="19" t="s">
        <v>744</v>
      </c>
      <c r="K515" s="14" t="s">
        <v>156</v>
      </c>
      <c r="M515" s="19" t="s">
        <v>155</v>
      </c>
      <c r="P515" s="19" t="s">
        <v>78</v>
      </c>
      <c r="Q515" s="19" t="s">
        <v>78</v>
      </c>
    </row>
    <row r="516" spans="1:17" ht="18" customHeight="1" x14ac:dyDescent="0.2">
      <c r="A516" s="61" t="s">
        <v>20</v>
      </c>
      <c r="B516" s="61" t="str">
        <f t="shared" si="36"/>
        <v>ch08b</v>
      </c>
      <c r="C516" s="71" t="s">
        <v>5025</v>
      </c>
      <c r="D516" s="61" t="s">
        <v>743</v>
      </c>
      <c r="E516" s="61" t="s">
        <v>743</v>
      </c>
      <c r="F516" s="14">
        <v>2</v>
      </c>
      <c r="G516" s="14" t="str">
        <f t="shared" si="37"/>
        <v>b</v>
      </c>
      <c r="H516" s="19">
        <v>2008</v>
      </c>
      <c r="I516" s="19" t="str">
        <f t="shared" si="38"/>
        <v>ch08b084</v>
      </c>
      <c r="J516" s="19" t="s">
        <v>744</v>
      </c>
      <c r="K516" s="14" t="s">
        <v>156</v>
      </c>
      <c r="M516" s="19" t="s">
        <v>155</v>
      </c>
      <c r="P516" s="19" t="s">
        <v>78</v>
      </c>
      <c r="Q516" s="19" t="s">
        <v>78</v>
      </c>
    </row>
    <row r="517" spans="1:17" ht="18" customHeight="1" x14ac:dyDescent="0.2">
      <c r="A517" s="61" t="s">
        <v>20</v>
      </c>
      <c r="B517" s="61" t="str">
        <f t="shared" si="36"/>
        <v>ch09c</v>
      </c>
      <c r="C517" s="71" t="s">
        <v>5025</v>
      </c>
      <c r="D517" s="61" t="s">
        <v>743</v>
      </c>
      <c r="E517" s="61" t="s">
        <v>743</v>
      </c>
      <c r="F517" s="14">
        <v>3</v>
      </c>
      <c r="G517" s="14" t="str">
        <f t="shared" si="37"/>
        <v>c</v>
      </c>
      <c r="H517" s="19">
        <v>2009</v>
      </c>
      <c r="I517" s="19" t="str">
        <f t="shared" si="38"/>
        <v>ch09c084</v>
      </c>
      <c r="J517" s="19" t="s">
        <v>744</v>
      </c>
      <c r="K517" s="14" t="s">
        <v>156</v>
      </c>
      <c r="M517" s="19" t="s">
        <v>155</v>
      </c>
      <c r="P517" s="19" t="s">
        <v>78</v>
      </c>
      <c r="Q517" s="19" t="s">
        <v>78</v>
      </c>
    </row>
    <row r="518" spans="1:17" ht="18" customHeight="1" x14ac:dyDescent="0.2">
      <c r="A518" s="61" t="s">
        <v>20</v>
      </c>
      <c r="B518" s="61" t="str">
        <f t="shared" si="36"/>
        <v>ch10d</v>
      </c>
      <c r="C518" s="71" t="s">
        <v>5025</v>
      </c>
      <c r="D518" s="61" t="s">
        <v>743</v>
      </c>
      <c r="E518" s="61" t="s">
        <v>743</v>
      </c>
      <c r="F518" s="14">
        <v>4</v>
      </c>
      <c r="G518" s="14" t="str">
        <f t="shared" si="37"/>
        <v>d</v>
      </c>
      <c r="H518" s="19">
        <v>2010</v>
      </c>
      <c r="I518" s="19" t="str">
        <f t="shared" si="38"/>
        <v>ch10d084</v>
      </c>
      <c r="J518" s="19" t="s">
        <v>744</v>
      </c>
      <c r="K518" s="14" t="s">
        <v>156</v>
      </c>
      <c r="M518" s="19" t="s">
        <v>155</v>
      </c>
      <c r="P518" s="19" t="s">
        <v>78</v>
      </c>
      <c r="Q518" s="19" t="s">
        <v>78</v>
      </c>
    </row>
    <row r="519" spans="1:17" ht="18" customHeight="1" x14ac:dyDescent="0.2">
      <c r="A519" s="61" t="s">
        <v>20</v>
      </c>
      <c r="B519" s="61" t="str">
        <f t="shared" si="36"/>
        <v>ch11e</v>
      </c>
      <c r="C519" s="71" t="s">
        <v>5025</v>
      </c>
      <c r="D519" s="61" t="s">
        <v>743</v>
      </c>
      <c r="E519" s="61" t="s">
        <v>743</v>
      </c>
      <c r="F519" s="14">
        <v>5</v>
      </c>
      <c r="G519" s="14" t="str">
        <f t="shared" si="37"/>
        <v>e</v>
      </c>
      <c r="H519" s="19">
        <v>2011</v>
      </c>
      <c r="I519" s="19" t="str">
        <f t="shared" si="38"/>
        <v>ch11e084</v>
      </c>
      <c r="J519" s="19" t="s">
        <v>744</v>
      </c>
      <c r="K519" s="14" t="s">
        <v>156</v>
      </c>
      <c r="M519" s="19" t="s">
        <v>155</v>
      </c>
      <c r="P519" s="19" t="s">
        <v>78</v>
      </c>
      <c r="Q519" s="19" t="s">
        <v>78</v>
      </c>
    </row>
    <row r="520" spans="1:17" ht="18" customHeight="1" x14ac:dyDescent="0.2">
      <c r="A520" s="61" t="s">
        <v>20</v>
      </c>
      <c r="B520" s="61" t="str">
        <f t="shared" si="36"/>
        <v>ch12f</v>
      </c>
      <c r="C520" s="71" t="s">
        <v>5025</v>
      </c>
      <c r="D520" s="61" t="s">
        <v>743</v>
      </c>
      <c r="E520" s="61" t="s">
        <v>743</v>
      </c>
      <c r="F520" s="14">
        <v>6</v>
      </c>
      <c r="G520" s="14" t="str">
        <f t="shared" si="37"/>
        <v>f</v>
      </c>
      <c r="H520" s="19">
        <v>2012</v>
      </c>
      <c r="I520" s="19" t="str">
        <f t="shared" si="38"/>
        <v>ch12f084</v>
      </c>
      <c r="J520" s="19" t="s">
        <v>744</v>
      </c>
      <c r="K520" s="14" t="s">
        <v>156</v>
      </c>
      <c r="M520" s="19" t="s">
        <v>155</v>
      </c>
      <c r="P520" s="19" t="s">
        <v>78</v>
      </c>
      <c r="Q520" s="19" t="s">
        <v>78</v>
      </c>
    </row>
    <row r="521" spans="1:17" ht="18" customHeight="1" x14ac:dyDescent="0.2">
      <c r="A521" s="61" t="s">
        <v>20</v>
      </c>
      <c r="B521" s="61" t="str">
        <f t="shared" si="36"/>
        <v>ch13g</v>
      </c>
      <c r="C521" s="71" t="s">
        <v>5025</v>
      </c>
      <c r="D521" s="61" t="s">
        <v>743</v>
      </c>
      <c r="E521" s="61" t="s">
        <v>743</v>
      </c>
      <c r="F521" s="14">
        <v>7</v>
      </c>
      <c r="G521" s="14" t="str">
        <f t="shared" si="37"/>
        <v>g</v>
      </c>
      <c r="H521" s="19">
        <v>2013</v>
      </c>
      <c r="I521" s="19" t="str">
        <f t="shared" si="38"/>
        <v>ch13g084</v>
      </c>
      <c r="J521" s="19" t="s">
        <v>744</v>
      </c>
      <c r="K521" s="14" t="s">
        <v>156</v>
      </c>
      <c r="M521" s="19" t="s">
        <v>155</v>
      </c>
      <c r="P521" s="19" t="s">
        <v>78</v>
      </c>
      <c r="Q521" s="19" t="s">
        <v>78</v>
      </c>
    </row>
    <row r="522" spans="1:17" ht="18" customHeight="1" x14ac:dyDescent="0.2">
      <c r="A522" s="61" t="s">
        <v>20</v>
      </c>
      <c r="B522" s="61" t="str">
        <f t="shared" si="36"/>
        <v>ch15h</v>
      </c>
      <c r="C522" s="71" t="s">
        <v>5025</v>
      </c>
      <c r="D522" s="61" t="s">
        <v>743</v>
      </c>
      <c r="E522" s="61" t="s">
        <v>743</v>
      </c>
      <c r="F522" s="14">
        <v>8</v>
      </c>
      <c r="G522" s="14" t="str">
        <f t="shared" si="37"/>
        <v>h</v>
      </c>
      <c r="H522" s="19">
        <v>2015</v>
      </c>
      <c r="I522" s="19" t="str">
        <f t="shared" si="38"/>
        <v>ch15h084</v>
      </c>
      <c r="J522" s="19" t="s">
        <v>744</v>
      </c>
      <c r="K522" s="14" t="s">
        <v>156</v>
      </c>
      <c r="M522" s="19" t="s">
        <v>155</v>
      </c>
      <c r="P522" s="19" t="s">
        <v>78</v>
      </c>
      <c r="Q522" s="19" t="s">
        <v>78</v>
      </c>
    </row>
    <row r="523" spans="1:17" ht="18" customHeight="1" x14ac:dyDescent="0.2">
      <c r="A523" s="61" t="s">
        <v>20</v>
      </c>
      <c r="B523" s="61" t="str">
        <f t="shared" si="36"/>
        <v>ch16i</v>
      </c>
      <c r="C523" s="71" t="s">
        <v>5025</v>
      </c>
      <c r="D523" s="61" t="s">
        <v>743</v>
      </c>
      <c r="E523" s="61" t="s">
        <v>743</v>
      </c>
      <c r="F523" s="14">
        <v>9</v>
      </c>
      <c r="G523" s="14" t="str">
        <f t="shared" si="37"/>
        <v>i</v>
      </c>
      <c r="H523" s="19">
        <v>2016</v>
      </c>
      <c r="I523" s="19" t="str">
        <f t="shared" si="38"/>
        <v>ch16i084</v>
      </c>
      <c r="J523" s="19" t="s">
        <v>744</v>
      </c>
      <c r="K523" s="14" t="s">
        <v>156</v>
      </c>
      <c r="M523" s="19" t="s">
        <v>155</v>
      </c>
      <c r="P523" s="19" t="s">
        <v>78</v>
      </c>
      <c r="Q523" s="19" t="s">
        <v>78</v>
      </c>
    </row>
    <row r="524" spans="1:17" ht="18" customHeight="1" x14ac:dyDescent="0.2">
      <c r="A524" s="61" t="s">
        <v>20</v>
      </c>
      <c r="B524" s="61" t="str">
        <f t="shared" si="36"/>
        <v>ch17j</v>
      </c>
      <c r="C524" s="71" t="s">
        <v>5025</v>
      </c>
      <c r="D524" s="61" t="s">
        <v>743</v>
      </c>
      <c r="E524" s="61" t="s">
        <v>743</v>
      </c>
      <c r="F524" s="14">
        <v>10</v>
      </c>
      <c r="G524" s="14" t="str">
        <f t="shared" si="37"/>
        <v>j</v>
      </c>
      <c r="H524" s="19">
        <v>2017</v>
      </c>
      <c r="I524" s="19" t="str">
        <f t="shared" si="38"/>
        <v>ch17j084</v>
      </c>
      <c r="J524" s="19" t="s">
        <v>744</v>
      </c>
      <c r="K524" s="14" t="s">
        <v>156</v>
      </c>
      <c r="M524" s="19" t="s">
        <v>155</v>
      </c>
      <c r="P524" s="19" t="s">
        <v>78</v>
      </c>
      <c r="Q524" s="19" t="s">
        <v>78</v>
      </c>
    </row>
    <row r="525" spans="1:17" ht="18" customHeight="1" x14ac:dyDescent="0.2">
      <c r="A525" s="61" t="s">
        <v>20</v>
      </c>
      <c r="B525" s="61" t="str">
        <f t="shared" si="36"/>
        <v>ch18k</v>
      </c>
      <c r="C525" s="71" t="s">
        <v>5025</v>
      </c>
      <c r="D525" s="61" t="s">
        <v>743</v>
      </c>
      <c r="E525" s="61" t="s">
        <v>743</v>
      </c>
      <c r="F525" s="14">
        <v>11</v>
      </c>
      <c r="G525" s="14" t="str">
        <f t="shared" si="37"/>
        <v>k</v>
      </c>
      <c r="H525" s="19">
        <v>2018</v>
      </c>
      <c r="I525" s="19" t="str">
        <f t="shared" si="38"/>
        <v>ch18k084</v>
      </c>
      <c r="J525" s="19" t="s">
        <v>744</v>
      </c>
      <c r="K525" s="14" t="s">
        <v>156</v>
      </c>
      <c r="M525" s="19" t="s">
        <v>155</v>
      </c>
      <c r="P525" s="19" t="s">
        <v>78</v>
      </c>
      <c r="Q525" s="19" t="s">
        <v>78</v>
      </c>
    </row>
    <row r="526" spans="1:17" ht="18" customHeight="1" x14ac:dyDescent="0.2">
      <c r="A526" s="57" t="s">
        <v>20</v>
      </c>
      <c r="B526" s="57" t="s">
        <v>123</v>
      </c>
      <c r="C526" s="52" t="s">
        <v>5025</v>
      </c>
      <c r="D526" s="57" t="s">
        <v>86</v>
      </c>
      <c r="E526" s="57" t="s">
        <v>654</v>
      </c>
      <c r="F526" s="14"/>
      <c r="G526" s="14"/>
      <c r="H526" s="19">
        <v>2007</v>
      </c>
      <c r="I526" s="14" t="s">
        <v>662</v>
      </c>
      <c r="J526" s="19" t="s">
        <v>656</v>
      </c>
      <c r="K526" s="19" t="s">
        <v>658</v>
      </c>
      <c r="M526" s="19" t="s">
        <v>659</v>
      </c>
      <c r="P526" s="19" t="s">
        <v>92</v>
      </c>
      <c r="Q526" s="14" t="s">
        <v>96</v>
      </c>
    </row>
    <row r="527" spans="1:17" ht="18" customHeight="1" x14ac:dyDescent="0.2">
      <c r="A527" s="57" t="s">
        <v>20</v>
      </c>
      <c r="B527" s="57" t="s">
        <v>121</v>
      </c>
      <c r="C527" s="52" t="s">
        <v>5025</v>
      </c>
      <c r="D527" s="57" t="s">
        <v>86</v>
      </c>
      <c r="E527" s="57" t="s">
        <v>654</v>
      </c>
      <c r="F527" s="14"/>
      <c r="G527" s="14"/>
      <c r="H527" s="19">
        <v>2008</v>
      </c>
      <c r="I527" s="14" t="s">
        <v>660</v>
      </c>
      <c r="J527" s="19" t="s">
        <v>656</v>
      </c>
      <c r="K527" s="19" t="s">
        <v>658</v>
      </c>
      <c r="M527" s="19" t="s">
        <v>659</v>
      </c>
      <c r="P527" s="19" t="s">
        <v>92</v>
      </c>
      <c r="Q527" s="14" t="s">
        <v>96</v>
      </c>
    </row>
    <row r="528" spans="1:17" ht="18" customHeight="1" x14ac:dyDescent="0.2">
      <c r="A528" s="57" t="s">
        <v>20</v>
      </c>
      <c r="B528" s="57" t="s">
        <v>114</v>
      </c>
      <c r="C528" s="52" t="s">
        <v>5025</v>
      </c>
      <c r="D528" s="57" t="s">
        <v>86</v>
      </c>
      <c r="E528" s="57" t="s">
        <v>654</v>
      </c>
      <c r="F528" s="14"/>
      <c r="G528" s="14"/>
      <c r="H528" s="19">
        <v>2009</v>
      </c>
      <c r="I528" s="14" t="s">
        <v>655</v>
      </c>
      <c r="J528" s="19" t="s">
        <v>656</v>
      </c>
      <c r="K528" s="19" t="s">
        <v>658</v>
      </c>
      <c r="M528" s="19" t="s">
        <v>659</v>
      </c>
      <c r="P528" s="19" t="s">
        <v>92</v>
      </c>
      <c r="Q528" s="14" t="s">
        <v>96</v>
      </c>
    </row>
    <row r="529" spans="1:17" ht="18" customHeight="1" x14ac:dyDescent="0.2">
      <c r="A529" s="57" t="s">
        <v>20</v>
      </c>
      <c r="B529" s="57" t="s">
        <v>125</v>
      </c>
      <c r="C529" s="52" t="s">
        <v>5025</v>
      </c>
      <c r="D529" s="57" t="s">
        <v>86</v>
      </c>
      <c r="E529" s="57" t="s">
        <v>654</v>
      </c>
      <c r="F529" s="14"/>
      <c r="G529" s="14"/>
      <c r="H529" s="19">
        <v>2010</v>
      </c>
      <c r="I529" s="14" t="s">
        <v>663</v>
      </c>
      <c r="J529" s="19" t="s">
        <v>656</v>
      </c>
      <c r="K529" s="19" t="s">
        <v>658</v>
      </c>
      <c r="M529" s="19" t="s">
        <v>659</v>
      </c>
      <c r="P529" s="19" t="s">
        <v>92</v>
      </c>
      <c r="Q529" s="14" t="s">
        <v>96</v>
      </c>
    </row>
    <row r="530" spans="1:17" ht="18" customHeight="1" x14ac:dyDescent="0.2">
      <c r="A530" s="57" t="s">
        <v>20</v>
      </c>
      <c r="B530" s="57" t="s">
        <v>127</v>
      </c>
      <c r="C530" s="52" t="s">
        <v>5025</v>
      </c>
      <c r="D530" s="57" t="s">
        <v>86</v>
      </c>
      <c r="E530" s="57" t="s">
        <v>654</v>
      </c>
      <c r="F530" s="14"/>
      <c r="G530" s="14"/>
      <c r="H530" s="19">
        <v>2011</v>
      </c>
      <c r="I530" s="14" t="s">
        <v>665</v>
      </c>
      <c r="J530" s="19" t="s">
        <v>656</v>
      </c>
      <c r="K530" s="19" t="s">
        <v>658</v>
      </c>
      <c r="M530" s="19" t="s">
        <v>659</v>
      </c>
      <c r="P530" s="19" t="s">
        <v>92</v>
      </c>
      <c r="Q530" s="14" t="s">
        <v>96</v>
      </c>
    </row>
    <row r="531" spans="1:17" ht="18" customHeight="1" x14ac:dyDescent="0.2">
      <c r="A531" s="57" t="s">
        <v>20</v>
      </c>
      <c r="B531" s="57" t="s">
        <v>129</v>
      </c>
      <c r="C531" s="52" t="s">
        <v>5025</v>
      </c>
      <c r="D531" s="57" t="s">
        <v>86</v>
      </c>
      <c r="E531" s="57" t="s">
        <v>654</v>
      </c>
      <c r="F531" s="14"/>
      <c r="G531" s="14"/>
      <c r="H531" s="19">
        <v>2012</v>
      </c>
      <c r="I531" s="14" t="s">
        <v>666</v>
      </c>
      <c r="J531" s="19" t="s">
        <v>656</v>
      </c>
      <c r="K531" s="19" t="s">
        <v>658</v>
      </c>
      <c r="M531" s="19" t="s">
        <v>659</v>
      </c>
      <c r="P531" s="19" t="s">
        <v>92</v>
      </c>
      <c r="Q531" s="14" t="s">
        <v>96</v>
      </c>
    </row>
    <row r="532" spans="1:17" ht="18" customHeight="1" x14ac:dyDescent="0.2">
      <c r="A532" s="57" t="s">
        <v>20</v>
      </c>
      <c r="B532" s="57" t="s">
        <v>131</v>
      </c>
      <c r="C532" s="52" t="s">
        <v>5025</v>
      </c>
      <c r="D532" s="57" t="s">
        <v>86</v>
      </c>
      <c r="E532" s="57" t="s">
        <v>654</v>
      </c>
      <c r="F532" s="14"/>
      <c r="G532" s="14"/>
      <c r="H532" s="19">
        <v>2013</v>
      </c>
      <c r="I532" s="14" t="s">
        <v>668</v>
      </c>
      <c r="J532" s="19" t="s">
        <v>656</v>
      </c>
      <c r="K532" s="19" t="s">
        <v>658</v>
      </c>
      <c r="M532" s="19" t="s">
        <v>659</v>
      </c>
      <c r="P532" s="19" t="s">
        <v>92</v>
      </c>
      <c r="Q532" s="14" t="s">
        <v>96</v>
      </c>
    </row>
    <row r="533" spans="1:17" ht="18" customHeight="1" x14ac:dyDescent="0.2">
      <c r="A533" s="57" t="s">
        <v>20</v>
      </c>
      <c r="B533" s="57" t="s">
        <v>133</v>
      </c>
      <c r="C533" s="52" t="s">
        <v>5025</v>
      </c>
      <c r="D533" s="57" t="s">
        <v>86</v>
      </c>
      <c r="E533" s="57" t="s">
        <v>654</v>
      </c>
      <c r="F533" s="14"/>
      <c r="G533" s="14"/>
      <c r="H533" s="19">
        <v>2015</v>
      </c>
      <c r="I533" s="14" t="s">
        <v>669</v>
      </c>
      <c r="J533" s="19" t="s">
        <v>656</v>
      </c>
      <c r="K533" s="19" t="s">
        <v>658</v>
      </c>
      <c r="M533" s="19" t="s">
        <v>659</v>
      </c>
      <c r="P533" s="19" t="s">
        <v>92</v>
      </c>
      <c r="Q533" s="14" t="s">
        <v>96</v>
      </c>
    </row>
    <row r="534" spans="1:17" ht="18" customHeight="1" x14ac:dyDescent="0.2">
      <c r="A534" s="57" t="s">
        <v>20</v>
      </c>
      <c r="B534" s="57" t="s">
        <v>135</v>
      </c>
      <c r="C534" s="52" t="s">
        <v>5025</v>
      </c>
      <c r="D534" s="57" t="s">
        <v>86</v>
      </c>
      <c r="E534" s="57" t="s">
        <v>654</v>
      </c>
      <c r="F534" s="14"/>
      <c r="G534" s="14"/>
      <c r="H534" s="19">
        <v>2016</v>
      </c>
      <c r="I534" s="14" t="s">
        <v>671</v>
      </c>
      <c r="J534" s="19" t="s">
        <v>656</v>
      </c>
      <c r="K534" s="19" t="s">
        <v>658</v>
      </c>
      <c r="M534" s="19" t="s">
        <v>659</v>
      </c>
      <c r="P534" s="19" t="s">
        <v>92</v>
      </c>
      <c r="Q534" s="14" t="s">
        <v>96</v>
      </c>
    </row>
    <row r="535" spans="1:17" ht="18" customHeight="1" x14ac:dyDescent="0.2">
      <c r="A535" s="57" t="s">
        <v>20</v>
      </c>
      <c r="B535" s="57" t="s">
        <v>137</v>
      </c>
      <c r="C535" s="52" t="s">
        <v>5025</v>
      </c>
      <c r="D535" s="57" t="s">
        <v>86</v>
      </c>
      <c r="E535" s="57" t="s">
        <v>654</v>
      </c>
      <c r="F535" s="14"/>
      <c r="G535" s="14"/>
      <c r="H535" s="19">
        <v>2017</v>
      </c>
      <c r="I535" s="14" t="s">
        <v>672</v>
      </c>
      <c r="J535" s="19" t="s">
        <v>656</v>
      </c>
      <c r="K535" s="19" t="s">
        <v>658</v>
      </c>
      <c r="M535" s="19" t="s">
        <v>659</v>
      </c>
      <c r="P535" s="19" t="s">
        <v>92</v>
      </c>
      <c r="Q535" s="14" t="s">
        <v>96</v>
      </c>
    </row>
    <row r="536" spans="1:17" ht="18" customHeight="1" x14ac:dyDescent="0.2">
      <c r="A536" s="62" t="s">
        <v>20</v>
      </c>
      <c r="B536" s="62" t="str">
        <f t="shared" ref="B536:B546" si="39">"ch" &amp; RIGHT(H536, 2) &amp; G536</f>
        <v>ch07a</v>
      </c>
      <c r="C536" s="73" t="s">
        <v>1245</v>
      </c>
      <c r="D536" s="62" t="s">
        <v>732</v>
      </c>
      <c r="E536" s="62" t="s">
        <v>732</v>
      </c>
      <c r="F536" s="14">
        <v>1</v>
      </c>
      <c r="G536" s="14" t="str">
        <f t="shared" ref="G536:G546" si="40">MID("abcdefghijklmnopqrstuvwxyz",F536,1)</f>
        <v>a</v>
      </c>
      <c r="H536" s="19">
        <v>2007</v>
      </c>
      <c r="I536" s="19" t="str">
        <f t="shared" ref="I536:I546" si="41">B536&amp;"095"</f>
        <v>ch07a095</v>
      </c>
      <c r="J536" s="19" t="s">
        <v>733</v>
      </c>
      <c r="K536" s="14" t="s">
        <v>156</v>
      </c>
      <c r="M536" s="19" t="s">
        <v>155</v>
      </c>
      <c r="P536" s="19" t="s">
        <v>78</v>
      </c>
      <c r="Q536" s="19" t="s">
        <v>78</v>
      </c>
    </row>
    <row r="537" spans="1:17" ht="18" customHeight="1" x14ac:dyDescent="0.2">
      <c r="A537" s="62" t="s">
        <v>20</v>
      </c>
      <c r="B537" s="62" t="str">
        <f t="shared" si="39"/>
        <v>ch08b</v>
      </c>
      <c r="C537" s="73" t="s">
        <v>1245</v>
      </c>
      <c r="D537" s="62" t="s">
        <v>732</v>
      </c>
      <c r="E537" s="62" t="s">
        <v>732</v>
      </c>
      <c r="F537" s="14">
        <v>2</v>
      </c>
      <c r="G537" s="14" t="str">
        <f t="shared" si="40"/>
        <v>b</v>
      </c>
      <c r="H537" s="19">
        <v>2008</v>
      </c>
      <c r="I537" s="19" t="str">
        <f t="shared" si="41"/>
        <v>ch08b095</v>
      </c>
      <c r="J537" s="19" t="s">
        <v>733</v>
      </c>
      <c r="K537" s="14" t="s">
        <v>156</v>
      </c>
      <c r="M537" s="19" t="s">
        <v>155</v>
      </c>
      <c r="P537" s="19" t="s">
        <v>78</v>
      </c>
      <c r="Q537" s="19" t="s">
        <v>78</v>
      </c>
    </row>
    <row r="538" spans="1:17" ht="18" customHeight="1" x14ac:dyDescent="0.2">
      <c r="A538" s="62" t="s">
        <v>20</v>
      </c>
      <c r="B538" s="62" t="str">
        <f t="shared" si="39"/>
        <v>ch09c</v>
      </c>
      <c r="C538" s="73" t="s">
        <v>1245</v>
      </c>
      <c r="D538" s="62" t="s">
        <v>732</v>
      </c>
      <c r="E538" s="62" t="s">
        <v>732</v>
      </c>
      <c r="F538" s="14">
        <v>3</v>
      </c>
      <c r="G538" s="14" t="str">
        <f t="shared" si="40"/>
        <v>c</v>
      </c>
      <c r="H538" s="19">
        <v>2009</v>
      </c>
      <c r="I538" s="19" t="str">
        <f t="shared" si="41"/>
        <v>ch09c095</v>
      </c>
      <c r="J538" s="19" t="s">
        <v>733</v>
      </c>
      <c r="K538" s="14" t="s">
        <v>156</v>
      </c>
      <c r="M538" s="19" t="s">
        <v>155</v>
      </c>
      <c r="P538" s="19" t="s">
        <v>78</v>
      </c>
      <c r="Q538" s="19" t="s">
        <v>78</v>
      </c>
    </row>
    <row r="539" spans="1:17" ht="18" customHeight="1" x14ac:dyDescent="0.2">
      <c r="A539" s="62" t="s">
        <v>20</v>
      </c>
      <c r="B539" s="62" t="str">
        <f t="shared" si="39"/>
        <v>ch10d</v>
      </c>
      <c r="C539" s="73" t="s">
        <v>1245</v>
      </c>
      <c r="D539" s="62" t="s">
        <v>732</v>
      </c>
      <c r="E539" s="62" t="s">
        <v>732</v>
      </c>
      <c r="F539" s="14">
        <v>4</v>
      </c>
      <c r="G539" s="14" t="str">
        <f t="shared" si="40"/>
        <v>d</v>
      </c>
      <c r="H539" s="19">
        <v>2010</v>
      </c>
      <c r="I539" s="19" t="str">
        <f t="shared" si="41"/>
        <v>ch10d095</v>
      </c>
      <c r="J539" s="19" t="s">
        <v>733</v>
      </c>
      <c r="K539" s="14" t="s">
        <v>156</v>
      </c>
      <c r="M539" s="19" t="s">
        <v>155</v>
      </c>
      <c r="P539" s="19" t="s">
        <v>78</v>
      </c>
      <c r="Q539" s="19" t="s">
        <v>78</v>
      </c>
    </row>
    <row r="540" spans="1:17" ht="18" customHeight="1" x14ac:dyDescent="0.2">
      <c r="A540" s="62" t="s">
        <v>20</v>
      </c>
      <c r="B540" s="62" t="str">
        <f t="shared" si="39"/>
        <v>ch11e</v>
      </c>
      <c r="C540" s="73" t="s">
        <v>1245</v>
      </c>
      <c r="D540" s="62" t="s">
        <v>732</v>
      </c>
      <c r="E540" s="62" t="s">
        <v>732</v>
      </c>
      <c r="F540" s="14">
        <v>5</v>
      </c>
      <c r="G540" s="14" t="str">
        <f t="shared" si="40"/>
        <v>e</v>
      </c>
      <c r="H540" s="19">
        <v>2011</v>
      </c>
      <c r="I540" s="19" t="str">
        <f t="shared" si="41"/>
        <v>ch11e095</v>
      </c>
      <c r="J540" s="19" t="s">
        <v>733</v>
      </c>
      <c r="K540" s="14" t="s">
        <v>156</v>
      </c>
      <c r="M540" s="19" t="s">
        <v>155</v>
      </c>
      <c r="P540" s="19" t="s">
        <v>78</v>
      </c>
      <c r="Q540" s="19" t="s">
        <v>78</v>
      </c>
    </row>
    <row r="541" spans="1:17" ht="18" customHeight="1" x14ac:dyDescent="0.2">
      <c r="A541" s="62" t="s">
        <v>20</v>
      </c>
      <c r="B541" s="62" t="str">
        <f t="shared" si="39"/>
        <v>ch12f</v>
      </c>
      <c r="C541" s="73" t="s">
        <v>1245</v>
      </c>
      <c r="D541" s="62" t="s">
        <v>732</v>
      </c>
      <c r="E541" s="62" t="s">
        <v>732</v>
      </c>
      <c r="F541" s="14">
        <v>6</v>
      </c>
      <c r="G541" s="14" t="str">
        <f t="shared" si="40"/>
        <v>f</v>
      </c>
      <c r="H541" s="19">
        <v>2012</v>
      </c>
      <c r="I541" s="19" t="str">
        <f t="shared" si="41"/>
        <v>ch12f095</v>
      </c>
      <c r="J541" s="19" t="s">
        <v>733</v>
      </c>
      <c r="K541" s="14" t="s">
        <v>156</v>
      </c>
      <c r="M541" s="19" t="s">
        <v>155</v>
      </c>
      <c r="P541" s="19" t="s">
        <v>78</v>
      </c>
      <c r="Q541" s="19" t="s">
        <v>78</v>
      </c>
    </row>
    <row r="542" spans="1:17" ht="18" customHeight="1" x14ac:dyDescent="0.2">
      <c r="A542" s="62" t="s">
        <v>20</v>
      </c>
      <c r="B542" s="62" t="str">
        <f t="shared" si="39"/>
        <v>ch13g</v>
      </c>
      <c r="C542" s="73" t="s">
        <v>1245</v>
      </c>
      <c r="D542" s="62" t="s">
        <v>732</v>
      </c>
      <c r="E542" s="62" t="s">
        <v>732</v>
      </c>
      <c r="F542" s="14">
        <v>7</v>
      </c>
      <c r="G542" s="14" t="str">
        <f t="shared" si="40"/>
        <v>g</v>
      </c>
      <c r="H542" s="19">
        <v>2013</v>
      </c>
      <c r="I542" s="19" t="str">
        <f t="shared" si="41"/>
        <v>ch13g095</v>
      </c>
      <c r="J542" s="19" t="s">
        <v>733</v>
      </c>
      <c r="K542" s="14" t="s">
        <v>156</v>
      </c>
      <c r="M542" s="19" t="s">
        <v>155</v>
      </c>
      <c r="P542" s="19" t="s">
        <v>78</v>
      </c>
      <c r="Q542" s="19" t="s">
        <v>78</v>
      </c>
    </row>
    <row r="543" spans="1:17" ht="18" customHeight="1" x14ac:dyDescent="0.2">
      <c r="A543" s="62" t="s">
        <v>20</v>
      </c>
      <c r="B543" s="62" t="str">
        <f t="shared" si="39"/>
        <v>ch15h</v>
      </c>
      <c r="C543" s="73" t="s">
        <v>1245</v>
      </c>
      <c r="D543" s="62" t="s">
        <v>732</v>
      </c>
      <c r="E543" s="62" t="s">
        <v>732</v>
      </c>
      <c r="F543" s="14">
        <v>8</v>
      </c>
      <c r="G543" s="14" t="str">
        <f t="shared" si="40"/>
        <v>h</v>
      </c>
      <c r="H543" s="19">
        <v>2015</v>
      </c>
      <c r="I543" s="19" t="str">
        <f t="shared" si="41"/>
        <v>ch15h095</v>
      </c>
      <c r="J543" s="19" t="s">
        <v>733</v>
      </c>
      <c r="K543" s="14" t="s">
        <v>156</v>
      </c>
      <c r="M543" s="19" t="s">
        <v>155</v>
      </c>
      <c r="P543" s="19" t="s">
        <v>78</v>
      </c>
      <c r="Q543" s="19" t="s">
        <v>78</v>
      </c>
    </row>
    <row r="544" spans="1:17" ht="18" customHeight="1" x14ac:dyDescent="0.2">
      <c r="A544" s="62" t="s">
        <v>20</v>
      </c>
      <c r="B544" s="62" t="str">
        <f t="shared" si="39"/>
        <v>ch16i</v>
      </c>
      <c r="C544" s="73" t="s">
        <v>1245</v>
      </c>
      <c r="D544" s="62" t="s">
        <v>732</v>
      </c>
      <c r="E544" s="62" t="s">
        <v>732</v>
      </c>
      <c r="F544" s="14">
        <v>9</v>
      </c>
      <c r="G544" s="14" t="str">
        <f t="shared" si="40"/>
        <v>i</v>
      </c>
      <c r="H544" s="19">
        <v>2016</v>
      </c>
      <c r="I544" s="19" t="str">
        <f t="shared" si="41"/>
        <v>ch16i095</v>
      </c>
      <c r="J544" s="19" t="s">
        <v>733</v>
      </c>
      <c r="K544" s="14" t="s">
        <v>156</v>
      </c>
      <c r="M544" s="19" t="s">
        <v>155</v>
      </c>
      <c r="P544" s="19" t="s">
        <v>78</v>
      </c>
      <c r="Q544" s="19" t="s">
        <v>78</v>
      </c>
    </row>
    <row r="545" spans="1:17" ht="18" customHeight="1" x14ac:dyDescent="0.2">
      <c r="A545" s="62" t="s">
        <v>20</v>
      </c>
      <c r="B545" s="62" t="str">
        <f t="shared" si="39"/>
        <v>ch17j</v>
      </c>
      <c r="C545" s="62" t="s">
        <v>1245</v>
      </c>
      <c r="D545" s="62" t="s">
        <v>732</v>
      </c>
      <c r="E545" s="62" t="s">
        <v>732</v>
      </c>
      <c r="F545" s="14">
        <v>10</v>
      </c>
      <c r="G545" s="14" t="str">
        <f t="shared" si="40"/>
        <v>j</v>
      </c>
      <c r="H545" s="19">
        <v>2017</v>
      </c>
      <c r="I545" s="19" t="str">
        <f t="shared" si="41"/>
        <v>ch17j095</v>
      </c>
      <c r="J545" s="19" t="s">
        <v>733</v>
      </c>
      <c r="K545" s="14" t="s">
        <v>156</v>
      </c>
      <c r="M545" s="19" t="s">
        <v>155</v>
      </c>
      <c r="P545" s="19" t="s">
        <v>78</v>
      </c>
      <c r="Q545" s="19" t="s">
        <v>78</v>
      </c>
    </row>
    <row r="546" spans="1:17" ht="18" customHeight="1" x14ac:dyDescent="0.2">
      <c r="A546" s="62" t="s">
        <v>20</v>
      </c>
      <c r="B546" s="62" t="str">
        <f t="shared" si="39"/>
        <v>ch18k</v>
      </c>
      <c r="C546" s="62" t="s">
        <v>1245</v>
      </c>
      <c r="D546" s="62" t="s">
        <v>732</v>
      </c>
      <c r="E546" s="62" t="s">
        <v>732</v>
      </c>
      <c r="F546" s="14">
        <v>11</v>
      </c>
      <c r="G546" s="14" t="str">
        <f t="shared" si="40"/>
        <v>k</v>
      </c>
      <c r="H546" s="19">
        <v>2018</v>
      </c>
      <c r="I546" s="19" t="str">
        <f t="shared" si="41"/>
        <v>ch18k095</v>
      </c>
      <c r="J546" s="19" t="s">
        <v>733</v>
      </c>
      <c r="K546" s="14" t="s">
        <v>156</v>
      </c>
      <c r="M546" s="19" t="s">
        <v>155</v>
      </c>
      <c r="P546" s="19" t="s">
        <v>78</v>
      </c>
      <c r="Q546" s="19" t="s">
        <v>78</v>
      </c>
    </row>
    <row r="547" spans="1:17" ht="18" customHeight="1" x14ac:dyDescent="0.2">
      <c r="A547" s="64" t="s">
        <v>20</v>
      </c>
      <c r="B547" s="64" t="s">
        <v>622</v>
      </c>
      <c r="C547" s="64" t="s">
        <v>14</v>
      </c>
      <c r="D547" s="64" t="s">
        <v>34</v>
      </c>
      <c r="E547" s="64" t="s">
        <v>828</v>
      </c>
      <c r="F547" s="14"/>
      <c r="G547" s="14"/>
      <c r="H547" s="19">
        <v>2008</v>
      </c>
      <c r="I547" s="19" t="s">
        <v>829</v>
      </c>
      <c r="J547" s="19" t="s">
        <v>830</v>
      </c>
      <c r="K547" s="19" t="s">
        <v>831</v>
      </c>
      <c r="L547" s="19" t="s">
        <v>119</v>
      </c>
      <c r="M547" s="19" t="s">
        <v>612</v>
      </c>
      <c r="N547">
        <v>1</v>
      </c>
      <c r="O547">
        <v>5</v>
      </c>
      <c r="P547" s="14" t="s">
        <v>96</v>
      </c>
      <c r="Q547" s="14" t="s">
        <v>2059</v>
      </c>
    </row>
    <row r="548" spans="1:17" ht="18" customHeight="1" x14ac:dyDescent="0.2">
      <c r="A548" s="64" t="s">
        <v>20</v>
      </c>
      <c r="B548" s="64" t="s">
        <v>623</v>
      </c>
      <c r="C548" s="64" t="s">
        <v>14</v>
      </c>
      <c r="D548" s="64" t="s">
        <v>34</v>
      </c>
      <c r="E548" s="64" t="s">
        <v>828</v>
      </c>
      <c r="F548" s="14"/>
      <c r="G548" s="14"/>
      <c r="H548" s="19">
        <v>2009</v>
      </c>
      <c r="I548" s="14" t="s">
        <v>832</v>
      </c>
      <c r="J548" s="19" t="s">
        <v>830</v>
      </c>
      <c r="K548" s="19" t="s">
        <v>831</v>
      </c>
      <c r="L548" s="19" t="s">
        <v>119</v>
      </c>
      <c r="M548" s="19" t="s">
        <v>612</v>
      </c>
      <c r="N548">
        <v>1</v>
      </c>
      <c r="O548">
        <v>5</v>
      </c>
      <c r="P548" s="14" t="s">
        <v>96</v>
      </c>
      <c r="Q548" s="14" t="s">
        <v>2059</v>
      </c>
    </row>
    <row r="549" spans="1:17" ht="18" customHeight="1" x14ac:dyDescent="0.2">
      <c r="A549" s="64" t="s">
        <v>20</v>
      </c>
      <c r="B549" s="64" t="s">
        <v>624</v>
      </c>
      <c r="C549" s="64" t="s">
        <v>14</v>
      </c>
      <c r="D549" s="64" t="s">
        <v>34</v>
      </c>
      <c r="E549" s="64" t="s">
        <v>828</v>
      </c>
      <c r="F549" s="14"/>
      <c r="G549" s="14"/>
      <c r="H549" s="19">
        <v>2010</v>
      </c>
      <c r="I549" s="19" t="s">
        <v>833</v>
      </c>
      <c r="J549" s="19" t="s">
        <v>830</v>
      </c>
      <c r="K549" s="19" t="s">
        <v>831</v>
      </c>
      <c r="L549" s="19" t="s">
        <v>119</v>
      </c>
      <c r="M549" s="19" t="s">
        <v>612</v>
      </c>
      <c r="N549">
        <v>1</v>
      </c>
      <c r="O549">
        <v>5</v>
      </c>
      <c r="P549" s="14" t="s">
        <v>96</v>
      </c>
      <c r="Q549" s="14" t="s">
        <v>2059</v>
      </c>
    </row>
    <row r="550" spans="1:17" ht="18" customHeight="1" x14ac:dyDescent="0.2">
      <c r="A550" s="64" t="s">
        <v>20</v>
      </c>
      <c r="B550" s="64" t="s">
        <v>625</v>
      </c>
      <c r="C550" s="64" t="s">
        <v>14</v>
      </c>
      <c r="D550" s="64" t="s">
        <v>34</v>
      </c>
      <c r="E550" s="64" t="s">
        <v>828</v>
      </c>
      <c r="F550" s="14"/>
      <c r="G550" s="14"/>
      <c r="H550" s="19">
        <v>2011</v>
      </c>
      <c r="I550" s="14" t="s">
        <v>834</v>
      </c>
      <c r="J550" s="19" t="s">
        <v>830</v>
      </c>
      <c r="K550" s="19" t="s">
        <v>831</v>
      </c>
      <c r="L550" s="19" t="s">
        <v>119</v>
      </c>
      <c r="M550" s="19" t="s">
        <v>612</v>
      </c>
      <c r="N550">
        <v>1</v>
      </c>
      <c r="O550">
        <v>5</v>
      </c>
      <c r="P550" s="14" t="s">
        <v>96</v>
      </c>
      <c r="Q550" s="14" t="s">
        <v>2059</v>
      </c>
    </row>
    <row r="551" spans="1:17" ht="18" customHeight="1" x14ac:dyDescent="0.2">
      <c r="A551" s="64" t="s">
        <v>20</v>
      </c>
      <c r="B551" s="64" t="s">
        <v>626</v>
      </c>
      <c r="C551" s="64" t="s">
        <v>14</v>
      </c>
      <c r="D551" s="64" t="s">
        <v>34</v>
      </c>
      <c r="E551" s="64" t="s">
        <v>828</v>
      </c>
      <c r="F551" s="14"/>
      <c r="G551" s="14"/>
      <c r="H551" s="19">
        <v>2012</v>
      </c>
      <c r="I551" s="19" t="s">
        <v>835</v>
      </c>
      <c r="J551" s="19" t="s">
        <v>830</v>
      </c>
      <c r="K551" s="19" t="s">
        <v>831</v>
      </c>
      <c r="L551" s="19" t="s">
        <v>119</v>
      </c>
      <c r="M551" s="19" t="s">
        <v>612</v>
      </c>
      <c r="N551">
        <v>1</v>
      </c>
      <c r="O551">
        <v>5</v>
      </c>
      <c r="P551" s="14" t="s">
        <v>96</v>
      </c>
      <c r="Q551" s="14" t="s">
        <v>2059</v>
      </c>
    </row>
    <row r="552" spans="1:17" ht="18" customHeight="1" x14ac:dyDescent="0.2">
      <c r="A552" s="64" t="s">
        <v>20</v>
      </c>
      <c r="B552" s="64" t="s">
        <v>627</v>
      </c>
      <c r="C552" s="64" t="s">
        <v>14</v>
      </c>
      <c r="D552" s="64" t="s">
        <v>34</v>
      </c>
      <c r="E552" s="64" t="s">
        <v>828</v>
      </c>
      <c r="F552" s="14"/>
      <c r="G552" s="14"/>
      <c r="H552" s="19">
        <v>2013</v>
      </c>
      <c r="I552" s="19" t="s">
        <v>839</v>
      </c>
      <c r="J552" s="19" t="s">
        <v>830</v>
      </c>
      <c r="K552" s="19" t="s">
        <v>831</v>
      </c>
      <c r="L552" s="19" t="s">
        <v>119</v>
      </c>
      <c r="M552" s="19" t="s">
        <v>612</v>
      </c>
      <c r="N552">
        <v>1</v>
      </c>
      <c r="O552">
        <v>5</v>
      </c>
      <c r="P552" s="14" t="s">
        <v>96</v>
      </c>
      <c r="Q552" s="14" t="s">
        <v>2059</v>
      </c>
    </row>
    <row r="553" spans="1:17" ht="18" customHeight="1" x14ac:dyDescent="0.2">
      <c r="A553" s="64" t="s">
        <v>20</v>
      </c>
      <c r="B553" s="64" t="s">
        <v>628</v>
      </c>
      <c r="C553" s="64" t="s">
        <v>14</v>
      </c>
      <c r="D553" s="64" t="s">
        <v>34</v>
      </c>
      <c r="E553" s="64" t="s">
        <v>828</v>
      </c>
      <c r="F553" s="14"/>
      <c r="G553" s="14"/>
      <c r="H553" s="19">
        <v>2014</v>
      </c>
      <c r="I553" s="14" t="s">
        <v>836</v>
      </c>
      <c r="J553" s="19" t="s">
        <v>830</v>
      </c>
      <c r="K553" s="19" t="s">
        <v>831</v>
      </c>
      <c r="L553" s="19" t="s">
        <v>119</v>
      </c>
      <c r="M553" s="19" t="s">
        <v>612</v>
      </c>
      <c r="N553">
        <v>1</v>
      </c>
      <c r="O553">
        <v>5</v>
      </c>
      <c r="P553" s="14" t="s">
        <v>96</v>
      </c>
      <c r="Q553" s="14" t="s">
        <v>2059</v>
      </c>
    </row>
    <row r="554" spans="1:17" ht="18" customHeight="1" x14ac:dyDescent="0.2">
      <c r="A554" s="64" t="s">
        <v>20</v>
      </c>
      <c r="B554" s="64" t="s">
        <v>629</v>
      </c>
      <c r="C554" s="64" t="s">
        <v>14</v>
      </c>
      <c r="D554" s="64" t="s">
        <v>34</v>
      </c>
      <c r="E554" s="64" t="s">
        <v>828</v>
      </c>
      <c r="F554" s="14"/>
      <c r="G554" s="14"/>
      <c r="H554" s="19">
        <v>2015</v>
      </c>
      <c r="I554" s="19" t="s">
        <v>837</v>
      </c>
      <c r="J554" s="19" t="s">
        <v>830</v>
      </c>
      <c r="K554" s="19" t="s">
        <v>831</v>
      </c>
      <c r="L554" s="19" t="s">
        <v>119</v>
      </c>
      <c r="M554" s="19" t="s">
        <v>612</v>
      </c>
      <c r="N554">
        <v>1</v>
      </c>
      <c r="O554">
        <v>5</v>
      </c>
      <c r="P554" s="14" t="s">
        <v>96</v>
      </c>
      <c r="Q554" s="14" t="s">
        <v>2059</v>
      </c>
    </row>
    <row r="555" spans="1:17" ht="18" customHeight="1" x14ac:dyDescent="0.2">
      <c r="A555" s="64" t="s">
        <v>20</v>
      </c>
      <c r="B555" s="64" t="s">
        <v>630</v>
      </c>
      <c r="C555" s="64" t="s">
        <v>14</v>
      </c>
      <c r="D555" s="64" t="s">
        <v>34</v>
      </c>
      <c r="E555" s="64" t="s">
        <v>828</v>
      </c>
      <c r="F555" s="14"/>
      <c r="G555" s="14"/>
      <c r="H555" s="19">
        <v>2017</v>
      </c>
      <c r="I555" s="14" t="s">
        <v>838</v>
      </c>
      <c r="J555" s="19" t="s">
        <v>830</v>
      </c>
      <c r="K555" s="19" t="s">
        <v>831</v>
      </c>
      <c r="L555" s="19" t="s">
        <v>119</v>
      </c>
      <c r="M555" s="19" t="s">
        <v>612</v>
      </c>
      <c r="N555">
        <v>1</v>
      </c>
      <c r="O555">
        <v>5</v>
      </c>
      <c r="P555" s="14" t="s">
        <v>96</v>
      </c>
      <c r="Q555" s="14" t="s">
        <v>2059</v>
      </c>
    </row>
    <row r="556" spans="1:17" ht="18" customHeight="1" x14ac:dyDescent="0.2">
      <c r="A556" s="64" t="s">
        <v>20</v>
      </c>
      <c r="B556" s="64" t="s">
        <v>631</v>
      </c>
      <c r="C556" s="64" t="s">
        <v>14</v>
      </c>
      <c r="D556" s="64" t="s">
        <v>34</v>
      </c>
      <c r="E556" s="64" t="s">
        <v>828</v>
      </c>
      <c r="F556" s="14"/>
      <c r="G556" s="14"/>
      <c r="H556" s="19">
        <v>2018</v>
      </c>
      <c r="I556" s="14" t="s">
        <v>840</v>
      </c>
      <c r="J556" s="19" t="s">
        <v>830</v>
      </c>
      <c r="K556" s="19" t="s">
        <v>831</v>
      </c>
      <c r="L556" s="19" t="s">
        <v>119</v>
      </c>
      <c r="M556" s="19" t="s">
        <v>612</v>
      </c>
      <c r="N556">
        <v>1</v>
      </c>
      <c r="O556">
        <v>5</v>
      </c>
      <c r="P556" s="14" t="s">
        <v>96</v>
      </c>
      <c r="Q556" s="14" t="s">
        <v>2059</v>
      </c>
    </row>
    <row r="557" spans="1:17" ht="18" customHeight="1" x14ac:dyDescent="0.2">
      <c r="A557" s="64" t="s">
        <v>20</v>
      </c>
      <c r="B557" s="64" t="s">
        <v>622</v>
      </c>
      <c r="C557" s="64" t="s">
        <v>14</v>
      </c>
      <c r="D557" s="64" t="s">
        <v>34</v>
      </c>
      <c r="E557" s="64" t="s">
        <v>843</v>
      </c>
      <c r="F557" s="14"/>
      <c r="G557" s="14"/>
      <c r="H557" s="19">
        <v>2008</v>
      </c>
      <c r="I557" s="19" t="s">
        <v>844</v>
      </c>
      <c r="J557" s="19" t="s">
        <v>845</v>
      </c>
      <c r="K557" s="19" t="s">
        <v>831</v>
      </c>
      <c r="L557" s="19" t="s">
        <v>478</v>
      </c>
      <c r="M557" s="19" t="s">
        <v>612</v>
      </c>
      <c r="N557">
        <v>1</v>
      </c>
      <c r="O557">
        <v>5</v>
      </c>
      <c r="P557" s="14" t="s">
        <v>96</v>
      </c>
      <c r="Q557" s="14" t="s">
        <v>2059</v>
      </c>
    </row>
    <row r="558" spans="1:17" ht="18" customHeight="1" x14ac:dyDescent="0.2">
      <c r="A558" s="64" t="s">
        <v>20</v>
      </c>
      <c r="B558" s="64" t="s">
        <v>623</v>
      </c>
      <c r="C558" s="64" t="s">
        <v>14</v>
      </c>
      <c r="D558" s="64" t="s">
        <v>34</v>
      </c>
      <c r="E558" s="64" t="s">
        <v>843</v>
      </c>
      <c r="F558" s="14"/>
      <c r="G558" s="14"/>
      <c r="H558" s="19">
        <v>2009</v>
      </c>
      <c r="I558" s="14" t="s">
        <v>847</v>
      </c>
      <c r="J558" s="19" t="s">
        <v>845</v>
      </c>
      <c r="K558" s="19" t="s">
        <v>831</v>
      </c>
      <c r="L558" s="19" t="s">
        <v>478</v>
      </c>
      <c r="M558" s="19" t="s">
        <v>612</v>
      </c>
      <c r="N558">
        <v>1</v>
      </c>
      <c r="O558">
        <v>5</v>
      </c>
      <c r="P558" s="14" t="s">
        <v>96</v>
      </c>
      <c r="Q558" s="14" t="s">
        <v>2059</v>
      </c>
    </row>
    <row r="559" spans="1:17" ht="18" customHeight="1" x14ac:dyDescent="0.2">
      <c r="A559" s="64" t="s">
        <v>20</v>
      </c>
      <c r="B559" s="64" t="s">
        <v>624</v>
      </c>
      <c r="C559" s="64" t="s">
        <v>14</v>
      </c>
      <c r="D559" s="64" t="s">
        <v>34</v>
      </c>
      <c r="E559" s="64" t="s">
        <v>843</v>
      </c>
      <c r="F559" s="14"/>
      <c r="G559" s="14"/>
      <c r="H559" s="19">
        <v>2010</v>
      </c>
      <c r="I559" s="19" t="s">
        <v>849</v>
      </c>
      <c r="J559" s="19" t="s">
        <v>845</v>
      </c>
      <c r="K559" s="19" t="s">
        <v>831</v>
      </c>
      <c r="L559" s="19" t="s">
        <v>478</v>
      </c>
      <c r="M559" s="19" t="s">
        <v>612</v>
      </c>
      <c r="N559">
        <v>1</v>
      </c>
      <c r="O559">
        <v>5</v>
      </c>
      <c r="P559" s="14" t="s">
        <v>96</v>
      </c>
      <c r="Q559" s="14" t="s">
        <v>2059</v>
      </c>
    </row>
    <row r="560" spans="1:17" ht="18" customHeight="1" x14ac:dyDescent="0.2">
      <c r="A560" s="64" t="s">
        <v>20</v>
      </c>
      <c r="B560" s="64" t="s">
        <v>625</v>
      </c>
      <c r="C560" s="64" t="s">
        <v>14</v>
      </c>
      <c r="D560" s="64" t="s">
        <v>34</v>
      </c>
      <c r="E560" s="64" t="s">
        <v>843</v>
      </c>
      <c r="F560" s="14"/>
      <c r="G560" s="14"/>
      <c r="H560" s="19">
        <v>2011</v>
      </c>
      <c r="I560" s="14" t="s">
        <v>851</v>
      </c>
      <c r="J560" s="19" t="s">
        <v>845</v>
      </c>
      <c r="K560" s="19" t="s">
        <v>831</v>
      </c>
      <c r="L560" s="19" t="s">
        <v>478</v>
      </c>
      <c r="M560" s="19" t="s">
        <v>612</v>
      </c>
      <c r="N560">
        <v>1</v>
      </c>
      <c r="O560">
        <v>5</v>
      </c>
      <c r="P560" s="14" t="s">
        <v>96</v>
      </c>
      <c r="Q560" s="14" t="s">
        <v>2059</v>
      </c>
    </row>
    <row r="561" spans="1:17" ht="18" customHeight="1" x14ac:dyDescent="0.2">
      <c r="A561" s="64" t="s">
        <v>20</v>
      </c>
      <c r="B561" s="64" t="s">
        <v>626</v>
      </c>
      <c r="C561" s="64" t="s">
        <v>14</v>
      </c>
      <c r="D561" s="64" t="s">
        <v>34</v>
      </c>
      <c r="E561" s="64" t="s">
        <v>843</v>
      </c>
      <c r="F561" s="14"/>
      <c r="G561" s="14"/>
      <c r="H561" s="19">
        <v>2012</v>
      </c>
      <c r="I561" s="19" t="s">
        <v>852</v>
      </c>
      <c r="J561" s="19" t="s">
        <v>845</v>
      </c>
      <c r="K561" s="19" t="s">
        <v>831</v>
      </c>
      <c r="L561" s="19" t="s">
        <v>478</v>
      </c>
      <c r="M561" s="19" t="s">
        <v>612</v>
      </c>
      <c r="N561">
        <v>1</v>
      </c>
      <c r="O561">
        <v>5</v>
      </c>
      <c r="P561" s="14" t="s">
        <v>96</v>
      </c>
      <c r="Q561" s="14" t="s">
        <v>2059</v>
      </c>
    </row>
    <row r="562" spans="1:17" ht="18" customHeight="1" x14ac:dyDescent="0.2">
      <c r="A562" s="64" t="s">
        <v>20</v>
      </c>
      <c r="B562" s="64" t="s">
        <v>627</v>
      </c>
      <c r="C562" s="64" t="s">
        <v>14</v>
      </c>
      <c r="D562" s="64" t="s">
        <v>34</v>
      </c>
      <c r="E562" s="64" t="s">
        <v>843</v>
      </c>
      <c r="F562" s="14"/>
      <c r="G562" s="14"/>
      <c r="H562" s="19">
        <v>2013</v>
      </c>
      <c r="I562" s="19" t="s">
        <v>859</v>
      </c>
      <c r="J562" s="19" t="s">
        <v>845</v>
      </c>
      <c r="K562" s="19" t="s">
        <v>831</v>
      </c>
      <c r="L562" s="19" t="s">
        <v>478</v>
      </c>
      <c r="M562" s="19" t="s">
        <v>612</v>
      </c>
      <c r="N562">
        <v>1</v>
      </c>
      <c r="O562">
        <v>5</v>
      </c>
      <c r="P562" s="14" t="s">
        <v>96</v>
      </c>
      <c r="Q562" s="14" t="s">
        <v>2059</v>
      </c>
    </row>
    <row r="563" spans="1:17" ht="18" customHeight="1" x14ac:dyDescent="0.2">
      <c r="A563" s="64" t="s">
        <v>20</v>
      </c>
      <c r="B563" s="64" t="s">
        <v>628</v>
      </c>
      <c r="C563" s="64" t="s">
        <v>14</v>
      </c>
      <c r="D563" s="64" t="s">
        <v>34</v>
      </c>
      <c r="E563" s="64" t="s">
        <v>843</v>
      </c>
      <c r="F563" s="14"/>
      <c r="G563" s="14"/>
      <c r="H563" s="19">
        <v>2014</v>
      </c>
      <c r="I563" s="14" t="s">
        <v>854</v>
      </c>
      <c r="J563" s="19" t="s">
        <v>845</v>
      </c>
      <c r="K563" s="19" t="s">
        <v>831</v>
      </c>
      <c r="L563" s="19" t="s">
        <v>478</v>
      </c>
      <c r="M563" s="19" t="s">
        <v>612</v>
      </c>
      <c r="N563">
        <v>1</v>
      </c>
      <c r="O563">
        <v>5</v>
      </c>
      <c r="P563" s="14" t="s">
        <v>96</v>
      </c>
      <c r="Q563" s="14" t="s">
        <v>2059</v>
      </c>
    </row>
    <row r="564" spans="1:17" ht="18" customHeight="1" x14ac:dyDescent="0.2">
      <c r="A564" s="64" t="s">
        <v>20</v>
      </c>
      <c r="B564" s="64" t="s">
        <v>629</v>
      </c>
      <c r="C564" s="64" t="s">
        <v>14</v>
      </c>
      <c r="D564" s="64" t="s">
        <v>34</v>
      </c>
      <c r="E564" s="64" t="s">
        <v>843</v>
      </c>
      <c r="F564" s="14"/>
      <c r="G564" s="14"/>
      <c r="H564" s="19">
        <v>2015</v>
      </c>
      <c r="I564" s="19" t="s">
        <v>855</v>
      </c>
      <c r="J564" s="19" t="s">
        <v>845</v>
      </c>
      <c r="K564" s="19" t="s">
        <v>831</v>
      </c>
      <c r="L564" s="19" t="s">
        <v>478</v>
      </c>
      <c r="M564" s="19" t="s">
        <v>612</v>
      </c>
      <c r="N564">
        <v>1</v>
      </c>
      <c r="O564">
        <v>5</v>
      </c>
      <c r="P564" s="14" t="s">
        <v>96</v>
      </c>
      <c r="Q564" s="14" t="s">
        <v>2059</v>
      </c>
    </row>
    <row r="565" spans="1:17" ht="18" customHeight="1" x14ac:dyDescent="0.2">
      <c r="A565" s="64" t="s">
        <v>20</v>
      </c>
      <c r="B565" s="64" t="s">
        <v>630</v>
      </c>
      <c r="C565" s="64" t="s">
        <v>14</v>
      </c>
      <c r="D565" s="64" t="s">
        <v>34</v>
      </c>
      <c r="E565" s="64" t="s">
        <v>843</v>
      </c>
      <c r="F565" s="14"/>
      <c r="G565" s="14"/>
      <c r="H565" s="19">
        <v>2017</v>
      </c>
      <c r="I565" s="14" t="s">
        <v>857</v>
      </c>
      <c r="J565" s="19" t="s">
        <v>845</v>
      </c>
      <c r="K565" s="19" t="s">
        <v>831</v>
      </c>
      <c r="L565" s="19" t="s">
        <v>478</v>
      </c>
      <c r="M565" s="19" t="s">
        <v>612</v>
      </c>
      <c r="N565">
        <v>1</v>
      </c>
      <c r="O565">
        <v>5</v>
      </c>
      <c r="P565" s="14" t="s">
        <v>96</v>
      </c>
      <c r="Q565" s="14" t="s">
        <v>2059</v>
      </c>
    </row>
    <row r="566" spans="1:17" ht="18" customHeight="1" x14ac:dyDescent="0.2">
      <c r="A566" s="64" t="s">
        <v>20</v>
      </c>
      <c r="B566" s="64" t="s">
        <v>631</v>
      </c>
      <c r="C566" s="64" t="s">
        <v>14</v>
      </c>
      <c r="D566" s="64" t="s">
        <v>34</v>
      </c>
      <c r="E566" s="64" t="s">
        <v>843</v>
      </c>
      <c r="F566" s="14"/>
      <c r="G566" s="14"/>
      <c r="H566" s="19">
        <v>2018</v>
      </c>
      <c r="I566" s="14" t="s">
        <v>860</v>
      </c>
      <c r="J566" s="19" t="s">
        <v>845</v>
      </c>
      <c r="K566" s="19" t="s">
        <v>831</v>
      </c>
      <c r="L566" s="19" t="s">
        <v>478</v>
      </c>
      <c r="M566" s="19" t="s">
        <v>612</v>
      </c>
      <c r="N566">
        <v>1</v>
      </c>
      <c r="O566">
        <v>5</v>
      </c>
      <c r="P566" s="14" t="s">
        <v>96</v>
      </c>
      <c r="Q566" s="14" t="s">
        <v>2059</v>
      </c>
    </row>
    <row r="567" spans="1:17" ht="18" customHeight="1" x14ac:dyDescent="0.2">
      <c r="A567" s="64" t="s">
        <v>20</v>
      </c>
      <c r="B567" s="64" t="s">
        <v>622</v>
      </c>
      <c r="C567" s="64" t="s">
        <v>14</v>
      </c>
      <c r="D567" s="64" t="s">
        <v>34</v>
      </c>
      <c r="E567" s="64" t="s">
        <v>861</v>
      </c>
      <c r="F567" s="14"/>
      <c r="G567" s="14"/>
      <c r="H567" s="19">
        <v>2008</v>
      </c>
      <c r="I567" s="19" t="s">
        <v>863</v>
      </c>
      <c r="J567" s="19" t="s">
        <v>864</v>
      </c>
      <c r="K567" s="19" t="s">
        <v>831</v>
      </c>
      <c r="L567" s="19" t="s">
        <v>119</v>
      </c>
      <c r="M567" s="19" t="s">
        <v>612</v>
      </c>
      <c r="N567">
        <v>1</v>
      </c>
      <c r="O567">
        <v>5</v>
      </c>
      <c r="P567" s="14" t="s">
        <v>96</v>
      </c>
      <c r="Q567" s="14" t="s">
        <v>2059</v>
      </c>
    </row>
    <row r="568" spans="1:17" ht="18" customHeight="1" x14ac:dyDescent="0.2">
      <c r="A568" s="64" t="s">
        <v>20</v>
      </c>
      <c r="B568" s="64" t="s">
        <v>623</v>
      </c>
      <c r="C568" s="64" t="s">
        <v>14</v>
      </c>
      <c r="D568" s="64" t="s">
        <v>34</v>
      </c>
      <c r="E568" s="64" t="s">
        <v>861</v>
      </c>
      <c r="F568" s="14"/>
      <c r="G568" s="14"/>
      <c r="H568" s="19">
        <v>2009</v>
      </c>
      <c r="I568" s="14" t="s">
        <v>865</v>
      </c>
      <c r="J568" s="19" t="s">
        <v>864</v>
      </c>
      <c r="K568" s="19" t="s">
        <v>831</v>
      </c>
      <c r="L568" s="19" t="s">
        <v>119</v>
      </c>
      <c r="M568" s="19" t="s">
        <v>612</v>
      </c>
      <c r="N568">
        <v>1</v>
      </c>
      <c r="O568">
        <v>5</v>
      </c>
      <c r="P568" s="14" t="s">
        <v>96</v>
      </c>
      <c r="Q568" s="14" t="s">
        <v>2059</v>
      </c>
    </row>
    <row r="569" spans="1:17" ht="18" customHeight="1" x14ac:dyDescent="0.2">
      <c r="A569" s="64" t="s">
        <v>20</v>
      </c>
      <c r="B569" s="64" t="s">
        <v>624</v>
      </c>
      <c r="C569" s="64" t="s">
        <v>14</v>
      </c>
      <c r="D569" s="64" t="s">
        <v>34</v>
      </c>
      <c r="E569" s="64" t="s">
        <v>861</v>
      </c>
      <c r="F569" s="14"/>
      <c r="G569" s="14"/>
      <c r="H569" s="19">
        <v>2010</v>
      </c>
      <c r="I569" s="19" t="s">
        <v>867</v>
      </c>
      <c r="J569" s="19" t="s">
        <v>864</v>
      </c>
      <c r="K569" s="19" t="s">
        <v>831</v>
      </c>
      <c r="L569" s="19" t="s">
        <v>119</v>
      </c>
      <c r="M569" s="19" t="s">
        <v>612</v>
      </c>
      <c r="N569">
        <v>1</v>
      </c>
      <c r="O569">
        <v>5</v>
      </c>
      <c r="P569" s="14" t="s">
        <v>96</v>
      </c>
      <c r="Q569" s="14" t="s">
        <v>2059</v>
      </c>
    </row>
    <row r="570" spans="1:17" ht="18" customHeight="1" x14ac:dyDescent="0.2">
      <c r="A570" s="64" t="s">
        <v>20</v>
      </c>
      <c r="B570" s="64" t="s">
        <v>625</v>
      </c>
      <c r="C570" s="64" t="s">
        <v>14</v>
      </c>
      <c r="D570" s="64" t="s">
        <v>34</v>
      </c>
      <c r="E570" s="64" t="s">
        <v>861</v>
      </c>
      <c r="F570" s="14"/>
      <c r="G570" s="14"/>
      <c r="H570" s="19">
        <v>2011</v>
      </c>
      <c r="I570" s="14" t="s">
        <v>868</v>
      </c>
      <c r="J570" s="19" t="s">
        <v>864</v>
      </c>
      <c r="K570" s="19" t="s">
        <v>831</v>
      </c>
      <c r="L570" s="19" t="s">
        <v>119</v>
      </c>
      <c r="M570" s="19" t="s">
        <v>612</v>
      </c>
      <c r="N570">
        <v>1</v>
      </c>
      <c r="O570">
        <v>5</v>
      </c>
      <c r="P570" s="14" t="s">
        <v>96</v>
      </c>
      <c r="Q570" s="14" t="s">
        <v>2059</v>
      </c>
    </row>
    <row r="571" spans="1:17" ht="18" customHeight="1" x14ac:dyDescent="0.2">
      <c r="A571" s="64" t="s">
        <v>20</v>
      </c>
      <c r="B571" s="64" t="s">
        <v>626</v>
      </c>
      <c r="C571" s="64" t="s">
        <v>14</v>
      </c>
      <c r="D571" s="64" t="s">
        <v>34</v>
      </c>
      <c r="E571" s="64" t="s">
        <v>861</v>
      </c>
      <c r="F571" s="14"/>
      <c r="G571" s="14"/>
      <c r="H571" s="19">
        <v>2012</v>
      </c>
      <c r="I571" s="19" t="s">
        <v>870</v>
      </c>
      <c r="J571" s="19" t="s">
        <v>864</v>
      </c>
      <c r="K571" s="19" t="s">
        <v>831</v>
      </c>
      <c r="L571" s="19" t="s">
        <v>119</v>
      </c>
      <c r="M571" s="19" t="s">
        <v>612</v>
      </c>
      <c r="N571">
        <v>1</v>
      </c>
      <c r="O571">
        <v>5</v>
      </c>
      <c r="P571" s="14" t="s">
        <v>96</v>
      </c>
      <c r="Q571" s="14" t="s">
        <v>2059</v>
      </c>
    </row>
    <row r="572" spans="1:17" ht="18" customHeight="1" x14ac:dyDescent="0.2">
      <c r="A572" s="64" t="s">
        <v>20</v>
      </c>
      <c r="B572" s="64" t="s">
        <v>627</v>
      </c>
      <c r="C572" s="64" t="s">
        <v>14</v>
      </c>
      <c r="D572" s="64" t="s">
        <v>34</v>
      </c>
      <c r="E572" s="64" t="s">
        <v>861</v>
      </c>
      <c r="F572" s="14"/>
      <c r="G572" s="14"/>
      <c r="H572" s="19">
        <v>2013</v>
      </c>
      <c r="I572" s="19" t="s">
        <v>876</v>
      </c>
      <c r="J572" s="19" t="s">
        <v>864</v>
      </c>
      <c r="K572" s="19" t="s">
        <v>831</v>
      </c>
      <c r="L572" s="19" t="s">
        <v>119</v>
      </c>
      <c r="M572" s="19" t="s">
        <v>612</v>
      </c>
      <c r="N572">
        <v>1</v>
      </c>
      <c r="O572">
        <v>5</v>
      </c>
      <c r="P572" s="14" t="s">
        <v>96</v>
      </c>
      <c r="Q572" s="14" t="s">
        <v>2059</v>
      </c>
    </row>
    <row r="573" spans="1:17" ht="18" customHeight="1" x14ac:dyDescent="0.2">
      <c r="A573" s="64" t="s">
        <v>20</v>
      </c>
      <c r="B573" s="64" t="s">
        <v>628</v>
      </c>
      <c r="C573" s="64" t="s">
        <v>14</v>
      </c>
      <c r="D573" s="64" t="s">
        <v>34</v>
      </c>
      <c r="E573" s="64" t="s">
        <v>861</v>
      </c>
      <c r="F573" s="14"/>
      <c r="G573" s="14"/>
      <c r="H573" s="19">
        <v>2014</v>
      </c>
      <c r="I573" s="14" t="s">
        <v>871</v>
      </c>
      <c r="J573" s="19" t="s">
        <v>864</v>
      </c>
      <c r="K573" s="19" t="s">
        <v>831</v>
      </c>
      <c r="L573" s="19" t="s">
        <v>119</v>
      </c>
      <c r="M573" s="19" t="s">
        <v>612</v>
      </c>
      <c r="N573">
        <v>1</v>
      </c>
      <c r="O573">
        <v>5</v>
      </c>
      <c r="P573" s="14" t="s">
        <v>96</v>
      </c>
      <c r="Q573" s="14" t="s">
        <v>2059</v>
      </c>
    </row>
    <row r="574" spans="1:17" ht="18" customHeight="1" x14ac:dyDescent="0.2">
      <c r="A574" s="64" t="s">
        <v>20</v>
      </c>
      <c r="B574" s="64" t="s">
        <v>629</v>
      </c>
      <c r="C574" s="64" t="s">
        <v>14</v>
      </c>
      <c r="D574" s="64" t="s">
        <v>34</v>
      </c>
      <c r="E574" s="64" t="s">
        <v>861</v>
      </c>
      <c r="F574" s="14"/>
      <c r="G574" s="14"/>
      <c r="H574" s="19">
        <v>2015</v>
      </c>
      <c r="I574" s="19" t="s">
        <v>873</v>
      </c>
      <c r="J574" s="19" t="s">
        <v>864</v>
      </c>
      <c r="K574" s="19" t="s">
        <v>831</v>
      </c>
      <c r="L574" s="19" t="s">
        <v>119</v>
      </c>
      <c r="M574" s="19" t="s">
        <v>612</v>
      </c>
      <c r="N574">
        <v>1</v>
      </c>
      <c r="O574">
        <v>5</v>
      </c>
      <c r="P574" s="14" t="s">
        <v>96</v>
      </c>
      <c r="Q574" s="14" t="s">
        <v>2059</v>
      </c>
    </row>
    <row r="575" spans="1:17" ht="18" customHeight="1" x14ac:dyDescent="0.2">
      <c r="A575" s="64" t="s">
        <v>20</v>
      </c>
      <c r="B575" s="64" t="s">
        <v>630</v>
      </c>
      <c r="C575" s="64" t="s">
        <v>14</v>
      </c>
      <c r="D575" s="64" t="s">
        <v>34</v>
      </c>
      <c r="E575" s="64" t="s">
        <v>861</v>
      </c>
      <c r="F575" s="14"/>
      <c r="G575" s="14"/>
      <c r="H575" s="19">
        <v>2017</v>
      </c>
      <c r="I575" s="14" t="s">
        <v>874</v>
      </c>
      <c r="J575" s="19" t="s">
        <v>864</v>
      </c>
      <c r="K575" s="19" t="s">
        <v>831</v>
      </c>
      <c r="L575" s="19" t="s">
        <v>119</v>
      </c>
      <c r="M575" s="19" t="s">
        <v>612</v>
      </c>
      <c r="N575">
        <v>1</v>
      </c>
      <c r="O575">
        <v>5</v>
      </c>
      <c r="P575" s="14" t="s">
        <v>96</v>
      </c>
      <c r="Q575" s="14" t="s">
        <v>2059</v>
      </c>
    </row>
    <row r="576" spans="1:17" ht="18" customHeight="1" x14ac:dyDescent="0.2">
      <c r="A576" s="64" t="s">
        <v>20</v>
      </c>
      <c r="B576" s="64" t="s">
        <v>631</v>
      </c>
      <c r="C576" s="64" t="s">
        <v>14</v>
      </c>
      <c r="D576" s="64" t="s">
        <v>34</v>
      </c>
      <c r="E576" s="64" t="s">
        <v>861</v>
      </c>
      <c r="F576" s="14"/>
      <c r="G576" s="14"/>
      <c r="H576" s="19">
        <v>2018</v>
      </c>
      <c r="I576" s="14" t="s">
        <v>878</v>
      </c>
      <c r="J576" s="19" t="s">
        <v>864</v>
      </c>
      <c r="K576" s="19" t="s">
        <v>831</v>
      </c>
      <c r="L576" s="19" t="s">
        <v>119</v>
      </c>
      <c r="M576" s="19" t="s">
        <v>612</v>
      </c>
      <c r="N576">
        <v>1</v>
      </c>
      <c r="O576">
        <v>5</v>
      </c>
      <c r="P576" s="14" t="s">
        <v>96</v>
      </c>
      <c r="Q576" s="14" t="s">
        <v>2059</v>
      </c>
    </row>
    <row r="577" spans="1:17" ht="18" customHeight="1" x14ac:dyDescent="0.2">
      <c r="A577" s="64" t="s">
        <v>20</v>
      </c>
      <c r="B577" s="64" t="s">
        <v>622</v>
      </c>
      <c r="C577" s="64" t="s">
        <v>14</v>
      </c>
      <c r="D577" s="64" t="s">
        <v>34</v>
      </c>
      <c r="E577" s="64" t="s">
        <v>879</v>
      </c>
      <c r="F577" s="14"/>
      <c r="G577" s="14"/>
      <c r="H577" s="19">
        <v>2008</v>
      </c>
      <c r="I577" s="19" t="s">
        <v>880</v>
      </c>
      <c r="J577" s="19" t="s">
        <v>881</v>
      </c>
      <c r="K577" s="19" t="s">
        <v>831</v>
      </c>
      <c r="L577" s="19" t="s">
        <v>478</v>
      </c>
      <c r="M577" s="19" t="s">
        <v>612</v>
      </c>
      <c r="N577">
        <v>1</v>
      </c>
      <c r="O577">
        <v>5</v>
      </c>
      <c r="P577" s="14" t="s">
        <v>96</v>
      </c>
      <c r="Q577" s="14" t="s">
        <v>2059</v>
      </c>
    </row>
    <row r="578" spans="1:17" ht="18" customHeight="1" x14ac:dyDescent="0.2">
      <c r="A578" s="64" t="s">
        <v>20</v>
      </c>
      <c r="B578" s="64" t="s">
        <v>623</v>
      </c>
      <c r="C578" s="64" t="s">
        <v>14</v>
      </c>
      <c r="D578" s="64" t="s">
        <v>34</v>
      </c>
      <c r="E578" s="64" t="s">
        <v>879</v>
      </c>
      <c r="F578" s="14"/>
      <c r="G578" s="14"/>
      <c r="H578" s="19">
        <v>2009</v>
      </c>
      <c r="I578" s="14" t="s">
        <v>883</v>
      </c>
      <c r="J578" s="19" t="s">
        <v>881</v>
      </c>
      <c r="K578" s="19" t="s">
        <v>831</v>
      </c>
      <c r="L578" s="19" t="s">
        <v>478</v>
      </c>
      <c r="M578" s="19" t="s">
        <v>612</v>
      </c>
      <c r="N578">
        <v>1</v>
      </c>
      <c r="O578">
        <v>5</v>
      </c>
      <c r="P578" s="14" t="s">
        <v>96</v>
      </c>
      <c r="Q578" s="14" t="s">
        <v>2059</v>
      </c>
    </row>
    <row r="579" spans="1:17" ht="18" customHeight="1" x14ac:dyDescent="0.2">
      <c r="A579" s="64" t="s">
        <v>20</v>
      </c>
      <c r="B579" s="64" t="s">
        <v>624</v>
      </c>
      <c r="C579" s="64" t="s">
        <v>14</v>
      </c>
      <c r="D579" s="64" t="s">
        <v>34</v>
      </c>
      <c r="E579" s="64" t="s">
        <v>879</v>
      </c>
      <c r="F579" s="14"/>
      <c r="G579" s="14"/>
      <c r="H579" s="19">
        <v>2010</v>
      </c>
      <c r="I579" s="19" t="s">
        <v>884</v>
      </c>
      <c r="J579" s="19" t="s">
        <v>881</v>
      </c>
      <c r="K579" s="19" t="s">
        <v>831</v>
      </c>
      <c r="L579" s="19" t="s">
        <v>478</v>
      </c>
      <c r="M579" s="19" t="s">
        <v>612</v>
      </c>
      <c r="N579">
        <v>1</v>
      </c>
      <c r="O579">
        <v>5</v>
      </c>
      <c r="P579" s="14" t="s">
        <v>96</v>
      </c>
      <c r="Q579" s="14" t="s">
        <v>2059</v>
      </c>
    </row>
    <row r="580" spans="1:17" ht="18" customHeight="1" x14ac:dyDescent="0.2">
      <c r="A580" s="64" t="s">
        <v>20</v>
      </c>
      <c r="B580" s="64" t="s">
        <v>625</v>
      </c>
      <c r="C580" s="64" t="s">
        <v>14</v>
      </c>
      <c r="D580" s="64" t="s">
        <v>34</v>
      </c>
      <c r="E580" s="64" t="s">
        <v>879</v>
      </c>
      <c r="F580" s="14"/>
      <c r="G580" s="14"/>
      <c r="H580" s="19">
        <v>2011</v>
      </c>
      <c r="I580" s="14" t="s">
        <v>886</v>
      </c>
      <c r="J580" s="19" t="s">
        <v>881</v>
      </c>
      <c r="K580" s="19" t="s">
        <v>831</v>
      </c>
      <c r="L580" s="19" t="s">
        <v>478</v>
      </c>
      <c r="M580" s="19" t="s">
        <v>612</v>
      </c>
      <c r="N580">
        <v>1</v>
      </c>
      <c r="O580">
        <v>5</v>
      </c>
      <c r="P580" s="14" t="s">
        <v>96</v>
      </c>
      <c r="Q580" s="14" t="s">
        <v>2059</v>
      </c>
    </row>
    <row r="581" spans="1:17" ht="18" customHeight="1" x14ac:dyDescent="0.2">
      <c r="A581" s="64" t="s">
        <v>20</v>
      </c>
      <c r="B581" s="64" t="s">
        <v>626</v>
      </c>
      <c r="C581" s="64" t="s">
        <v>14</v>
      </c>
      <c r="D581" s="64" t="s">
        <v>34</v>
      </c>
      <c r="E581" s="64" t="s">
        <v>879</v>
      </c>
      <c r="F581" s="14"/>
      <c r="G581" s="14"/>
      <c r="H581" s="19">
        <v>2012</v>
      </c>
      <c r="I581" s="19" t="s">
        <v>887</v>
      </c>
      <c r="J581" s="19" t="s">
        <v>881</v>
      </c>
      <c r="K581" s="19" t="s">
        <v>831</v>
      </c>
      <c r="L581" s="19" t="s">
        <v>478</v>
      </c>
      <c r="M581" s="19" t="s">
        <v>612</v>
      </c>
      <c r="N581">
        <v>1</v>
      </c>
      <c r="O581">
        <v>5</v>
      </c>
      <c r="P581" s="14" t="s">
        <v>96</v>
      </c>
      <c r="Q581" s="14" t="s">
        <v>2059</v>
      </c>
    </row>
    <row r="582" spans="1:17" ht="18" customHeight="1" x14ac:dyDescent="0.2">
      <c r="A582" s="64" t="s">
        <v>20</v>
      </c>
      <c r="B582" s="64" t="s">
        <v>627</v>
      </c>
      <c r="C582" s="64" t="s">
        <v>14</v>
      </c>
      <c r="D582" s="64" t="s">
        <v>34</v>
      </c>
      <c r="E582" s="64" t="s">
        <v>879</v>
      </c>
      <c r="F582" s="14"/>
      <c r="G582" s="14"/>
      <c r="H582" s="19">
        <v>2013</v>
      </c>
      <c r="I582" s="19" t="s">
        <v>893</v>
      </c>
      <c r="J582" s="19" t="s">
        <v>881</v>
      </c>
      <c r="K582" s="19" t="s">
        <v>831</v>
      </c>
      <c r="L582" s="19" t="s">
        <v>478</v>
      </c>
      <c r="M582" s="19" t="s">
        <v>612</v>
      </c>
      <c r="N582">
        <v>1</v>
      </c>
      <c r="O582">
        <v>5</v>
      </c>
      <c r="P582" s="14" t="s">
        <v>96</v>
      </c>
      <c r="Q582" s="14" t="s">
        <v>2059</v>
      </c>
    </row>
    <row r="583" spans="1:17" ht="18" customHeight="1" x14ac:dyDescent="0.2">
      <c r="A583" s="64" t="s">
        <v>20</v>
      </c>
      <c r="B583" s="64" t="s">
        <v>628</v>
      </c>
      <c r="C583" s="64" t="s">
        <v>14</v>
      </c>
      <c r="D583" s="64" t="s">
        <v>34</v>
      </c>
      <c r="E583" s="64" t="s">
        <v>879</v>
      </c>
      <c r="F583" s="14"/>
      <c r="G583" s="14"/>
      <c r="H583" s="19">
        <v>2014</v>
      </c>
      <c r="I583" s="14" t="s">
        <v>889</v>
      </c>
      <c r="J583" s="19" t="s">
        <v>881</v>
      </c>
      <c r="K583" s="19" t="s">
        <v>831</v>
      </c>
      <c r="L583" s="19" t="s">
        <v>478</v>
      </c>
      <c r="M583" s="19" t="s">
        <v>612</v>
      </c>
      <c r="N583">
        <v>1</v>
      </c>
      <c r="O583">
        <v>5</v>
      </c>
      <c r="P583" s="14" t="s">
        <v>96</v>
      </c>
      <c r="Q583" s="14" t="s">
        <v>2059</v>
      </c>
    </row>
    <row r="584" spans="1:17" ht="18" customHeight="1" x14ac:dyDescent="0.2">
      <c r="A584" s="64" t="s">
        <v>20</v>
      </c>
      <c r="B584" s="64" t="s">
        <v>629</v>
      </c>
      <c r="C584" s="64" t="s">
        <v>14</v>
      </c>
      <c r="D584" s="64" t="s">
        <v>34</v>
      </c>
      <c r="E584" s="64" t="s">
        <v>879</v>
      </c>
      <c r="F584" s="14"/>
      <c r="G584" s="14"/>
      <c r="H584" s="19">
        <v>2015</v>
      </c>
      <c r="I584" s="19" t="s">
        <v>890</v>
      </c>
      <c r="J584" s="19" t="s">
        <v>881</v>
      </c>
      <c r="K584" s="19" t="s">
        <v>831</v>
      </c>
      <c r="L584" s="19" t="s">
        <v>478</v>
      </c>
      <c r="M584" s="19" t="s">
        <v>612</v>
      </c>
      <c r="N584">
        <v>1</v>
      </c>
      <c r="O584">
        <v>5</v>
      </c>
      <c r="P584" s="14" t="s">
        <v>96</v>
      </c>
      <c r="Q584" s="14" t="s">
        <v>2059</v>
      </c>
    </row>
    <row r="585" spans="1:17" ht="18" customHeight="1" x14ac:dyDescent="0.2">
      <c r="A585" s="64" t="s">
        <v>20</v>
      </c>
      <c r="B585" s="64" t="s">
        <v>630</v>
      </c>
      <c r="C585" s="64" t="s">
        <v>14</v>
      </c>
      <c r="D585" s="64" t="s">
        <v>34</v>
      </c>
      <c r="E585" s="64" t="s">
        <v>879</v>
      </c>
      <c r="F585" s="14"/>
      <c r="G585" s="14"/>
      <c r="H585" s="19">
        <v>2017</v>
      </c>
      <c r="I585" s="14" t="s">
        <v>892</v>
      </c>
      <c r="J585" s="19" t="s">
        <v>881</v>
      </c>
      <c r="K585" s="19" t="s">
        <v>831</v>
      </c>
      <c r="L585" s="19" t="s">
        <v>478</v>
      </c>
      <c r="M585" s="19" t="s">
        <v>612</v>
      </c>
      <c r="N585">
        <v>1</v>
      </c>
      <c r="O585">
        <v>5</v>
      </c>
      <c r="P585" s="14" t="s">
        <v>96</v>
      </c>
      <c r="Q585" s="14" t="s">
        <v>2059</v>
      </c>
    </row>
    <row r="586" spans="1:17" ht="18" customHeight="1" x14ac:dyDescent="0.2">
      <c r="A586" s="64" t="s">
        <v>20</v>
      </c>
      <c r="B586" s="64" t="s">
        <v>631</v>
      </c>
      <c r="C586" s="64" t="s">
        <v>14</v>
      </c>
      <c r="D586" s="64" t="s">
        <v>34</v>
      </c>
      <c r="E586" s="64" t="s">
        <v>879</v>
      </c>
      <c r="F586" s="14"/>
      <c r="G586" s="14"/>
      <c r="H586" s="19">
        <v>2018</v>
      </c>
      <c r="I586" s="14" t="s">
        <v>895</v>
      </c>
      <c r="J586" s="19" t="s">
        <v>881</v>
      </c>
      <c r="K586" s="19" t="s">
        <v>831</v>
      </c>
      <c r="L586" s="19" t="s">
        <v>478</v>
      </c>
      <c r="M586" s="19" t="s">
        <v>612</v>
      </c>
      <c r="N586">
        <v>1</v>
      </c>
      <c r="O586">
        <v>5</v>
      </c>
      <c r="P586" s="14" t="s">
        <v>96</v>
      </c>
      <c r="Q586" s="14" t="s">
        <v>2059</v>
      </c>
    </row>
    <row r="587" spans="1:17" ht="18" customHeight="1" x14ac:dyDescent="0.2">
      <c r="A587" s="64" t="s">
        <v>20</v>
      </c>
      <c r="B587" s="64" t="s">
        <v>622</v>
      </c>
      <c r="C587" s="64" t="s">
        <v>14</v>
      </c>
      <c r="D587" s="64" t="s">
        <v>34</v>
      </c>
      <c r="E587" s="64" t="s">
        <v>897</v>
      </c>
      <c r="F587" s="14"/>
      <c r="G587" s="14"/>
      <c r="H587" s="19">
        <v>2008</v>
      </c>
      <c r="I587" s="19" t="s">
        <v>898</v>
      </c>
      <c r="J587" s="19" t="s">
        <v>899</v>
      </c>
      <c r="K587" s="19" t="s">
        <v>831</v>
      </c>
      <c r="L587" s="19" t="s">
        <v>478</v>
      </c>
      <c r="M587" s="19" t="s">
        <v>612</v>
      </c>
      <c r="N587">
        <v>1</v>
      </c>
      <c r="O587">
        <v>5</v>
      </c>
      <c r="P587" s="14" t="s">
        <v>96</v>
      </c>
      <c r="Q587" s="14" t="s">
        <v>2059</v>
      </c>
    </row>
    <row r="588" spans="1:17" ht="18" customHeight="1" x14ac:dyDescent="0.2">
      <c r="A588" s="64" t="s">
        <v>20</v>
      </c>
      <c r="B588" s="64" t="s">
        <v>623</v>
      </c>
      <c r="C588" s="64" t="s">
        <v>14</v>
      </c>
      <c r="D588" s="64" t="s">
        <v>34</v>
      </c>
      <c r="E588" s="64" t="s">
        <v>897</v>
      </c>
      <c r="F588" s="14"/>
      <c r="G588" s="14"/>
      <c r="H588" s="19">
        <v>2009</v>
      </c>
      <c r="I588" s="14" t="s">
        <v>900</v>
      </c>
      <c r="J588" s="19" t="s">
        <v>899</v>
      </c>
      <c r="K588" s="19" t="s">
        <v>831</v>
      </c>
      <c r="L588" s="19" t="s">
        <v>478</v>
      </c>
      <c r="M588" s="19" t="s">
        <v>612</v>
      </c>
      <c r="N588">
        <v>1</v>
      </c>
      <c r="O588">
        <v>5</v>
      </c>
      <c r="P588" s="14" t="s">
        <v>96</v>
      </c>
      <c r="Q588" s="14" t="s">
        <v>2059</v>
      </c>
    </row>
    <row r="589" spans="1:17" ht="18" customHeight="1" x14ac:dyDescent="0.2">
      <c r="A589" s="64" t="s">
        <v>20</v>
      </c>
      <c r="B589" s="64" t="s">
        <v>624</v>
      </c>
      <c r="C589" s="64" t="s">
        <v>14</v>
      </c>
      <c r="D589" s="64" t="s">
        <v>34</v>
      </c>
      <c r="E589" s="64" t="s">
        <v>897</v>
      </c>
      <c r="F589" s="14"/>
      <c r="G589" s="14"/>
      <c r="H589" s="19">
        <v>2010</v>
      </c>
      <c r="I589" s="19" t="s">
        <v>902</v>
      </c>
      <c r="J589" s="19" t="s">
        <v>899</v>
      </c>
      <c r="K589" s="19" t="s">
        <v>831</v>
      </c>
      <c r="L589" s="19" t="s">
        <v>478</v>
      </c>
      <c r="M589" s="19" t="s">
        <v>612</v>
      </c>
      <c r="N589">
        <v>1</v>
      </c>
      <c r="O589">
        <v>5</v>
      </c>
      <c r="P589" s="14" t="s">
        <v>96</v>
      </c>
      <c r="Q589" s="14" t="s">
        <v>2059</v>
      </c>
    </row>
    <row r="590" spans="1:17" ht="18" customHeight="1" x14ac:dyDescent="0.2">
      <c r="A590" s="64" t="s">
        <v>20</v>
      </c>
      <c r="B590" s="64" t="s">
        <v>625</v>
      </c>
      <c r="C590" s="64" t="s">
        <v>14</v>
      </c>
      <c r="D590" s="64" t="s">
        <v>34</v>
      </c>
      <c r="E590" s="64" t="s">
        <v>897</v>
      </c>
      <c r="F590" s="14"/>
      <c r="G590" s="14"/>
      <c r="H590" s="19">
        <v>2011</v>
      </c>
      <c r="I590" s="14" t="s">
        <v>903</v>
      </c>
      <c r="J590" s="19" t="s">
        <v>899</v>
      </c>
      <c r="K590" s="19" t="s">
        <v>831</v>
      </c>
      <c r="L590" s="19" t="s">
        <v>478</v>
      </c>
      <c r="M590" s="19" t="s">
        <v>612</v>
      </c>
      <c r="N590">
        <v>1</v>
      </c>
      <c r="O590">
        <v>5</v>
      </c>
      <c r="P590" s="14" t="s">
        <v>96</v>
      </c>
      <c r="Q590" s="14" t="s">
        <v>2059</v>
      </c>
    </row>
    <row r="591" spans="1:17" ht="18" customHeight="1" x14ac:dyDescent="0.2">
      <c r="A591" s="64" t="s">
        <v>20</v>
      </c>
      <c r="B591" s="64" t="s">
        <v>626</v>
      </c>
      <c r="C591" s="64" t="s">
        <v>14</v>
      </c>
      <c r="D591" s="64" t="s">
        <v>34</v>
      </c>
      <c r="E591" s="64" t="s">
        <v>897</v>
      </c>
      <c r="F591" s="14"/>
      <c r="G591" s="14"/>
      <c r="H591" s="19">
        <v>2012</v>
      </c>
      <c r="I591" s="19" t="s">
        <v>905</v>
      </c>
      <c r="J591" s="19" t="s">
        <v>899</v>
      </c>
      <c r="K591" s="19" t="s">
        <v>831</v>
      </c>
      <c r="L591" s="19" t="s">
        <v>478</v>
      </c>
      <c r="M591" s="19" t="s">
        <v>612</v>
      </c>
      <c r="N591">
        <v>1</v>
      </c>
      <c r="O591">
        <v>5</v>
      </c>
      <c r="P591" s="14" t="s">
        <v>96</v>
      </c>
      <c r="Q591" s="14" t="s">
        <v>2059</v>
      </c>
    </row>
    <row r="592" spans="1:17" ht="18" customHeight="1" x14ac:dyDescent="0.2">
      <c r="A592" s="64" t="s">
        <v>20</v>
      </c>
      <c r="B592" s="64" t="s">
        <v>627</v>
      </c>
      <c r="C592" s="64" t="s">
        <v>14</v>
      </c>
      <c r="D592" s="64" t="s">
        <v>34</v>
      </c>
      <c r="E592" s="64" t="s">
        <v>897</v>
      </c>
      <c r="F592" s="14"/>
      <c r="G592" s="14"/>
      <c r="H592" s="19">
        <v>2013</v>
      </c>
      <c r="I592" s="19" t="s">
        <v>911</v>
      </c>
      <c r="J592" s="19" t="s">
        <v>899</v>
      </c>
      <c r="K592" s="19" t="s">
        <v>831</v>
      </c>
      <c r="L592" s="19" t="s">
        <v>478</v>
      </c>
      <c r="M592" s="19" t="s">
        <v>612</v>
      </c>
      <c r="N592">
        <v>1</v>
      </c>
      <c r="O592">
        <v>5</v>
      </c>
      <c r="P592" s="14" t="s">
        <v>96</v>
      </c>
      <c r="Q592" s="14" t="s">
        <v>2059</v>
      </c>
    </row>
    <row r="593" spans="1:17" ht="18" customHeight="1" x14ac:dyDescent="0.2">
      <c r="A593" s="64" t="s">
        <v>20</v>
      </c>
      <c r="B593" s="64" t="s">
        <v>628</v>
      </c>
      <c r="C593" s="64" t="s">
        <v>14</v>
      </c>
      <c r="D593" s="64" t="s">
        <v>34</v>
      </c>
      <c r="E593" s="64" t="s">
        <v>897</v>
      </c>
      <c r="F593" s="14"/>
      <c r="G593" s="14"/>
      <c r="H593" s="19">
        <v>2014</v>
      </c>
      <c r="I593" s="14" t="s">
        <v>906</v>
      </c>
      <c r="J593" s="19" t="s">
        <v>899</v>
      </c>
      <c r="K593" s="19" t="s">
        <v>831</v>
      </c>
      <c r="L593" s="19" t="s">
        <v>478</v>
      </c>
      <c r="M593" s="19" t="s">
        <v>612</v>
      </c>
      <c r="N593">
        <v>1</v>
      </c>
      <c r="O593">
        <v>5</v>
      </c>
      <c r="P593" s="14" t="s">
        <v>96</v>
      </c>
      <c r="Q593" s="14" t="s">
        <v>2059</v>
      </c>
    </row>
    <row r="594" spans="1:17" ht="18" customHeight="1" x14ac:dyDescent="0.2">
      <c r="A594" s="64" t="s">
        <v>20</v>
      </c>
      <c r="B594" s="64" t="s">
        <v>629</v>
      </c>
      <c r="C594" s="64" t="s">
        <v>14</v>
      </c>
      <c r="D594" s="64" t="s">
        <v>34</v>
      </c>
      <c r="E594" s="64" t="s">
        <v>897</v>
      </c>
      <c r="F594" s="14"/>
      <c r="G594" s="14"/>
      <c r="H594" s="19">
        <v>2015</v>
      </c>
      <c r="I594" s="19" t="s">
        <v>908</v>
      </c>
      <c r="J594" s="19" t="s">
        <v>899</v>
      </c>
      <c r="K594" s="19" t="s">
        <v>831</v>
      </c>
      <c r="L594" s="19" t="s">
        <v>478</v>
      </c>
      <c r="M594" s="19" t="s">
        <v>612</v>
      </c>
      <c r="N594">
        <v>1</v>
      </c>
      <c r="O594">
        <v>5</v>
      </c>
      <c r="P594" s="14" t="s">
        <v>96</v>
      </c>
      <c r="Q594" s="14" t="s">
        <v>2059</v>
      </c>
    </row>
    <row r="595" spans="1:17" ht="18" customHeight="1" x14ac:dyDescent="0.2">
      <c r="A595" s="64" t="s">
        <v>20</v>
      </c>
      <c r="B595" s="64" t="s">
        <v>630</v>
      </c>
      <c r="C595" s="64" t="s">
        <v>14</v>
      </c>
      <c r="D595" s="64" t="s">
        <v>34</v>
      </c>
      <c r="E595" s="64" t="s">
        <v>897</v>
      </c>
      <c r="F595" s="14"/>
      <c r="G595" s="14"/>
      <c r="H595" s="19">
        <v>2017</v>
      </c>
      <c r="I595" s="14" t="s">
        <v>910</v>
      </c>
      <c r="J595" s="19" t="s">
        <v>899</v>
      </c>
      <c r="K595" s="19" t="s">
        <v>831</v>
      </c>
      <c r="L595" s="19" t="s">
        <v>478</v>
      </c>
      <c r="M595" s="19" t="s">
        <v>612</v>
      </c>
      <c r="N595">
        <v>1</v>
      </c>
      <c r="O595">
        <v>5</v>
      </c>
      <c r="P595" s="14" t="s">
        <v>96</v>
      </c>
      <c r="Q595" s="14" t="s">
        <v>2059</v>
      </c>
    </row>
    <row r="596" spans="1:17" ht="18" customHeight="1" x14ac:dyDescent="0.2">
      <c r="A596" s="64" t="s">
        <v>20</v>
      </c>
      <c r="B596" s="64" t="s">
        <v>631</v>
      </c>
      <c r="C596" s="64" t="s">
        <v>14</v>
      </c>
      <c r="D596" s="64" t="s">
        <v>34</v>
      </c>
      <c r="E596" s="64" t="s">
        <v>897</v>
      </c>
      <c r="F596" s="14"/>
      <c r="G596" s="14"/>
      <c r="H596" s="19">
        <v>2018</v>
      </c>
      <c r="I596" s="14" t="s">
        <v>913</v>
      </c>
      <c r="J596" s="19" t="s">
        <v>899</v>
      </c>
      <c r="K596" s="19" t="s">
        <v>831</v>
      </c>
      <c r="L596" s="19" t="s">
        <v>478</v>
      </c>
      <c r="M596" s="19" t="s">
        <v>612</v>
      </c>
      <c r="N596">
        <v>1</v>
      </c>
      <c r="O596">
        <v>5</v>
      </c>
      <c r="P596" s="14" t="s">
        <v>96</v>
      </c>
      <c r="Q596" s="14" t="s">
        <v>2059</v>
      </c>
    </row>
    <row r="597" spans="1:17" ht="18" customHeight="1" x14ac:dyDescent="0.2">
      <c r="A597" s="64" t="s">
        <v>20</v>
      </c>
      <c r="B597" s="64" t="s">
        <v>622</v>
      </c>
      <c r="C597" s="64" t="s">
        <v>14</v>
      </c>
      <c r="D597" s="64" t="s">
        <v>34</v>
      </c>
      <c r="E597" s="64" t="s">
        <v>914</v>
      </c>
      <c r="F597" s="14"/>
      <c r="G597" s="14"/>
      <c r="H597" s="19">
        <v>2008</v>
      </c>
      <c r="I597" s="19" t="s">
        <v>915</v>
      </c>
      <c r="J597" s="19" t="s">
        <v>916</v>
      </c>
      <c r="K597" s="19" t="s">
        <v>831</v>
      </c>
      <c r="L597" s="19" t="s">
        <v>478</v>
      </c>
      <c r="M597" s="19" t="s">
        <v>612</v>
      </c>
      <c r="N597">
        <v>1</v>
      </c>
      <c r="O597">
        <v>5</v>
      </c>
      <c r="P597" s="14" t="s">
        <v>96</v>
      </c>
      <c r="Q597" s="14" t="s">
        <v>2059</v>
      </c>
    </row>
    <row r="598" spans="1:17" ht="18" customHeight="1" x14ac:dyDescent="0.2">
      <c r="A598" s="64" t="s">
        <v>20</v>
      </c>
      <c r="B598" s="64" t="s">
        <v>623</v>
      </c>
      <c r="C598" s="64" t="s">
        <v>14</v>
      </c>
      <c r="D598" s="64" t="s">
        <v>34</v>
      </c>
      <c r="E598" s="64" t="s">
        <v>914</v>
      </c>
      <c r="F598" s="14"/>
      <c r="G598" s="14"/>
      <c r="H598" s="19">
        <v>2009</v>
      </c>
      <c r="I598" s="14" t="s">
        <v>918</v>
      </c>
      <c r="J598" s="19" t="s">
        <v>916</v>
      </c>
      <c r="K598" s="19" t="s">
        <v>831</v>
      </c>
      <c r="L598" s="19" t="s">
        <v>478</v>
      </c>
      <c r="M598" s="19" t="s">
        <v>612</v>
      </c>
      <c r="N598">
        <v>1</v>
      </c>
      <c r="O598">
        <v>5</v>
      </c>
      <c r="P598" s="14" t="s">
        <v>96</v>
      </c>
      <c r="Q598" s="14" t="s">
        <v>2059</v>
      </c>
    </row>
    <row r="599" spans="1:17" ht="18" customHeight="1" x14ac:dyDescent="0.2">
      <c r="A599" s="64" t="s">
        <v>20</v>
      </c>
      <c r="B599" s="64" t="s">
        <v>624</v>
      </c>
      <c r="C599" s="64" t="s">
        <v>14</v>
      </c>
      <c r="D599" s="64" t="s">
        <v>34</v>
      </c>
      <c r="E599" s="64" t="s">
        <v>914</v>
      </c>
      <c r="F599" s="14"/>
      <c r="G599" s="14"/>
      <c r="H599" s="19">
        <v>2010</v>
      </c>
      <c r="I599" s="19" t="s">
        <v>919</v>
      </c>
      <c r="J599" s="19" t="s">
        <v>916</v>
      </c>
      <c r="K599" s="19" t="s">
        <v>831</v>
      </c>
      <c r="L599" s="19" t="s">
        <v>478</v>
      </c>
      <c r="M599" s="19" t="s">
        <v>612</v>
      </c>
      <c r="N599">
        <v>1</v>
      </c>
      <c r="O599">
        <v>5</v>
      </c>
      <c r="P599" s="14" t="s">
        <v>96</v>
      </c>
      <c r="Q599" s="14" t="s">
        <v>2059</v>
      </c>
    </row>
    <row r="600" spans="1:17" ht="18" customHeight="1" x14ac:dyDescent="0.2">
      <c r="A600" s="64" t="s">
        <v>20</v>
      </c>
      <c r="B600" s="64" t="s">
        <v>625</v>
      </c>
      <c r="C600" s="64" t="s">
        <v>14</v>
      </c>
      <c r="D600" s="64" t="s">
        <v>34</v>
      </c>
      <c r="E600" s="64" t="s">
        <v>914</v>
      </c>
      <c r="F600" s="14"/>
      <c r="G600" s="14"/>
      <c r="H600" s="19">
        <v>2011</v>
      </c>
      <c r="I600" s="14" t="s">
        <v>921</v>
      </c>
      <c r="J600" s="19" t="s">
        <v>916</v>
      </c>
      <c r="K600" s="19" t="s">
        <v>831</v>
      </c>
      <c r="L600" s="19" t="s">
        <v>478</v>
      </c>
      <c r="M600" s="19" t="s">
        <v>612</v>
      </c>
      <c r="N600">
        <v>1</v>
      </c>
      <c r="O600">
        <v>5</v>
      </c>
      <c r="P600" s="14" t="s">
        <v>96</v>
      </c>
      <c r="Q600" s="14" t="s">
        <v>2059</v>
      </c>
    </row>
    <row r="601" spans="1:17" ht="18" customHeight="1" x14ac:dyDescent="0.2">
      <c r="A601" s="64" t="s">
        <v>20</v>
      </c>
      <c r="B601" s="64" t="s">
        <v>626</v>
      </c>
      <c r="C601" s="64" t="s">
        <v>14</v>
      </c>
      <c r="D601" s="64" t="s">
        <v>34</v>
      </c>
      <c r="E601" s="64" t="s">
        <v>914</v>
      </c>
      <c r="F601" s="14"/>
      <c r="G601" s="14"/>
      <c r="H601" s="19">
        <v>2012</v>
      </c>
      <c r="I601" s="19" t="s">
        <v>922</v>
      </c>
      <c r="J601" s="19" t="s">
        <v>916</v>
      </c>
      <c r="K601" s="19" t="s">
        <v>831</v>
      </c>
      <c r="L601" s="19" t="s">
        <v>478</v>
      </c>
      <c r="M601" s="19" t="s">
        <v>612</v>
      </c>
      <c r="N601">
        <v>1</v>
      </c>
      <c r="O601">
        <v>5</v>
      </c>
      <c r="P601" s="14" t="s">
        <v>96</v>
      </c>
      <c r="Q601" s="14" t="s">
        <v>2059</v>
      </c>
    </row>
    <row r="602" spans="1:17" ht="18" customHeight="1" x14ac:dyDescent="0.2">
      <c r="A602" s="64" t="s">
        <v>20</v>
      </c>
      <c r="B602" s="64" t="s">
        <v>627</v>
      </c>
      <c r="C602" s="64" t="s">
        <v>14</v>
      </c>
      <c r="D602" s="64" t="s">
        <v>34</v>
      </c>
      <c r="E602" s="64" t="s">
        <v>914</v>
      </c>
      <c r="F602" s="14"/>
      <c r="G602" s="14"/>
      <c r="H602" s="19">
        <v>2013</v>
      </c>
      <c r="I602" s="19" t="s">
        <v>929</v>
      </c>
      <c r="J602" s="19" t="s">
        <v>916</v>
      </c>
      <c r="K602" s="19" t="s">
        <v>831</v>
      </c>
      <c r="L602" s="19" t="s">
        <v>478</v>
      </c>
      <c r="M602" s="19" t="s">
        <v>612</v>
      </c>
      <c r="N602">
        <v>1</v>
      </c>
      <c r="O602">
        <v>5</v>
      </c>
      <c r="P602" s="14" t="s">
        <v>96</v>
      </c>
      <c r="Q602" s="14" t="s">
        <v>2059</v>
      </c>
    </row>
    <row r="603" spans="1:17" ht="18" customHeight="1" x14ac:dyDescent="0.2">
      <c r="A603" s="64" t="s">
        <v>20</v>
      </c>
      <c r="B603" s="64" t="s">
        <v>628</v>
      </c>
      <c r="C603" s="64" t="s">
        <v>14</v>
      </c>
      <c r="D603" s="64" t="s">
        <v>34</v>
      </c>
      <c r="E603" s="64" t="s">
        <v>914</v>
      </c>
      <c r="F603" s="14"/>
      <c r="G603" s="14"/>
      <c r="H603" s="19">
        <v>2014</v>
      </c>
      <c r="I603" s="14" t="s">
        <v>924</v>
      </c>
      <c r="J603" s="19" t="s">
        <v>916</v>
      </c>
      <c r="K603" s="19" t="s">
        <v>831</v>
      </c>
      <c r="L603" s="19" t="s">
        <v>478</v>
      </c>
      <c r="M603" s="19" t="s">
        <v>612</v>
      </c>
      <c r="N603">
        <v>1</v>
      </c>
      <c r="O603">
        <v>5</v>
      </c>
      <c r="P603" s="14" t="s">
        <v>96</v>
      </c>
      <c r="Q603" s="14" t="s">
        <v>2059</v>
      </c>
    </row>
    <row r="604" spans="1:17" ht="18" customHeight="1" x14ac:dyDescent="0.2">
      <c r="A604" s="64" t="s">
        <v>20</v>
      </c>
      <c r="B604" s="64" t="s">
        <v>629</v>
      </c>
      <c r="C604" s="64" t="s">
        <v>14</v>
      </c>
      <c r="D604" s="64" t="s">
        <v>34</v>
      </c>
      <c r="E604" s="64" t="s">
        <v>914</v>
      </c>
      <c r="F604" s="14"/>
      <c r="G604" s="14"/>
      <c r="H604" s="19">
        <v>2015</v>
      </c>
      <c r="I604" s="19" t="s">
        <v>925</v>
      </c>
      <c r="J604" s="19" t="s">
        <v>916</v>
      </c>
      <c r="K604" s="19" t="s">
        <v>831</v>
      </c>
      <c r="L604" s="19" t="s">
        <v>478</v>
      </c>
      <c r="M604" s="19" t="s">
        <v>612</v>
      </c>
      <c r="N604">
        <v>1</v>
      </c>
      <c r="O604">
        <v>5</v>
      </c>
      <c r="P604" s="14" t="s">
        <v>96</v>
      </c>
      <c r="Q604" s="14" t="s">
        <v>2059</v>
      </c>
    </row>
    <row r="605" spans="1:17" ht="18" customHeight="1" x14ac:dyDescent="0.2">
      <c r="A605" s="64" t="s">
        <v>20</v>
      </c>
      <c r="B605" s="64" t="s">
        <v>630</v>
      </c>
      <c r="C605" s="64" t="s">
        <v>14</v>
      </c>
      <c r="D605" s="64" t="s">
        <v>34</v>
      </c>
      <c r="E605" s="64" t="s">
        <v>914</v>
      </c>
      <c r="F605" s="14"/>
      <c r="G605" s="14"/>
      <c r="H605" s="19">
        <v>2017</v>
      </c>
      <c r="I605" s="14" t="s">
        <v>927</v>
      </c>
      <c r="J605" s="19" t="s">
        <v>916</v>
      </c>
      <c r="K605" s="19" t="s">
        <v>831</v>
      </c>
      <c r="L605" s="19" t="s">
        <v>478</v>
      </c>
      <c r="M605" s="19" t="s">
        <v>612</v>
      </c>
      <c r="N605">
        <v>1</v>
      </c>
      <c r="O605">
        <v>5</v>
      </c>
      <c r="P605" s="14" t="s">
        <v>96</v>
      </c>
      <c r="Q605" s="14" t="s">
        <v>2059</v>
      </c>
    </row>
    <row r="606" spans="1:17" ht="18" customHeight="1" x14ac:dyDescent="0.2">
      <c r="A606" s="64" t="s">
        <v>20</v>
      </c>
      <c r="B606" s="64" t="s">
        <v>631</v>
      </c>
      <c r="C606" s="64" t="s">
        <v>14</v>
      </c>
      <c r="D606" s="64" t="s">
        <v>34</v>
      </c>
      <c r="E606" s="64" t="s">
        <v>914</v>
      </c>
      <c r="F606" s="14"/>
      <c r="G606" s="14"/>
      <c r="H606" s="19">
        <v>2018</v>
      </c>
      <c r="I606" s="14" t="s">
        <v>930</v>
      </c>
      <c r="J606" s="19" t="s">
        <v>916</v>
      </c>
      <c r="K606" s="19" t="s">
        <v>831</v>
      </c>
      <c r="L606" s="19" t="s">
        <v>478</v>
      </c>
      <c r="M606" s="19" t="s">
        <v>612</v>
      </c>
      <c r="N606">
        <v>1</v>
      </c>
      <c r="O606">
        <v>5</v>
      </c>
      <c r="P606" s="14" t="s">
        <v>96</v>
      </c>
      <c r="Q606" s="14" t="s">
        <v>2059</v>
      </c>
    </row>
    <row r="607" spans="1:17" ht="18" customHeight="1" x14ac:dyDescent="0.2">
      <c r="A607" s="64" t="s">
        <v>20</v>
      </c>
      <c r="B607" s="64" t="s">
        <v>622</v>
      </c>
      <c r="C607" s="64" t="s">
        <v>14</v>
      </c>
      <c r="D607" s="64" t="s">
        <v>34</v>
      </c>
      <c r="E607" s="64" t="s">
        <v>932</v>
      </c>
      <c r="F607" s="14"/>
      <c r="G607" s="14"/>
      <c r="H607" s="19">
        <v>2008</v>
      </c>
      <c r="I607" s="19" t="s">
        <v>933</v>
      </c>
      <c r="J607" s="19" t="s">
        <v>934</v>
      </c>
      <c r="K607" s="19" t="s">
        <v>831</v>
      </c>
      <c r="L607" s="19" t="s">
        <v>119</v>
      </c>
      <c r="M607" s="19" t="s">
        <v>612</v>
      </c>
      <c r="N607">
        <v>1</v>
      </c>
      <c r="O607">
        <v>5</v>
      </c>
      <c r="P607" s="14" t="s">
        <v>96</v>
      </c>
      <c r="Q607" s="14" t="s">
        <v>2059</v>
      </c>
    </row>
    <row r="608" spans="1:17" ht="18" customHeight="1" x14ac:dyDescent="0.2">
      <c r="A608" s="64" t="s">
        <v>20</v>
      </c>
      <c r="B608" s="64" t="s">
        <v>623</v>
      </c>
      <c r="C608" s="64" t="s">
        <v>14</v>
      </c>
      <c r="D608" s="64" t="s">
        <v>34</v>
      </c>
      <c r="E608" s="64" t="s">
        <v>932</v>
      </c>
      <c r="F608" s="14"/>
      <c r="G608" s="14"/>
      <c r="H608" s="19">
        <v>2009</v>
      </c>
      <c r="I608" s="14" t="s">
        <v>935</v>
      </c>
      <c r="J608" s="19" t="s">
        <v>934</v>
      </c>
      <c r="K608" s="19" t="s">
        <v>831</v>
      </c>
      <c r="L608" s="19" t="s">
        <v>119</v>
      </c>
      <c r="M608" s="19" t="s">
        <v>612</v>
      </c>
      <c r="N608">
        <v>1</v>
      </c>
      <c r="O608">
        <v>5</v>
      </c>
      <c r="P608" s="14" t="s">
        <v>96</v>
      </c>
      <c r="Q608" s="14" t="s">
        <v>2059</v>
      </c>
    </row>
    <row r="609" spans="1:17" ht="18" customHeight="1" x14ac:dyDescent="0.2">
      <c r="A609" s="64" t="s">
        <v>20</v>
      </c>
      <c r="B609" s="64" t="s">
        <v>624</v>
      </c>
      <c r="C609" s="64" t="s">
        <v>14</v>
      </c>
      <c r="D609" s="64" t="s">
        <v>34</v>
      </c>
      <c r="E609" s="64" t="s">
        <v>932</v>
      </c>
      <c r="F609" s="14"/>
      <c r="G609" s="14"/>
      <c r="H609" s="19">
        <v>2010</v>
      </c>
      <c r="I609" s="19" t="s">
        <v>937</v>
      </c>
      <c r="J609" s="19" t="s">
        <v>934</v>
      </c>
      <c r="K609" s="19" t="s">
        <v>831</v>
      </c>
      <c r="L609" s="19" t="s">
        <v>119</v>
      </c>
      <c r="M609" s="19" t="s">
        <v>612</v>
      </c>
      <c r="N609">
        <v>1</v>
      </c>
      <c r="O609">
        <v>5</v>
      </c>
      <c r="P609" s="14" t="s">
        <v>96</v>
      </c>
      <c r="Q609" s="14" t="s">
        <v>2059</v>
      </c>
    </row>
    <row r="610" spans="1:17" ht="18" customHeight="1" x14ac:dyDescent="0.2">
      <c r="A610" s="64" t="s">
        <v>20</v>
      </c>
      <c r="B610" s="64" t="s">
        <v>625</v>
      </c>
      <c r="C610" s="64" t="s">
        <v>14</v>
      </c>
      <c r="D610" s="64" t="s">
        <v>34</v>
      </c>
      <c r="E610" s="64" t="s">
        <v>932</v>
      </c>
      <c r="F610" s="14"/>
      <c r="G610" s="14"/>
      <c r="H610" s="19">
        <v>2011</v>
      </c>
      <c r="I610" s="14" t="s">
        <v>939</v>
      </c>
      <c r="J610" s="19" t="s">
        <v>934</v>
      </c>
      <c r="K610" s="19" t="s">
        <v>831</v>
      </c>
      <c r="L610" s="19" t="s">
        <v>119</v>
      </c>
      <c r="M610" s="19" t="s">
        <v>612</v>
      </c>
      <c r="N610">
        <v>1</v>
      </c>
      <c r="O610">
        <v>5</v>
      </c>
      <c r="P610" s="14" t="s">
        <v>96</v>
      </c>
      <c r="Q610" s="14" t="s">
        <v>2059</v>
      </c>
    </row>
    <row r="611" spans="1:17" ht="18" customHeight="1" x14ac:dyDescent="0.2">
      <c r="A611" s="64" t="s">
        <v>20</v>
      </c>
      <c r="B611" s="64" t="s">
        <v>626</v>
      </c>
      <c r="C611" s="64" t="s">
        <v>14</v>
      </c>
      <c r="D611" s="64" t="s">
        <v>34</v>
      </c>
      <c r="E611" s="64" t="s">
        <v>932</v>
      </c>
      <c r="F611" s="14"/>
      <c r="G611" s="14"/>
      <c r="H611" s="19">
        <v>2012</v>
      </c>
      <c r="I611" s="19" t="s">
        <v>940</v>
      </c>
      <c r="J611" s="19" t="s">
        <v>934</v>
      </c>
      <c r="K611" s="19" t="s">
        <v>831</v>
      </c>
      <c r="L611" s="19" t="s">
        <v>119</v>
      </c>
      <c r="M611" s="19" t="s">
        <v>612</v>
      </c>
      <c r="N611">
        <v>1</v>
      </c>
      <c r="O611">
        <v>5</v>
      </c>
      <c r="P611" s="14" t="s">
        <v>96</v>
      </c>
      <c r="Q611" s="14" t="s">
        <v>2059</v>
      </c>
    </row>
    <row r="612" spans="1:17" ht="18" customHeight="1" x14ac:dyDescent="0.2">
      <c r="A612" s="64" t="s">
        <v>20</v>
      </c>
      <c r="B612" s="64" t="s">
        <v>627</v>
      </c>
      <c r="C612" s="64" t="s">
        <v>14</v>
      </c>
      <c r="D612" s="64" t="s">
        <v>34</v>
      </c>
      <c r="E612" s="64" t="s">
        <v>932</v>
      </c>
      <c r="F612" s="14"/>
      <c r="G612" s="14"/>
      <c r="H612" s="19">
        <v>2013</v>
      </c>
      <c r="I612" s="14" t="s">
        <v>945</v>
      </c>
      <c r="J612" s="19" t="s">
        <v>934</v>
      </c>
      <c r="K612" s="19" t="s">
        <v>831</v>
      </c>
      <c r="L612" s="19" t="s">
        <v>119</v>
      </c>
      <c r="M612" s="19" t="s">
        <v>612</v>
      </c>
      <c r="N612">
        <v>1</v>
      </c>
      <c r="O612">
        <v>5</v>
      </c>
      <c r="P612" s="14" t="s">
        <v>96</v>
      </c>
      <c r="Q612" s="14" t="s">
        <v>2059</v>
      </c>
    </row>
    <row r="613" spans="1:17" ht="18" customHeight="1" x14ac:dyDescent="0.2">
      <c r="A613" s="64" t="s">
        <v>20</v>
      </c>
      <c r="B613" s="64" t="s">
        <v>628</v>
      </c>
      <c r="C613" s="64" t="s">
        <v>14</v>
      </c>
      <c r="D613" s="64" t="s">
        <v>34</v>
      </c>
      <c r="E613" s="64" t="s">
        <v>932</v>
      </c>
      <c r="F613" s="14"/>
      <c r="G613" s="14"/>
      <c r="H613" s="19">
        <v>2014</v>
      </c>
      <c r="I613" s="14" t="s">
        <v>942</v>
      </c>
      <c r="J613" s="19" t="s">
        <v>934</v>
      </c>
      <c r="K613" s="19" t="s">
        <v>831</v>
      </c>
      <c r="L613" s="19" t="s">
        <v>119</v>
      </c>
      <c r="M613" s="19" t="s">
        <v>612</v>
      </c>
      <c r="N613">
        <v>1</v>
      </c>
      <c r="O613">
        <v>5</v>
      </c>
      <c r="P613" s="14" t="s">
        <v>96</v>
      </c>
      <c r="Q613" s="14" t="s">
        <v>2059</v>
      </c>
    </row>
    <row r="614" spans="1:17" ht="18" customHeight="1" x14ac:dyDescent="0.2">
      <c r="A614" s="64" t="s">
        <v>20</v>
      </c>
      <c r="B614" s="64" t="s">
        <v>629</v>
      </c>
      <c r="C614" s="64" t="s">
        <v>14</v>
      </c>
      <c r="D614" s="64" t="s">
        <v>34</v>
      </c>
      <c r="E614" s="64" t="s">
        <v>932</v>
      </c>
      <c r="F614" s="14"/>
      <c r="G614" s="14"/>
      <c r="H614" s="19">
        <v>2015</v>
      </c>
      <c r="I614" s="14" t="s">
        <v>943</v>
      </c>
      <c r="J614" s="19" t="s">
        <v>934</v>
      </c>
      <c r="K614" s="19" t="s">
        <v>831</v>
      </c>
      <c r="L614" s="19" t="s">
        <v>119</v>
      </c>
      <c r="M614" s="19" t="s">
        <v>612</v>
      </c>
      <c r="N614">
        <v>1</v>
      </c>
      <c r="O614">
        <v>5</v>
      </c>
      <c r="P614" s="14" t="s">
        <v>96</v>
      </c>
      <c r="Q614" s="14" t="s">
        <v>2059</v>
      </c>
    </row>
    <row r="615" spans="1:17" ht="18" customHeight="1" x14ac:dyDescent="0.2">
      <c r="A615" s="64" t="s">
        <v>20</v>
      </c>
      <c r="B615" s="64" t="s">
        <v>630</v>
      </c>
      <c r="C615" s="64" t="s">
        <v>14</v>
      </c>
      <c r="D615" s="64" t="s">
        <v>34</v>
      </c>
      <c r="E615" s="64" t="s">
        <v>932</v>
      </c>
      <c r="F615" s="14"/>
      <c r="G615" s="14"/>
      <c r="H615" s="19">
        <v>2017</v>
      </c>
      <c r="I615" s="19" t="s">
        <v>944</v>
      </c>
      <c r="J615" s="19" t="s">
        <v>934</v>
      </c>
      <c r="K615" s="19" t="s">
        <v>831</v>
      </c>
      <c r="L615" s="19" t="s">
        <v>119</v>
      </c>
      <c r="M615" s="19" t="s">
        <v>612</v>
      </c>
      <c r="N615">
        <v>1</v>
      </c>
      <c r="O615">
        <v>5</v>
      </c>
      <c r="P615" s="14" t="s">
        <v>96</v>
      </c>
      <c r="Q615" s="14" t="s">
        <v>2059</v>
      </c>
    </row>
    <row r="616" spans="1:17" ht="18" customHeight="1" x14ac:dyDescent="0.2">
      <c r="A616" s="64" t="s">
        <v>20</v>
      </c>
      <c r="B616" s="64" t="s">
        <v>631</v>
      </c>
      <c r="C616" s="64" t="s">
        <v>14</v>
      </c>
      <c r="D616" s="64" t="s">
        <v>34</v>
      </c>
      <c r="E616" s="64" t="s">
        <v>932</v>
      </c>
      <c r="F616" s="14"/>
      <c r="G616" s="14"/>
      <c r="H616" s="19">
        <v>2018</v>
      </c>
      <c r="I616" s="19" t="s">
        <v>946</v>
      </c>
      <c r="J616" s="19" t="s">
        <v>934</v>
      </c>
      <c r="K616" s="19" t="s">
        <v>831</v>
      </c>
      <c r="L616" s="19" t="s">
        <v>119</v>
      </c>
      <c r="M616" s="19" t="s">
        <v>612</v>
      </c>
      <c r="N616">
        <v>1</v>
      </c>
      <c r="O616">
        <v>5</v>
      </c>
      <c r="P616" s="14" t="s">
        <v>96</v>
      </c>
      <c r="Q616" s="14" t="s">
        <v>2059</v>
      </c>
    </row>
    <row r="617" spans="1:17" ht="18" customHeight="1" x14ac:dyDescent="0.2">
      <c r="A617" s="64" t="s">
        <v>20</v>
      </c>
      <c r="B617" s="64" t="s">
        <v>622</v>
      </c>
      <c r="C617" s="64" t="s">
        <v>14</v>
      </c>
      <c r="D617" s="64" t="s">
        <v>34</v>
      </c>
      <c r="E617" s="64" t="s">
        <v>947</v>
      </c>
      <c r="F617" s="14"/>
      <c r="G617" s="14"/>
      <c r="H617" s="19">
        <v>2008</v>
      </c>
      <c r="I617" s="19" t="s">
        <v>948</v>
      </c>
      <c r="J617" s="19" t="s">
        <v>949</v>
      </c>
      <c r="K617" s="19" t="s">
        <v>831</v>
      </c>
      <c r="L617" s="19" t="s">
        <v>119</v>
      </c>
      <c r="M617" s="19" t="s">
        <v>612</v>
      </c>
      <c r="N617">
        <v>1</v>
      </c>
      <c r="O617">
        <v>5</v>
      </c>
      <c r="P617" s="14" t="s">
        <v>96</v>
      </c>
      <c r="Q617" s="14" t="s">
        <v>2059</v>
      </c>
    </row>
    <row r="618" spans="1:17" ht="18" customHeight="1" x14ac:dyDescent="0.2">
      <c r="A618" s="64" t="s">
        <v>20</v>
      </c>
      <c r="B618" s="64" t="s">
        <v>623</v>
      </c>
      <c r="C618" s="64" t="s">
        <v>14</v>
      </c>
      <c r="D618" s="64" t="s">
        <v>34</v>
      </c>
      <c r="E618" s="64" t="s">
        <v>947</v>
      </c>
      <c r="F618" s="14"/>
      <c r="G618" s="14"/>
      <c r="H618" s="19">
        <v>2009</v>
      </c>
      <c r="I618" s="14" t="s">
        <v>950</v>
      </c>
      <c r="J618" s="19" t="s">
        <v>949</v>
      </c>
      <c r="K618" s="19" t="s">
        <v>831</v>
      </c>
      <c r="L618" s="19" t="s">
        <v>119</v>
      </c>
      <c r="M618" s="19" t="s">
        <v>612</v>
      </c>
      <c r="N618">
        <v>1</v>
      </c>
      <c r="O618">
        <v>5</v>
      </c>
      <c r="P618" s="14" t="s">
        <v>96</v>
      </c>
      <c r="Q618" s="14" t="s">
        <v>2059</v>
      </c>
    </row>
    <row r="619" spans="1:17" ht="18" customHeight="1" x14ac:dyDescent="0.2">
      <c r="A619" s="64" t="s">
        <v>20</v>
      </c>
      <c r="B619" s="64" t="s">
        <v>624</v>
      </c>
      <c r="C619" s="64" t="s">
        <v>14</v>
      </c>
      <c r="D619" s="64" t="s">
        <v>34</v>
      </c>
      <c r="E619" s="64" t="s">
        <v>947</v>
      </c>
      <c r="F619" s="14"/>
      <c r="G619" s="14"/>
      <c r="H619" s="19">
        <v>2010</v>
      </c>
      <c r="I619" s="19" t="s">
        <v>951</v>
      </c>
      <c r="J619" s="19" t="s">
        <v>949</v>
      </c>
      <c r="K619" s="19" t="s">
        <v>831</v>
      </c>
      <c r="L619" s="19" t="s">
        <v>119</v>
      </c>
      <c r="M619" s="19" t="s">
        <v>612</v>
      </c>
      <c r="N619">
        <v>1</v>
      </c>
      <c r="O619">
        <v>5</v>
      </c>
      <c r="P619" s="14" t="s">
        <v>96</v>
      </c>
      <c r="Q619" s="14" t="s">
        <v>2059</v>
      </c>
    </row>
    <row r="620" spans="1:17" ht="18" customHeight="1" x14ac:dyDescent="0.2">
      <c r="A620" s="64" t="s">
        <v>20</v>
      </c>
      <c r="B620" s="64" t="s">
        <v>625</v>
      </c>
      <c r="C620" s="64" t="s">
        <v>14</v>
      </c>
      <c r="D620" s="64" t="s">
        <v>34</v>
      </c>
      <c r="E620" s="64" t="s">
        <v>947</v>
      </c>
      <c r="F620" s="14"/>
      <c r="G620" s="14"/>
      <c r="H620" s="19">
        <v>2011</v>
      </c>
      <c r="I620" s="14" t="s">
        <v>952</v>
      </c>
      <c r="J620" s="19" t="s">
        <v>949</v>
      </c>
      <c r="K620" s="19" t="s">
        <v>831</v>
      </c>
      <c r="L620" s="19" t="s">
        <v>119</v>
      </c>
      <c r="M620" s="19" t="s">
        <v>612</v>
      </c>
      <c r="N620">
        <v>1</v>
      </c>
      <c r="O620">
        <v>5</v>
      </c>
      <c r="P620" s="14" t="s">
        <v>96</v>
      </c>
      <c r="Q620" s="14" t="s">
        <v>2059</v>
      </c>
    </row>
    <row r="621" spans="1:17" ht="18" customHeight="1" x14ac:dyDescent="0.2">
      <c r="A621" s="64" t="s">
        <v>20</v>
      </c>
      <c r="B621" s="64" t="s">
        <v>626</v>
      </c>
      <c r="C621" s="64" t="s">
        <v>14</v>
      </c>
      <c r="D621" s="64" t="s">
        <v>34</v>
      </c>
      <c r="E621" s="64" t="s">
        <v>947</v>
      </c>
      <c r="F621" s="14"/>
      <c r="G621" s="14"/>
      <c r="H621" s="19">
        <v>2012</v>
      </c>
      <c r="I621" s="19" t="s">
        <v>953</v>
      </c>
      <c r="J621" s="19" t="s">
        <v>949</v>
      </c>
      <c r="K621" s="19" t="s">
        <v>831</v>
      </c>
      <c r="L621" s="19" t="s">
        <v>119</v>
      </c>
      <c r="M621" s="19" t="s">
        <v>612</v>
      </c>
      <c r="N621">
        <v>1</v>
      </c>
      <c r="O621">
        <v>5</v>
      </c>
      <c r="P621" s="14" t="s">
        <v>96</v>
      </c>
      <c r="Q621" s="14" t="s">
        <v>2059</v>
      </c>
    </row>
    <row r="622" spans="1:17" ht="18" customHeight="1" x14ac:dyDescent="0.2">
      <c r="A622" s="64" t="s">
        <v>20</v>
      </c>
      <c r="B622" s="64" t="s">
        <v>627</v>
      </c>
      <c r="C622" s="64" t="s">
        <v>14</v>
      </c>
      <c r="D622" s="64" t="s">
        <v>34</v>
      </c>
      <c r="E622" s="64" t="s">
        <v>947</v>
      </c>
      <c r="F622" s="14"/>
      <c r="G622" s="14"/>
      <c r="H622" s="19">
        <v>2013</v>
      </c>
      <c r="I622" s="19" t="s">
        <v>957</v>
      </c>
      <c r="J622" s="19" t="s">
        <v>949</v>
      </c>
      <c r="K622" s="19" t="s">
        <v>831</v>
      </c>
      <c r="L622" s="19" t="s">
        <v>119</v>
      </c>
      <c r="M622" s="19" t="s">
        <v>612</v>
      </c>
      <c r="N622">
        <v>1</v>
      </c>
      <c r="O622">
        <v>5</v>
      </c>
      <c r="P622" s="14" t="s">
        <v>96</v>
      </c>
      <c r="Q622" s="14" t="s">
        <v>2059</v>
      </c>
    </row>
    <row r="623" spans="1:17" ht="18" customHeight="1" x14ac:dyDescent="0.2">
      <c r="A623" s="64" t="s">
        <v>20</v>
      </c>
      <c r="B623" s="64" t="s">
        <v>628</v>
      </c>
      <c r="C623" s="64" t="s">
        <v>14</v>
      </c>
      <c r="D623" s="64" t="s">
        <v>34</v>
      </c>
      <c r="E623" s="64" t="s">
        <v>947</v>
      </c>
      <c r="F623" s="14"/>
      <c r="G623" s="14"/>
      <c r="H623" s="19">
        <v>2014</v>
      </c>
      <c r="I623" s="14" t="s">
        <v>954</v>
      </c>
      <c r="J623" s="19" t="s">
        <v>949</v>
      </c>
      <c r="K623" s="19" t="s">
        <v>831</v>
      </c>
      <c r="L623" s="19" t="s">
        <v>119</v>
      </c>
      <c r="M623" s="19" t="s">
        <v>612</v>
      </c>
      <c r="N623">
        <v>1</v>
      </c>
      <c r="O623">
        <v>5</v>
      </c>
      <c r="P623" s="14" t="s">
        <v>96</v>
      </c>
      <c r="Q623" s="14" t="s">
        <v>2059</v>
      </c>
    </row>
    <row r="624" spans="1:17" ht="18" customHeight="1" x14ac:dyDescent="0.2">
      <c r="A624" s="64" t="s">
        <v>20</v>
      </c>
      <c r="B624" s="64" t="s">
        <v>629</v>
      </c>
      <c r="C624" s="64" t="s">
        <v>14</v>
      </c>
      <c r="D624" s="64" t="s">
        <v>34</v>
      </c>
      <c r="E624" s="64" t="s">
        <v>947</v>
      </c>
      <c r="F624" s="14"/>
      <c r="G624" s="14"/>
      <c r="H624" s="19">
        <v>2015</v>
      </c>
      <c r="I624" s="19" t="s">
        <v>955</v>
      </c>
      <c r="J624" s="19" t="s">
        <v>949</v>
      </c>
      <c r="K624" s="19" t="s">
        <v>831</v>
      </c>
      <c r="L624" s="19" t="s">
        <v>119</v>
      </c>
      <c r="M624" s="19" t="s">
        <v>612</v>
      </c>
      <c r="N624">
        <v>1</v>
      </c>
      <c r="O624">
        <v>5</v>
      </c>
      <c r="P624" s="14" t="s">
        <v>96</v>
      </c>
      <c r="Q624" s="14" t="s">
        <v>2059</v>
      </c>
    </row>
    <row r="625" spans="1:17" ht="18" customHeight="1" x14ac:dyDescent="0.2">
      <c r="A625" s="64" t="s">
        <v>20</v>
      </c>
      <c r="B625" s="64" t="s">
        <v>630</v>
      </c>
      <c r="C625" s="64" t="s">
        <v>14</v>
      </c>
      <c r="D625" s="64" t="s">
        <v>34</v>
      </c>
      <c r="E625" s="64" t="s">
        <v>947</v>
      </c>
      <c r="F625" s="14"/>
      <c r="G625" s="14"/>
      <c r="H625" s="19">
        <v>2017</v>
      </c>
      <c r="I625" s="14" t="s">
        <v>956</v>
      </c>
      <c r="J625" s="19" t="s">
        <v>949</v>
      </c>
      <c r="K625" s="19" t="s">
        <v>831</v>
      </c>
      <c r="L625" s="19" t="s">
        <v>119</v>
      </c>
      <c r="M625" s="19" t="s">
        <v>612</v>
      </c>
      <c r="N625">
        <v>1</v>
      </c>
      <c r="O625">
        <v>5</v>
      </c>
      <c r="P625" s="14" t="s">
        <v>96</v>
      </c>
      <c r="Q625" s="14" t="s">
        <v>2059</v>
      </c>
    </row>
    <row r="626" spans="1:17" ht="18" customHeight="1" x14ac:dyDescent="0.2">
      <c r="A626" s="64" t="s">
        <v>20</v>
      </c>
      <c r="B626" s="64" t="s">
        <v>631</v>
      </c>
      <c r="C626" s="64" t="s">
        <v>14</v>
      </c>
      <c r="D626" s="64" t="s">
        <v>34</v>
      </c>
      <c r="E626" s="64" t="s">
        <v>947</v>
      </c>
      <c r="F626" s="14"/>
      <c r="G626" s="14"/>
      <c r="H626" s="19">
        <v>2018</v>
      </c>
      <c r="I626" s="14" t="s">
        <v>958</v>
      </c>
      <c r="J626" s="19" t="s">
        <v>949</v>
      </c>
      <c r="K626" s="19" t="s">
        <v>831</v>
      </c>
      <c r="L626" s="19" t="s">
        <v>119</v>
      </c>
      <c r="M626" s="19" t="s">
        <v>612</v>
      </c>
      <c r="N626">
        <v>1</v>
      </c>
      <c r="O626">
        <v>5</v>
      </c>
      <c r="P626" s="14" t="s">
        <v>96</v>
      </c>
      <c r="Q626" s="14" t="s">
        <v>2059</v>
      </c>
    </row>
    <row r="627" spans="1:17" ht="18" customHeight="1" x14ac:dyDescent="0.2">
      <c r="A627" s="64" t="s">
        <v>20</v>
      </c>
      <c r="B627" s="64" t="s">
        <v>622</v>
      </c>
      <c r="C627" s="64" t="s">
        <v>14</v>
      </c>
      <c r="D627" s="64" t="s">
        <v>34</v>
      </c>
      <c r="E627" s="64" t="s">
        <v>959</v>
      </c>
      <c r="F627" s="14"/>
      <c r="G627" s="14"/>
      <c r="H627" s="19">
        <v>2008</v>
      </c>
      <c r="I627" s="19" t="s">
        <v>960</v>
      </c>
      <c r="J627" s="19" t="s">
        <v>961</v>
      </c>
      <c r="K627" s="19" t="s">
        <v>831</v>
      </c>
      <c r="L627" s="19" t="s">
        <v>119</v>
      </c>
      <c r="M627" s="19" t="s">
        <v>612</v>
      </c>
      <c r="N627">
        <v>1</v>
      </c>
      <c r="O627">
        <v>5</v>
      </c>
      <c r="P627" s="14" t="s">
        <v>96</v>
      </c>
      <c r="Q627" s="14" t="s">
        <v>2059</v>
      </c>
    </row>
    <row r="628" spans="1:17" ht="18" customHeight="1" x14ac:dyDescent="0.2">
      <c r="A628" s="64" t="s">
        <v>20</v>
      </c>
      <c r="B628" s="64" t="s">
        <v>623</v>
      </c>
      <c r="C628" s="64" t="s">
        <v>14</v>
      </c>
      <c r="D628" s="64" t="s">
        <v>34</v>
      </c>
      <c r="E628" s="64" t="s">
        <v>959</v>
      </c>
      <c r="F628" s="14"/>
      <c r="G628" s="14"/>
      <c r="H628" s="19">
        <v>2009</v>
      </c>
      <c r="I628" s="14" t="s">
        <v>962</v>
      </c>
      <c r="J628" s="19" t="s">
        <v>961</v>
      </c>
      <c r="K628" s="19" t="s">
        <v>831</v>
      </c>
      <c r="L628" s="19" t="s">
        <v>119</v>
      </c>
      <c r="M628" s="19" t="s">
        <v>612</v>
      </c>
      <c r="N628">
        <v>1</v>
      </c>
      <c r="O628">
        <v>5</v>
      </c>
      <c r="P628" s="14" t="s">
        <v>96</v>
      </c>
      <c r="Q628" s="14" t="s">
        <v>2059</v>
      </c>
    </row>
    <row r="629" spans="1:17" ht="18" customHeight="1" x14ac:dyDescent="0.2">
      <c r="A629" s="64" t="s">
        <v>20</v>
      </c>
      <c r="B629" s="64" t="s">
        <v>624</v>
      </c>
      <c r="C629" s="64" t="s">
        <v>14</v>
      </c>
      <c r="D629" s="64" t="s">
        <v>34</v>
      </c>
      <c r="E629" s="64" t="s">
        <v>959</v>
      </c>
      <c r="F629" s="14"/>
      <c r="G629" s="14"/>
      <c r="H629" s="19">
        <v>2010</v>
      </c>
      <c r="I629" s="19" t="s">
        <v>963</v>
      </c>
      <c r="J629" s="19" t="s">
        <v>961</v>
      </c>
      <c r="K629" s="19" t="s">
        <v>831</v>
      </c>
      <c r="L629" s="19" t="s">
        <v>119</v>
      </c>
      <c r="M629" s="19" t="s">
        <v>612</v>
      </c>
      <c r="N629">
        <v>1</v>
      </c>
      <c r="O629">
        <v>5</v>
      </c>
      <c r="P629" s="14" t="s">
        <v>96</v>
      </c>
      <c r="Q629" s="14" t="s">
        <v>2059</v>
      </c>
    </row>
    <row r="630" spans="1:17" ht="18" customHeight="1" x14ac:dyDescent="0.2">
      <c r="A630" s="64" t="s">
        <v>20</v>
      </c>
      <c r="B630" s="64" t="s">
        <v>625</v>
      </c>
      <c r="C630" s="64" t="s">
        <v>14</v>
      </c>
      <c r="D630" s="64" t="s">
        <v>34</v>
      </c>
      <c r="E630" s="64" t="s">
        <v>959</v>
      </c>
      <c r="F630" s="14"/>
      <c r="G630" s="14"/>
      <c r="H630" s="19">
        <v>2011</v>
      </c>
      <c r="I630" s="14" t="s">
        <v>964</v>
      </c>
      <c r="J630" s="19" t="s">
        <v>961</v>
      </c>
      <c r="K630" s="19" t="s">
        <v>831</v>
      </c>
      <c r="L630" s="19" t="s">
        <v>119</v>
      </c>
      <c r="M630" s="19" t="s">
        <v>612</v>
      </c>
      <c r="N630">
        <v>1</v>
      </c>
      <c r="O630">
        <v>5</v>
      </c>
      <c r="P630" s="14" t="s">
        <v>96</v>
      </c>
      <c r="Q630" s="14" t="s">
        <v>2059</v>
      </c>
    </row>
    <row r="631" spans="1:17" ht="18" customHeight="1" x14ac:dyDescent="0.2">
      <c r="A631" s="64" t="s">
        <v>20</v>
      </c>
      <c r="B631" s="64" t="s">
        <v>626</v>
      </c>
      <c r="C631" s="64" t="s">
        <v>14</v>
      </c>
      <c r="D631" s="64" t="s">
        <v>34</v>
      </c>
      <c r="E631" s="64" t="s">
        <v>959</v>
      </c>
      <c r="F631" s="14"/>
      <c r="G631" s="14"/>
      <c r="H631" s="19">
        <v>2012</v>
      </c>
      <c r="I631" s="19" t="s">
        <v>965</v>
      </c>
      <c r="J631" s="19" t="s">
        <v>961</v>
      </c>
      <c r="K631" s="19" t="s">
        <v>831</v>
      </c>
      <c r="L631" s="19" t="s">
        <v>119</v>
      </c>
      <c r="M631" s="19" t="s">
        <v>612</v>
      </c>
      <c r="N631">
        <v>1</v>
      </c>
      <c r="O631">
        <v>5</v>
      </c>
      <c r="P631" s="14" t="s">
        <v>96</v>
      </c>
      <c r="Q631" s="14" t="s">
        <v>2059</v>
      </c>
    </row>
    <row r="632" spans="1:17" ht="18" customHeight="1" x14ac:dyDescent="0.2">
      <c r="A632" s="64" t="s">
        <v>20</v>
      </c>
      <c r="B632" s="64" t="s">
        <v>627</v>
      </c>
      <c r="C632" s="64" t="s">
        <v>14</v>
      </c>
      <c r="D632" s="64" t="s">
        <v>34</v>
      </c>
      <c r="E632" s="64" t="s">
        <v>959</v>
      </c>
      <c r="F632" s="14"/>
      <c r="G632" s="14"/>
      <c r="H632" s="19">
        <v>2013</v>
      </c>
      <c r="I632" s="19" t="s">
        <v>969</v>
      </c>
      <c r="J632" s="19" t="s">
        <v>961</v>
      </c>
      <c r="K632" s="19" t="s">
        <v>831</v>
      </c>
      <c r="L632" s="19" t="s">
        <v>119</v>
      </c>
      <c r="M632" s="19" t="s">
        <v>612</v>
      </c>
      <c r="N632">
        <v>1</v>
      </c>
      <c r="O632">
        <v>5</v>
      </c>
      <c r="P632" s="14" t="s">
        <v>96</v>
      </c>
      <c r="Q632" s="14" t="s">
        <v>2059</v>
      </c>
    </row>
    <row r="633" spans="1:17" ht="18" customHeight="1" x14ac:dyDescent="0.2">
      <c r="A633" s="64" t="s">
        <v>20</v>
      </c>
      <c r="B633" s="64" t="s">
        <v>628</v>
      </c>
      <c r="C633" s="64" t="s">
        <v>14</v>
      </c>
      <c r="D633" s="64" t="s">
        <v>34</v>
      </c>
      <c r="E633" s="64" t="s">
        <v>959</v>
      </c>
      <c r="F633" s="14"/>
      <c r="G633" s="14"/>
      <c r="H633" s="19">
        <v>2014</v>
      </c>
      <c r="I633" s="14" t="s">
        <v>966</v>
      </c>
      <c r="J633" s="19" t="s">
        <v>961</v>
      </c>
      <c r="K633" s="19" t="s">
        <v>831</v>
      </c>
      <c r="L633" s="19" t="s">
        <v>119</v>
      </c>
      <c r="M633" s="19" t="s">
        <v>612</v>
      </c>
      <c r="N633">
        <v>1</v>
      </c>
      <c r="O633">
        <v>5</v>
      </c>
      <c r="P633" s="14" t="s">
        <v>96</v>
      </c>
      <c r="Q633" s="14" t="s">
        <v>2059</v>
      </c>
    </row>
    <row r="634" spans="1:17" ht="18" customHeight="1" x14ac:dyDescent="0.2">
      <c r="A634" s="64" t="s">
        <v>20</v>
      </c>
      <c r="B634" s="64" t="s">
        <v>629</v>
      </c>
      <c r="C634" s="64" t="s">
        <v>14</v>
      </c>
      <c r="D634" s="64" t="s">
        <v>34</v>
      </c>
      <c r="E634" s="64" t="s">
        <v>959</v>
      </c>
      <c r="F634" s="14"/>
      <c r="G634" s="14"/>
      <c r="H634" s="19">
        <v>2015</v>
      </c>
      <c r="I634" s="19" t="s">
        <v>967</v>
      </c>
      <c r="J634" s="19" t="s">
        <v>961</v>
      </c>
      <c r="K634" s="19" t="s">
        <v>831</v>
      </c>
      <c r="L634" s="19" t="s">
        <v>119</v>
      </c>
      <c r="M634" s="19" t="s">
        <v>612</v>
      </c>
      <c r="N634">
        <v>1</v>
      </c>
      <c r="O634">
        <v>5</v>
      </c>
      <c r="P634" s="14" t="s">
        <v>96</v>
      </c>
      <c r="Q634" s="14" t="s">
        <v>2059</v>
      </c>
    </row>
    <row r="635" spans="1:17" ht="18" customHeight="1" x14ac:dyDescent="0.2">
      <c r="A635" s="64" t="s">
        <v>20</v>
      </c>
      <c r="B635" s="64" t="s">
        <v>630</v>
      </c>
      <c r="C635" s="64" t="s">
        <v>14</v>
      </c>
      <c r="D635" s="64" t="s">
        <v>34</v>
      </c>
      <c r="E635" s="64" t="s">
        <v>959</v>
      </c>
      <c r="F635" s="14"/>
      <c r="G635" s="14"/>
      <c r="H635" s="19">
        <v>2017</v>
      </c>
      <c r="I635" s="14" t="s">
        <v>968</v>
      </c>
      <c r="J635" s="19" t="s">
        <v>961</v>
      </c>
      <c r="K635" s="19" t="s">
        <v>831</v>
      </c>
      <c r="L635" s="19" t="s">
        <v>119</v>
      </c>
      <c r="M635" s="19" t="s">
        <v>612</v>
      </c>
      <c r="N635">
        <v>1</v>
      </c>
      <c r="O635">
        <v>5</v>
      </c>
      <c r="P635" s="14" t="s">
        <v>96</v>
      </c>
      <c r="Q635" s="14" t="s">
        <v>2059</v>
      </c>
    </row>
    <row r="636" spans="1:17" ht="18" customHeight="1" x14ac:dyDescent="0.2">
      <c r="A636" s="64" t="s">
        <v>20</v>
      </c>
      <c r="B636" s="64" t="s">
        <v>631</v>
      </c>
      <c r="C636" s="64" t="s">
        <v>14</v>
      </c>
      <c r="D636" s="64" t="s">
        <v>34</v>
      </c>
      <c r="E636" s="64" t="s">
        <v>959</v>
      </c>
      <c r="F636" s="14"/>
      <c r="G636" s="14"/>
      <c r="H636" s="19">
        <v>2018</v>
      </c>
      <c r="I636" s="14" t="s">
        <v>970</v>
      </c>
      <c r="J636" s="19" t="s">
        <v>961</v>
      </c>
      <c r="K636" s="19" t="s">
        <v>831</v>
      </c>
      <c r="L636" s="19" t="s">
        <v>119</v>
      </c>
      <c r="M636" s="19" t="s">
        <v>612</v>
      </c>
      <c r="N636">
        <v>1</v>
      </c>
      <c r="O636">
        <v>5</v>
      </c>
      <c r="P636" s="14" t="s">
        <v>96</v>
      </c>
      <c r="Q636" s="14" t="s">
        <v>2059</v>
      </c>
    </row>
    <row r="637" spans="1:17" ht="18" customHeight="1" x14ac:dyDescent="0.2">
      <c r="A637" s="64" t="s">
        <v>20</v>
      </c>
      <c r="B637" s="64" t="s">
        <v>622</v>
      </c>
      <c r="C637" s="64" t="s">
        <v>14</v>
      </c>
      <c r="D637" s="64" t="s">
        <v>34</v>
      </c>
      <c r="E637" s="64" t="s">
        <v>971</v>
      </c>
      <c r="F637" s="14"/>
      <c r="G637" s="14"/>
      <c r="H637" s="19">
        <v>2008</v>
      </c>
      <c r="I637" s="19" t="s">
        <v>972</v>
      </c>
      <c r="J637" s="19" t="s">
        <v>973</v>
      </c>
      <c r="K637" s="19" t="s">
        <v>831</v>
      </c>
      <c r="L637" s="19" t="s">
        <v>119</v>
      </c>
      <c r="M637" s="19" t="s">
        <v>612</v>
      </c>
      <c r="N637">
        <v>1</v>
      </c>
      <c r="O637">
        <v>5</v>
      </c>
      <c r="P637" s="14" t="s">
        <v>96</v>
      </c>
      <c r="Q637" s="14" t="s">
        <v>2059</v>
      </c>
    </row>
    <row r="638" spans="1:17" ht="18" customHeight="1" x14ac:dyDescent="0.2">
      <c r="A638" s="64" t="s">
        <v>20</v>
      </c>
      <c r="B638" s="64" t="s">
        <v>623</v>
      </c>
      <c r="C638" s="64" t="s">
        <v>14</v>
      </c>
      <c r="D638" s="64" t="s">
        <v>34</v>
      </c>
      <c r="E638" s="64" t="s">
        <v>971</v>
      </c>
      <c r="F638" s="14"/>
      <c r="G638" s="14"/>
      <c r="H638" s="19">
        <v>2009</v>
      </c>
      <c r="I638" s="14" t="s">
        <v>974</v>
      </c>
      <c r="J638" s="19" t="s">
        <v>973</v>
      </c>
      <c r="K638" s="19" t="s">
        <v>831</v>
      </c>
      <c r="L638" s="19" t="s">
        <v>119</v>
      </c>
      <c r="M638" s="19" t="s">
        <v>612</v>
      </c>
      <c r="N638">
        <v>1</v>
      </c>
      <c r="O638">
        <v>5</v>
      </c>
      <c r="P638" s="14" t="s">
        <v>96</v>
      </c>
      <c r="Q638" s="14" t="s">
        <v>2059</v>
      </c>
    </row>
    <row r="639" spans="1:17" ht="18" customHeight="1" x14ac:dyDescent="0.2">
      <c r="A639" s="64" t="s">
        <v>20</v>
      </c>
      <c r="B639" s="64" t="s">
        <v>624</v>
      </c>
      <c r="C639" s="64" t="s">
        <v>14</v>
      </c>
      <c r="D639" s="64" t="s">
        <v>34</v>
      </c>
      <c r="E639" s="64" t="s">
        <v>971</v>
      </c>
      <c r="F639" s="14"/>
      <c r="G639" s="14"/>
      <c r="H639" s="19">
        <v>2010</v>
      </c>
      <c r="I639" s="19" t="s">
        <v>975</v>
      </c>
      <c r="J639" s="19" t="s">
        <v>973</v>
      </c>
      <c r="K639" s="19" t="s">
        <v>831</v>
      </c>
      <c r="L639" s="19" t="s">
        <v>119</v>
      </c>
      <c r="M639" s="19" t="s">
        <v>612</v>
      </c>
      <c r="N639">
        <v>1</v>
      </c>
      <c r="O639">
        <v>5</v>
      </c>
      <c r="P639" s="14" t="s">
        <v>96</v>
      </c>
      <c r="Q639" s="14" t="s">
        <v>2059</v>
      </c>
    </row>
    <row r="640" spans="1:17" ht="18" customHeight="1" x14ac:dyDescent="0.2">
      <c r="A640" s="64" t="s">
        <v>20</v>
      </c>
      <c r="B640" s="64" t="s">
        <v>625</v>
      </c>
      <c r="C640" s="64" t="s">
        <v>14</v>
      </c>
      <c r="D640" s="64" t="s">
        <v>34</v>
      </c>
      <c r="E640" s="64" t="s">
        <v>971</v>
      </c>
      <c r="F640" s="14"/>
      <c r="G640" s="14"/>
      <c r="H640" s="19">
        <v>2011</v>
      </c>
      <c r="I640" s="14" t="s">
        <v>976</v>
      </c>
      <c r="J640" s="19" t="s">
        <v>973</v>
      </c>
      <c r="K640" s="19" t="s">
        <v>831</v>
      </c>
      <c r="L640" s="19" t="s">
        <v>119</v>
      </c>
      <c r="M640" s="19" t="s">
        <v>612</v>
      </c>
      <c r="N640">
        <v>1</v>
      </c>
      <c r="O640">
        <v>5</v>
      </c>
      <c r="P640" s="14" t="s">
        <v>96</v>
      </c>
      <c r="Q640" s="14" t="s">
        <v>2059</v>
      </c>
    </row>
    <row r="641" spans="1:17" ht="18" customHeight="1" x14ac:dyDescent="0.2">
      <c r="A641" s="64" t="s">
        <v>20</v>
      </c>
      <c r="B641" s="64" t="s">
        <v>626</v>
      </c>
      <c r="C641" s="64" t="s">
        <v>14</v>
      </c>
      <c r="D641" s="64" t="s">
        <v>34</v>
      </c>
      <c r="E641" s="64" t="s">
        <v>971</v>
      </c>
      <c r="F641" s="14"/>
      <c r="G641" s="14"/>
      <c r="H641" s="19">
        <v>2012</v>
      </c>
      <c r="I641" s="19" t="s">
        <v>977</v>
      </c>
      <c r="J641" s="19" t="s">
        <v>973</v>
      </c>
      <c r="K641" s="19" t="s">
        <v>831</v>
      </c>
      <c r="L641" s="19" t="s">
        <v>119</v>
      </c>
      <c r="M641" s="19" t="s">
        <v>612</v>
      </c>
      <c r="N641">
        <v>1</v>
      </c>
      <c r="O641">
        <v>5</v>
      </c>
      <c r="P641" s="14" t="s">
        <v>96</v>
      </c>
      <c r="Q641" s="14" t="s">
        <v>2059</v>
      </c>
    </row>
    <row r="642" spans="1:17" ht="18" customHeight="1" x14ac:dyDescent="0.2">
      <c r="A642" s="64" t="s">
        <v>20</v>
      </c>
      <c r="B642" s="64" t="s">
        <v>627</v>
      </c>
      <c r="C642" s="64" t="s">
        <v>14</v>
      </c>
      <c r="D642" s="64" t="s">
        <v>34</v>
      </c>
      <c r="E642" s="64" t="s">
        <v>971</v>
      </c>
      <c r="F642" s="14"/>
      <c r="G642" s="14"/>
      <c r="H642" s="19">
        <v>2013</v>
      </c>
      <c r="I642" s="19" t="s">
        <v>981</v>
      </c>
      <c r="J642" s="19" t="s">
        <v>973</v>
      </c>
      <c r="K642" s="19" t="s">
        <v>831</v>
      </c>
      <c r="L642" s="19" t="s">
        <v>119</v>
      </c>
      <c r="M642" s="19" t="s">
        <v>612</v>
      </c>
      <c r="N642">
        <v>1</v>
      </c>
      <c r="O642">
        <v>5</v>
      </c>
      <c r="P642" s="14" t="s">
        <v>96</v>
      </c>
      <c r="Q642" s="14" t="s">
        <v>2059</v>
      </c>
    </row>
    <row r="643" spans="1:17" ht="18" customHeight="1" x14ac:dyDescent="0.2">
      <c r="A643" s="64" t="s">
        <v>20</v>
      </c>
      <c r="B643" s="64" t="s">
        <v>628</v>
      </c>
      <c r="C643" s="64" t="s">
        <v>14</v>
      </c>
      <c r="D643" s="64" t="s">
        <v>34</v>
      </c>
      <c r="E643" s="64" t="s">
        <v>971</v>
      </c>
      <c r="F643" s="14"/>
      <c r="G643" s="14"/>
      <c r="H643" s="19">
        <v>2014</v>
      </c>
      <c r="I643" s="14" t="s">
        <v>978</v>
      </c>
      <c r="J643" s="19" t="s">
        <v>973</v>
      </c>
      <c r="K643" s="19" t="s">
        <v>831</v>
      </c>
      <c r="L643" s="19" t="s">
        <v>119</v>
      </c>
      <c r="M643" s="19" t="s">
        <v>612</v>
      </c>
      <c r="N643">
        <v>1</v>
      </c>
      <c r="O643">
        <v>5</v>
      </c>
      <c r="P643" s="14" t="s">
        <v>96</v>
      </c>
      <c r="Q643" s="14" t="s">
        <v>2059</v>
      </c>
    </row>
    <row r="644" spans="1:17" ht="18" customHeight="1" x14ac:dyDescent="0.2">
      <c r="A644" s="64" t="s">
        <v>20</v>
      </c>
      <c r="B644" s="64" t="s">
        <v>629</v>
      </c>
      <c r="C644" s="64" t="s">
        <v>14</v>
      </c>
      <c r="D644" s="64" t="s">
        <v>34</v>
      </c>
      <c r="E644" s="64" t="s">
        <v>971</v>
      </c>
      <c r="F644" s="14"/>
      <c r="G644" s="14"/>
      <c r="H644" s="19">
        <v>2015</v>
      </c>
      <c r="I644" s="19" t="s">
        <v>979</v>
      </c>
      <c r="J644" s="19" t="s">
        <v>973</v>
      </c>
      <c r="K644" s="19" t="s">
        <v>831</v>
      </c>
      <c r="L644" s="19" t="s">
        <v>119</v>
      </c>
      <c r="M644" s="19" t="s">
        <v>612</v>
      </c>
      <c r="N644">
        <v>1</v>
      </c>
      <c r="O644">
        <v>5</v>
      </c>
      <c r="P644" s="14" t="s">
        <v>96</v>
      </c>
      <c r="Q644" s="14" t="s">
        <v>2059</v>
      </c>
    </row>
    <row r="645" spans="1:17" ht="18" customHeight="1" x14ac:dyDescent="0.2">
      <c r="A645" s="64" t="s">
        <v>20</v>
      </c>
      <c r="B645" s="64" t="s">
        <v>630</v>
      </c>
      <c r="C645" s="64" t="s">
        <v>14</v>
      </c>
      <c r="D645" s="64" t="s">
        <v>34</v>
      </c>
      <c r="E645" s="64" t="s">
        <v>971</v>
      </c>
      <c r="F645" s="14"/>
      <c r="G645" s="14"/>
      <c r="H645" s="19">
        <v>2017</v>
      </c>
      <c r="I645" s="14" t="s">
        <v>980</v>
      </c>
      <c r="J645" s="19" t="s">
        <v>973</v>
      </c>
      <c r="K645" s="19" t="s">
        <v>831</v>
      </c>
      <c r="L645" s="19" t="s">
        <v>119</v>
      </c>
      <c r="M645" s="19" t="s">
        <v>612</v>
      </c>
      <c r="N645">
        <v>1</v>
      </c>
      <c r="O645">
        <v>5</v>
      </c>
      <c r="P645" s="14" t="s">
        <v>96</v>
      </c>
      <c r="Q645" s="14" t="s">
        <v>2059</v>
      </c>
    </row>
    <row r="646" spans="1:17" ht="18" customHeight="1" x14ac:dyDescent="0.2">
      <c r="A646" s="64" t="s">
        <v>20</v>
      </c>
      <c r="B646" s="64" t="s">
        <v>631</v>
      </c>
      <c r="C646" s="64" t="s">
        <v>14</v>
      </c>
      <c r="D646" s="64" t="s">
        <v>34</v>
      </c>
      <c r="E646" s="64" t="s">
        <v>971</v>
      </c>
      <c r="F646" s="14"/>
      <c r="G646" s="14"/>
      <c r="H646" s="19">
        <v>2018</v>
      </c>
      <c r="I646" s="14" t="s">
        <v>982</v>
      </c>
      <c r="J646" s="19" t="s">
        <v>973</v>
      </c>
      <c r="K646" s="19" t="s">
        <v>831</v>
      </c>
      <c r="L646" s="19" t="s">
        <v>119</v>
      </c>
      <c r="M646" s="19" t="s">
        <v>612</v>
      </c>
      <c r="N646">
        <v>1</v>
      </c>
      <c r="O646">
        <v>5</v>
      </c>
      <c r="P646" s="14" t="s">
        <v>96</v>
      </c>
      <c r="Q646" s="14" t="s">
        <v>2059</v>
      </c>
    </row>
    <row r="647" spans="1:17" ht="18" customHeight="1" x14ac:dyDescent="0.2">
      <c r="A647" s="67" t="s">
        <v>20</v>
      </c>
      <c r="B647" s="67" t="s">
        <v>622</v>
      </c>
      <c r="C647" s="67" t="s">
        <v>14</v>
      </c>
      <c r="D647" s="67" t="s">
        <v>36</v>
      </c>
      <c r="E647" s="67" t="s">
        <v>983</v>
      </c>
      <c r="F647" s="14"/>
      <c r="G647" s="14"/>
      <c r="H647" s="19">
        <v>2008</v>
      </c>
      <c r="I647" s="14" t="s">
        <v>984</v>
      </c>
      <c r="J647" s="19" t="s">
        <v>985</v>
      </c>
      <c r="K647" s="19" t="s">
        <v>831</v>
      </c>
      <c r="L647" s="19" t="s">
        <v>119</v>
      </c>
      <c r="M647" s="19" t="s">
        <v>612</v>
      </c>
      <c r="N647">
        <v>1</v>
      </c>
      <c r="O647">
        <v>5</v>
      </c>
      <c r="P647" s="14" t="s">
        <v>96</v>
      </c>
      <c r="Q647" s="14" t="s">
        <v>2059</v>
      </c>
    </row>
    <row r="648" spans="1:17" ht="18" customHeight="1" x14ac:dyDescent="0.2">
      <c r="A648" s="67" t="s">
        <v>20</v>
      </c>
      <c r="B648" s="67" t="s">
        <v>623</v>
      </c>
      <c r="C648" s="67" t="s">
        <v>14</v>
      </c>
      <c r="D648" s="67" t="s">
        <v>36</v>
      </c>
      <c r="E648" s="67" t="s">
        <v>983</v>
      </c>
      <c r="F648" s="14"/>
      <c r="G648" s="14"/>
      <c r="H648" s="19">
        <v>2009</v>
      </c>
      <c r="I648" s="14" t="s">
        <v>986</v>
      </c>
      <c r="J648" s="19" t="s">
        <v>985</v>
      </c>
      <c r="K648" s="19" t="s">
        <v>831</v>
      </c>
      <c r="L648" s="19" t="s">
        <v>119</v>
      </c>
      <c r="M648" s="19" t="s">
        <v>612</v>
      </c>
      <c r="N648">
        <v>1</v>
      </c>
      <c r="O648">
        <v>5</v>
      </c>
      <c r="P648" s="14" t="s">
        <v>96</v>
      </c>
      <c r="Q648" s="14" t="s">
        <v>2059</v>
      </c>
    </row>
    <row r="649" spans="1:17" ht="18" customHeight="1" x14ac:dyDescent="0.2">
      <c r="A649" s="67" t="s">
        <v>20</v>
      </c>
      <c r="B649" s="67" t="s">
        <v>624</v>
      </c>
      <c r="C649" s="67" t="s">
        <v>14</v>
      </c>
      <c r="D649" s="67" t="s">
        <v>36</v>
      </c>
      <c r="E649" s="67" t="s">
        <v>983</v>
      </c>
      <c r="F649" s="14"/>
      <c r="G649" s="14"/>
      <c r="H649" s="19">
        <v>2010</v>
      </c>
      <c r="I649" s="14" t="s">
        <v>987</v>
      </c>
      <c r="J649" s="19" t="s">
        <v>985</v>
      </c>
      <c r="K649" s="19" t="s">
        <v>831</v>
      </c>
      <c r="L649" s="19" t="s">
        <v>119</v>
      </c>
      <c r="M649" s="19" t="s">
        <v>612</v>
      </c>
      <c r="N649">
        <v>1</v>
      </c>
      <c r="O649">
        <v>5</v>
      </c>
      <c r="P649" s="14" t="s">
        <v>96</v>
      </c>
      <c r="Q649" s="14" t="s">
        <v>2059</v>
      </c>
    </row>
    <row r="650" spans="1:17" ht="18" customHeight="1" x14ac:dyDescent="0.2">
      <c r="A650" s="67" t="s">
        <v>20</v>
      </c>
      <c r="B650" s="67" t="s">
        <v>625</v>
      </c>
      <c r="C650" s="67" t="s">
        <v>14</v>
      </c>
      <c r="D650" s="67" t="s">
        <v>36</v>
      </c>
      <c r="E650" s="67" t="s">
        <v>983</v>
      </c>
      <c r="F650" s="14"/>
      <c r="G650" s="14"/>
      <c r="H650" s="19">
        <v>2011</v>
      </c>
      <c r="I650" s="14" t="s">
        <v>988</v>
      </c>
      <c r="J650" s="19" t="s">
        <v>985</v>
      </c>
      <c r="K650" s="19" t="s">
        <v>831</v>
      </c>
      <c r="L650" s="19" t="s">
        <v>119</v>
      </c>
      <c r="M650" s="19" t="s">
        <v>612</v>
      </c>
      <c r="N650">
        <v>1</v>
      </c>
      <c r="O650">
        <v>5</v>
      </c>
      <c r="P650" s="14" t="s">
        <v>96</v>
      </c>
      <c r="Q650" s="14" t="s">
        <v>2059</v>
      </c>
    </row>
    <row r="651" spans="1:17" ht="18" customHeight="1" x14ac:dyDescent="0.2">
      <c r="A651" s="67" t="s">
        <v>20</v>
      </c>
      <c r="B651" s="67" t="s">
        <v>626</v>
      </c>
      <c r="C651" s="67" t="s">
        <v>14</v>
      </c>
      <c r="D651" s="67" t="s">
        <v>36</v>
      </c>
      <c r="E651" s="67" t="s">
        <v>983</v>
      </c>
      <c r="F651" s="14"/>
      <c r="G651" s="14"/>
      <c r="H651" s="19">
        <v>2012</v>
      </c>
      <c r="I651" s="14" t="s">
        <v>989</v>
      </c>
      <c r="J651" s="19" t="s">
        <v>985</v>
      </c>
      <c r="K651" s="19" t="s">
        <v>831</v>
      </c>
      <c r="L651" s="19" t="s">
        <v>119</v>
      </c>
      <c r="M651" s="19" t="s">
        <v>612</v>
      </c>
      <c r="N651">
        <v>1</v>
      </c>
      <c r="O651">
        <v>5</v>
      </c>
      <c r="P651" s="14" t="s">
        <v>96</v>
      </c>
      <c r="Q651" s="14" t="s">
        <v>2059</v>
      </c>
    </row>
    <row r="652" spans="1:17" ht="18" customHeight="1" x14ac:dyDescent="0.2">
      <c r="A652" s="67" t="s">
        <v>20</v>
      </c>
      <c r="B652" s="67" t="s">
        <v>627</v>
      </c>
      <c r="C652" s="67" t="s">
        <v>14</v>
      </c>
      <c r="D652" s="67" t="s">
        <v>36</v>
      </c>
      <c r="E652" s="67" t="s">
        <v>983</v>
      </c>
      <c r="F652" s="14"/>
      <c r="G652" s="14"/>
      <c r="H652" s="19">
        <v>2013</v>
      </c>
      <c r="I652" s="14" t="s">
        <v>993</v>
      </c>
      <c r="J652" s="19" t="s">
        <v>985</v>
      </c>
      <c r="K652" s="19" t="s">
        <v>831</v>
      </c>
      <c r="L652" s="19" t="s">
        <v>119</v>
      </c>
      <c r="M652" s="19" t="s">
        <v>612</v>
      </c>
      <c r="N652">
        <v>1</v>
      </c>
      <c r="O652">
        <v>5</v>
      </c>
      <c r="P652" s="14" t="s">
        <v>96</v>
      </c>
      <c r="Q652" s="14" t="s">
        <v>2059</v>
      </c>
    </row>
    <row r="653" spans="1:17" ht="18" customHeight="1" x14ac:dyDescent="0.2">
      <c r="A653" s="67" t="s">
        <v>20</v>
      </c>
      <c r="B653" s="67" t="s">
        <v>628</v>
      </c>
      <c r="C653" s="67" t="s">
        <v>14</v>
      </c>
      <c r="D653" s="67" t="s">
        <v>36</v>
      </c>
      <c r="E653" s="67" t="s">
        <v>983</v>
      </c>
      <c r="F653" s="14"/>
      <c r="G653" s="14"/>
      <c r="H653" s="19">
        <v>2014</v>
      </c>
      <c r="I653" s="14" t="s">
        <v>990</v>
      </c>
      <c r="J653" s="19" t="s">
        <v>985</v>
      </c>
      <c r="K653" s="19" t="s">
        <v>831</v>
      </c>
      <c r="L653" s="19" t="s">
        <v>119</v>
      </c>
      <c r="M653" s="19" t="s">
        <v>612</v>
      </c>
      <c r="N653">
        <v>1</v>
      </c>
      <c r="O653">
        <v>5</v>
      </c>
      <c r="P653" s="14" t="s">
        <v>96</v>
      </c>
      <c r="Q653" s="14" t="s">
        <v>2059</v>
      </c>
    </row>
    <row r="654" spans="1:17" ht="18" customHeight="1" x14ac:dyDescent="0.2">
      <c r="A654" s="67" t="s">
        <v>20</v>
      </c>
      <c r="B654" s="67" t="s">
        <v>629</v>
      </c>
      <c r="C654" s="67" t="s">
        <v>14</v>
      </c>
      <c r="D654" s="67" t="s">
        <v>36</v>
      </c>
      <c r="E654" s="67" t="s">
        <v>983</v>
      </c>
      <c r="F654" s="14"/>
      <c r="G654" s="14"/>
      <c r="H654" s="19">
        <v>2015</v>
      </c>
      <c r="I654" s="14" t="s">
        <v>991</v>
      </c>
      <c r="J654" s="19" t="s">
        <v>985</v>
      </c>
      <c r="K654" s="19" t="s">
        <v>831</v>
      </c>
      <c r="L654" s="19" t="s">
        <v>119</v>
      </c>
      <c r="M654" s="19" t="s">
        <v>612</v>
      </c>
      <c r="N654">
        <v>1</v>
      </c>
      <c r="O654">
        <v>5</v>
      </c>
      <c r="P654" s="14" t="s">
        <v>96</v>
      </c>
      <c r="Q654" s="14" t="s">
        <v>2059</v>
      </c>
    </row>
    <row r="655" spans="1:17" ht="18" customHeight="1" x14ac:dyDescent="0.2">
      <c r="A655" s="67" t="s">
        <v>20</v>
      </c>
      <c r="B655" s="67" t="s">
        <v>630</v>
      </c>
      <c r="C655" s="67" t="s">
        <v>14</v>
      </c>
      <c r="D655" s="67" t="s">
        <v>36</v>
      </c>
      <c r="E655" s="67" t="s">
        <v>983</v>
      </c>
      <c r="F655" s="14"/>
      <c r="G655" s="14"/>
      <c r="H655" s="19">
        <v>2017</v>
      </c>
      <c r="I655" s="14" t="s">
        <v>992</v>
      </c>
      <c r="J655" s="19" t="s">
        <v>985</v>
      </c>
      <c r="K655" s="19" t="s">
        <v>831</v>
      </c>
      <c r="L655" s="19" t="s">
        <v>119</v>
      </c>
      <c r="M655" s="19" t="s">
        <v>612</v>
      </c>
      <c r="N655">
        <v>1</v>
      </c>
      <c r="O655">
        <v>5</v>
      </c>
      <c r="P655" s="14" t="s">
        <v>96</v>
      </c>
      <c r="Q655" s="14" t="s">
        <v>2059</v>
      </c>
    </row>
    <row r="656" spans="1:17" ht="18" customHeight="1" x14ac:dyDescent="0.2">
      <c r="A656" s="67" t="s">
        <v>20</v>
      </c>
      <c r="B656" s="67" t="s">
        <v>631</v>
      </c>
      <c r="C656" s="67" t="s">
        <v>14</v>
      </c>
      <c r="D656" s="67" t="s">
        <v>36</v>
      </c>
      <c r="E656" s="67" t="s">
        <v>983</v>
      </c>
      <c r="F656" s="14"/>
      <c r="G656" s="14"/>
      <c r="H656" s="19">
        <v>2018</v>
      </c>
      <c r="I656" s="14" t="s">
        <v>994</v>
      </c>
      <c r="J656" s="19" t="s">
        <v>985</v>
      </c>
      <c r="K656" s="19" t="s">
        <v>831</v>
      </c>
      <c r="L656" s="19" t="s">
        <v>119</v>
      </c>
      <c r="M656" s="19" t="s">
        <v>612</v>
      </c>
      <c r="N656">
        <v>1</v>
      </c>
      <c r="O656">
        <v>5</v>
      </c>
      <c r="P656" s="14" t="s">
        <v>96</v>
      </c>
      <c r="Q656" s="14" t="s">
        <v>2059</v>
      </c>
    </row>
    <row r="657" spans="1:17" ht="18" customHeight="1" x14ac:dyDescent="0.2">
      <c r="A657" s="67" t="s">
        <v>20</v>
      </c>
      <c r="B657" s="67" t="s">
        <v>622</v>
      </c>
      <c r="C657" s="67" t="s">
        <v>14</v>
      </c>
      <c r="D657" s="67" t="s">
        <v>36</v>
      </c>
      <c r="E657" s="67" t="s">
        <v>159</v>
      </c>
      <c r="F657" s="14"/>
      <c r="G657" s="14"/>
      <c r="H657" s="19">
        <v>2008</v>
      </c>
      <c r="I657" s="14" t="s">
        <v>995</v>
      </c>
      <c r="J657" s="19" t="s">
        <v>996</v>
      </c>
      <c r="K657" s="19" t="s">
        <v>831</v>
      </c>
      <c r="L657" s="19" t="s">
        <v>119</v>
      </c>
      <c r="M657" s="19" t="s">
        <v>612</v>
      </c>
      <c r="N657">
        <v>1</v>
      </c>
      <c r="O657">
        <v>5</v>
      </c>
      <c r="P657" s="14" t="s">
        <v>96</v>
      </c>
      <c r="Q657" s="14" t="s">
        <v>2059</v>
      </c>
    </row>
    <row r="658" spans="1:17" ht="18" customHeight="1" x14ac:dyDescent="0.2">
      <c r="A658" s="67" t="s">
        <v>20</v>
      </c>
      <c r="B658" s="67" t="s">
        <v>623</v>
      </c>
      <c r="C658" s="67" t="s">
        <v>14</v>
      </c>
      <c r="D658" s="67" t="s">
        <v>36</v>
      </c>
      <c r="E658" s="67" t="s">
        <v>159</v>
      </c>
      <c r="F658" s="14"/>
      <c r="G658" s="14"/>
      <c r="H658" s="19">
        <v>2009</v>
      </c>
      <c r="I658" s="14" t="s">
        <v>997</v>
      </c>
      <c r="J658" s="19" t="s">
        <v>996</v>
      </c>
      <c r="K658" s="19" t="s">
        <v>831</v>
      </c>
      <c r="L658" s="19" t="s">
        <v>119</v>
      </c>
      <c r="M658" s="19" t="s">
        <v>612</v>
      </c>
      <c r="N658">
        <v>1</v>
      </c>
      <c r="O658">
        <v>5</v>
      </c>
      <c r="P658" s="14" t="s">
        <v>96</v>
      </c>
      <c r="Q658" s="14" t="s">
        <v>2059</v>
      </c>
    </row>
    <row r="659" spans="1:17" ht="18" customHeight="1" x14ac:dyDescent="0.2">
      <c r="A659" s="67" t="s">
        <v>20</v>
      </c>
      <c r="B659" s="67" t="s">
        <v>624</v>
      </c>
      <c r="C659" s="67" t="s">
        <v>14</v>
      </c>
      <c r="D659" s="67" t="s">
        <v>36</v>
      </c>
      <c r="E659" s="67" t="s">
        <v>159</v>
      </c>
      <c r="F659" s="14"/>
      <c r="G659" s="14"/>
      <c r="H659" s="19">
        <v>2010</v>
      </c>
      <c r="I659" s="14" t="s">
        <v>998</v>
      </c>
      <c r="J659" s="19" t="s">
        <v>996</v>
      </c>
      <c r="K659" s="19" t="s">
        <v>831</v>
      </c>
      <c r="L659" s="19" t="s">
        <v>119</v>
      </c>
      <c r="M659" s="19" t="s">
        <v>612</v>
      </c>
      <c r="N659">
        <v>1</v>
      </c>
      <c r="O659">
        <v>5</v>
      </c>
      <c r="P659" s="14" t="s">
        <v>96</v>
      </c>
      <c r="Q659" s="14" t="s">
        <v>2059</v>
      </c>
    </row>
    <row r="660" spans="1:17" ht="18" customHeight="1" x14ac:dyDescent="0.2">
      <c r="A660" s="67" t="s">
        <v>20</v>
      </c>
      <c r="B660" s="67" t="s">
        <v>625</v>
      </c>
      <c r="C660" s="67" t="s">
        <v>14</v>
      </c>
      <c r="D660" s="67" t="s">
        <v>36</v>
      </c>
      <c r="E660" s="67" t="s">
        <v>159</v>
      </c>
      <c r="F660" s="14"/>
      <c r="G660" s="14"/>
      <c r="H660" s="19">
        <v>2011</v>
      </c>
      <c r="I660" s="14" t="s">
        <v>999</v>
      </c>
      <c r="J660" s="19" t="s">
        <v>996</v>
      </c>
      <c r="K660" s="19" t="s">
        <v>831</v>
      </c>
      <c r="L660" s="19" t="s">
        <v>119</v>
      </c>
      <c r="M660" s="19" t="s">
        <v>612</v>
      </c>
      <c r="N660">
        <v>1</v>
      </c>
      <c r="O660">
        <v>5</v>
      </c>
      <c r="P660" s="14" t="s">
        <v>96</v>
      </c>
      <c r="Q660" s="14" t="s">
        <v>2059</v>
      </c>
    </row>
    <row r="661" spans="1:17" ht="18" customHeight="1" x14ac:dyDescent="0.2">
      <c r="A661" s="67" t="s">
        <v>20</v>
      </c>
      <c r="B661" s="67" t="s">
        <v>626</v>
      </c>
      <c r="C661" s="67" t="s">
        <v>14</v>
      </c>
      <c r="D661" s="67" t="s">
        <v>36</v>
      </c>
      <c r="E661" s="67" t="s">
        <v>159</v>
      </c>
      <c r="F661" s="14"/>
      <c r="G661" s="14"/>
      <c r="H661" s="19">
        <v>2012</v>
      </c>
      <c r="I661" s="14" t="s">
        <v>1000</v>
      </c>
      <c r="J661" s="19" t="s">
        <v>996</v>
      </c>
      <c r="K661" s="19" t="s">
        <v>831</v>
      </c>
      <c r="L661" s="19" t="s">
        <v>119</v>
      </c>
      <c r="M661" s="19" t="s">
        <v>612</v>
      </c>
      <c r="N661">
        <v>1</v>
      </c>
      <c r="O661">
        <v>5</v>
      </c>
      <c r="P661" s="14" t="s">
        <v>96</v>
      </c>
      <c r="Q661" s="14" t="s">
        <v>2059</v>
      </c>
    </row>
    <row r="662" spans="1:17" ht="18" customHeight="1" x14ac:dyDescent="0.2">
      <c r="A662" s="67" t="s">
        <v>20</v>
      </c>
      <c r="B662" s="67" t="s">
        <v>627</v>
      </c>
      <c r="C662" s="67" t="s">
        <v>14</v>
      </c>
      <c r="D662" s="67" t="s">
        <v>36</v>
      </c>
      <c r="E662" s="67" t="s">
        <v>159</v>
      </c>
      <c r="F662" s="14"/>
      <c r="G662" s="14"/>
      <c r="H662" s="19">
        <v>2013</v>
      </c>
      <c r="I662" s="14" t="s">
        <v>1004</v>
      </c>
      <c r="J662" s="19" t="s">
        <v>996</v>
      </c>
      <c r="K662" s="19" t="s">
        <v>831</v>
      </c>
      <c r="L662" s="19" t="s">
        <v>119</v>
      </c>
      <c r="M662" s="19" t="s">
        <v>612</v>
      </c>
      <c r="N662">
        <v>1</v>
      </c>
      <c r="O662">
        <v>5</v>
      </c>
      <c r="P662" s="14" t="s">
        <v>96</v>
      </c>
      <c r="Q662" s="14" t="s">
        <v>2059</v>
      </c>
    </row>
    <row r="663" spans="1:17" ht="18" customHeight="1" x14ac:dyDescent="0.2">
      <c r="A663" s="67" t="s">
        <v>20</v>
      </c>
      <c r="B663" s="67" t="s">
        <v>628</v>
      </c>
      <c r="C663" s="67" t="s">
        <v>14</v>
      </c>
      <c r="D663" s="67" t="s">
        <v>36</v>
      </c>
      <c r="E663" s="67" t="s">
        <v>159</v>
      </c>
      <c r="F663" s="14"/>
      <c r="G663" s="14"/>
      <c r="H663" s="19">
        <v>2014</v>
      </c>
      <c r="I663" s="14" t="s">
        <v>1001</v>
      </c>
      <c r="J663" s="19" t="s">
        <v>996</v>
      </c>
      <c r="K663" s="19" t="s">
        <v>831</v>
      </c>
      <c r="L663" s="19" t="s">
        <v>119</v>
      </c>
      <c r="M663" s="19" t="s">
        <v>612</v>
      </c>
      <c r="N663">
        <v>1</v>
      </c>
      <c r="O663">
        <v>5</v>
      </c>
      <c r="P663" s="14" t="s">
        <v>96</v>
      </c>
      <c r="Q663" s="14" t="s">
        <v>2059</v>
      </c>
    </row>
    <row r="664" spans="1:17" ht="18" customHeight="1" x14ac:dyDescent="0.2">
      <c r="A664" s="67" t="s">
        <v>20</v>
      </c>
      <c r="B664" s="67" t="s">
        <v>629</v>
      </c>
      <c r="C664" s="67" t="s">
        <v>14</v>
      </c>
      <c r="D664" s="67" t="s">
        <v>36</v>
      </c>
      <c r="E664" s="67" t="s">
        <v>159</v>
      </c>
      <c r="F664" s="14"/>
      <c r="G664" s="14"/>
      <c r="H664" s="19">
        <v>2015</v>
      </c>
      <c r="I664" s="14" t="s">
        <v>1002</v>
      </c>
      <c r="J664" s="19" t="s">
        <v>996</v>
      </c>
      <c r="K664" s="19" t="s">
        <v>831</v>
      </c>
      <c r="L664" s="19" t="s">
        <v>119</v>
      </c>
      <c r="M664" s="19" t="s">
        <v>612</v>
      </c>
      <c r="N664">
        <v>1</v>
      </c>
      <c r="O664">
        <v>5</v>
      </c>
      <c r="P664" s="14" t="s">
        <v>96</v>
      </c>
      <c r="Q664" s="14" t="s">
        <v>2059</v>
      </c>
    </row>
    <row r="665" spans="1:17" ht="18" customHeight="1" x14ac:dyDescent="0.2">
      <c r="A665" s="67" t="s">
        <v>20</v>
      </c>
      <c r="B665" s="67" t="s">
        <v>630</v>
      </c>
      <c r="C665" s="67" t="s">
        <v>14</v>
      </c>
      <c r="D665" s="67" t="s">
        <v>36</v>
      </c>
      <c r="E665" s="67" t="s">
        <v>159</v>
      </c>
      <c r="F665" s="14"/>
      <c r="G665" s="14"/>
      <c r="H665" s="19">
        <v>2017</v>
      </c>
      <c r="I665" s="14" t="s">
        <v>1003</v>
      </c>
      <c r="J665" s="19" t="s">
        <v>996</v>
      </c>
      <c r="K665" s="19" t="s">
        <v>831</v>
      </c>
      <c r="L665" s="19" t="s">
        <v>119</v>
      </c>
      <c r="M665" s="19" t="s">
        <v>612</v>
      </c>
      <c r="N665">
        <v>1</v>
      </c>
      <c r="O665">
        <v>5</v>
      </c>
      <c r="P665" s="14" t="s">
        <v>96</v>
      </c>
      <c r="Q665" s="14" t="s">
        <v>2059</v>
      </c>
    </row>
    <row r="666" spans="1:17" ht="18" customHeight="1" x14ac:dyDescent="0.2">
      <c r="A666" s="67" t="s">
        <v>20</v>
      </c>
      <c r="B666" s="67" t="s">
        <v>631</v>
      </c>
      <c r="C666" s="67" t="s">
        <v>14</v>
      </c>
      <c r="D666" s="67" t="s">
        <v>36</v>
      </c>
      <c r="E666" s="67" t="s">
        <v>159</v>
      </c>
      <c r="F666" s="14"/>
      <c r="G666" s="14"/>
      <c r="H666" s="19">
        <v>2018</v>
      </c>
      <c r="I666" s="14" t="s">
        <v>1005</v>
      </c>
      <c r="J666" s="19" t="s">
        <v>996</v>
      </c>
      <c r="K666" s="19" t="s">
        <v>831</v>
      </c>
      <c r="L666" s="19" t="s">
        <v>119</v>
      </c>
      <c r="M666" s="19" t="s">
        <v>612</v>
      </c>
      <c r="N666">
        <v>1</v>
      </c>
      <c r="O666">
        <v>5</v>
      </c>
      <c r="P666" s="14" t="s">
        <v>96</v>
      </c>
      <c r="Q666" s="14" t="s">
        <v>2059</v>
      </c>
    </row>
    <row r="667" spans="1:17" ht="18" customHeight="1" x14ac:dyDescent="0.2">
      <c r="A667" s="67" t="s">
        <v>20</v>
      </c>
      <c r="B667" s="67" t="s">
        <v>622</v>
      </c>
      <c r="C667" s="67" t="s">
        <v>14</v>
      </c>
      <c r="D667" s="67" t="s">
        <v>36</v>
      </c>
      <c r="E667" s="67" t="s">
        <v>1006</v>
      </c>
      <c r="F667" s="14"/>
      <c r="G667" s="14"/>
      <c r="H667" s="19">
        <v>2008</v>
      </c>
      <c r="I667" s="14" t="s">
        <v>1007</v>
      </c>
      <c r="J667" s="19" t="s">
        <v>1008</v>
      </c>
      <c r="K667" s="19" t="s">
        <v>831</v>
      </c>
      <c r="L667" s="19" t="s">
        <v>119</v>
      </c>
      <c r="M667" s="19" t="s">
        <v>612</v>
      </c>
      <c r="N667">
        <v>1</v>
      </c>
      <c r="O667">
        <v>5</v>
      </c>
      <c r="P667" s="14" t="s">
        <v>96</v>
      </c>
      <c r="Q667" s="14" t="s">
        <v>2059</v>
      </c>
    </row>
    <row r="668" spans="1:17" ht="18" customHeight="1" x14ac:dyDescent="0.2">
      <c r="A668" s="67" t="s">
        <v>20</v>
      </c>
      <c r="B668" s="67" t="s">
        <v>623</v>
      </c>
      <c r="C668" s="67" t="s">
        <v>14</v>
      </c>
      <c r="D668" s="67" t="s">
        <v>36</v>
      </c>
      <c r="E668" s="67" t="s">
        <v>1006</v>
      </c>
      <c r="F668" s="14"/>
      <c r="G668" s="14"/>
      <c r="H668" s="19">
        <v>2009</v>
      </c>
      <c r="I668" s="14" t="s">
        <v>1009</v>
      </c>
      <c r="J668" s="19" t="s">
        <v>1008</v>
      </c>
      <c r="K668" s="19" t="s">
        <v>831</v>
      </c>
      <c r="L668" s="19" t="s">
        <v>119</v>
      </c>
      <c r="M668" s="19" t="s">
        <v>612</v>
      </c>
      <c r="N668">
        <v>1</v>
      </c>
      <c r="O668">
        <v>5</v>
      </c>
      <c r="P668" s="14" t="s">
        <v>96</v>
      </c>
      <c r="Q668" s="14" t="s">
        <v>2059</v>
      </c>
    </row>
    <row r="669" spans="1:17" ht="18" customHeight="1" x14ac:dyDescent="0.2">
      <c r="A669" s="67" t="s">
        <v>20</v>
      </c>
      <c r="B669" s="67" t="s">
        <v>624</v>
      </c>
      <c r="C669" s="67" t="s">
        <v>14</v>
      </c>
      <c r="D669" s="67" t="s">
        <v>36</v>
      </c>
      <c r="E669" s="67" t="s">
        <v>1006</v>
      </c>
      <c r="F669" s="14"/>
      <c r="G669" s="14"/>
      <c r="H669" s="19">
        <v>2010</v>
      </c>
      <c r="I669" s="14" t="s">
        <v>1010</v>
      </c>
      <c r="J669" s="19" t="s">
        <v>1008</v>
      </c>
      <c r="K669" s="19" t="s">
        <v>831</v>
      </c>
      <c r="L669" s="19" t="s">
        <v>119</v>
      </c>
      <c r="M669" s="19" t="s">
        <v>612</v>
      </c>
      <c r="N669">
        <v>1</v>
      </c>
      <c r="O669">
        <v>5</v>
      </c>
      <c r="P669" s="14" t="s">
        <v>96</v>
      </c>
      <c r="Q669" s="14" t="s">
        <v>2059</v>
      </c>
    </row>
    <row r="670" spans="1:17" ht="18" customHeight="1" x14ac:dyDescent="0.2">
      <c r="A670" s="67" t="s">
        <v>20</v>
      </c>
      <c r="B670" s="67" t="s">
        <v>625</v>
      </c>
      <c r="C670" s="67" t="s">
        <v>14</v>
      </c>
      <c r="D670" s="67" t="s">
        <v>36</v>
      </c>
      <c r="E670" s="67" t="s">
        <v>1006</v>
      </c>
      <c r="F670" s="14"/>
      <c r="G670" s="14"/>
      <c r="H670" s="19">
        <v>2011</v>
      </c>
      <c r="I670" s="14" t="s">
        <v>1011</v>
      </c>
      <c r="J670" s="19" t="s">
        <v>1008</v>
      </c>
      <c r="K670" s="19" t="s">
        <v>831</v>
      </c>
      <c r="L670" s="19" t="s">
        <v>119</v>
      </c>
      <c r="M670" s="19" t="s">
        <v>612</v>
      </c>
      <c r="N670">
        <v>1</v>
      </c>
      <c r="O670">
        <v>5</v>
      </c>
      <c r="P670" s="14" t="s">
        <v>96</v>
      </c>
      <c r="Q670" s="14" t="s">
        <v>2059</v>
      </c>
    </row>
    <row r="671" spans="1:17" ht="18" customHeight="1" x14ac:dyDescent="0.2">
      <c r="A671" s="67" t="s">
        <v>20</v>
      </c>
      <c r="B671" s="67" t="s">
        <v>626</v>
      </c>
      <c r="C671" s="67" t="s">
        <v>14</v>
      </c>
      <c r="D671" s="67" t="s">
        <v>36</v>
      </c>
      <c r="E671" s="67" t="s">
        <v>1006</v>
      </c>
      <c r="F671" s="14"/>
      <c r="G671" s="14"/>
      <c r="H671" s="19">
        <v>2012</v>
      </c>
      <c r="I671" s="14" t="s">
        <v>1012</v>
      </c>
      <c r="J671" s="19" t="s">
        <v>1008</v>
      </c>
      <c r="K671" s="19" t="s">
        <v>831</v>
      </c>
      <c r="L671" s="19" t="s">
        <v>119</v>
      </c>
      <c r="M671" s="19" t="s">
        <v>612</v>
      </c>
      <c r="N671">
        <v>1</v>
      </c>
      <c r="O671">
        <v>5</v>
      </c>
      <c r="P671" s="14" t="s">
        <v>96</v>
      </c>
      <c r="Q671" s="14" t="s">
        <v>2059</v>
      </c>
    </row>
    <row r="672" spans="1:17" ht="18" customHeight="1" x14ac:dyDescent="0.2">
      <c r="A672" s="67" t="s">
        <v>20</v>
      </c>
      <c r="B672" s="67" t="s">
        <v>627</v>
      </c>
      <c r="C672" s="67" t="s">
        <v>14</v>
      </c>
      <c r="D672" s="67" t="s">
        <v>36</v>
      </c>
      <c r="E672" s="67" t="s">
        <v>1006</v>
      </c>
      <c r="F672" s="14"/>
      <c r="G672" s="14"/>
      <c r="H672" s="19">
        <v>2013</v>
      </c>
      <c r="I672" s="14" t="s">
        <v>1016</v>
      </c>
      <c r="J672" s="19" t="s">
        <v>1008</v>
      </c>
      <c r="K672" s="19" t="s">
        <v>831</v>
      </c>
      <c r="L672" s="19" t="s">
        <v>119</v>
      </c>
      <c r="M672" s="19" t="s">
        <v>612</v>
      </c>
      <c r="N672">
        <v>1</v>
      </c>
      <c r="O672">
        <v>5</v>
      </c>
      <c r="P672" s="14" t="s">
        <v>96</v>
      </c>
      <c r="Q672" s="14" t="s">
        <v>2059</v>
      </c>
    </row>
    <row r="673" spans="1:17" ht="18" customHeight="1" x14ac:dyDescent="0.2">
      <c r="A673" s="67" t="s">
        <v>20</v>
      </c>
      <c r="B673" s="67" t="s">
        <v>628</v>
      </c>
      <c r="C673" s="67" t="s">
        <v>14</v>
      </c>
      <c r="D673" s="67" t="s">
        <v>36</v>
      </c>
      <c r="E673" s="67" t="s">
        <v>1006</v>
      </c>
      <c r="F673" s="14"/>
      <c r="G673" s="14"/>
      <c r="H673" s="19">
        <v>2014</v>
      </c>
      <c r="I673" s="14" t="s">
        <v>1013</v>
      </c>
      <c r="J673" s="19" t="s">
        <v>1008</v>
      </c>
      <c r="K673" s="19" t="s">
        <v>831</v>
      </c>
      <c r="L673" s="19" t="s">
        <v>119</v>
      </c>
      <c r="M673" s="19" t="s">
        <v>612</v>
      </c>
      <c r="N673">
        <v>1</v>
      </c>
      <c r="O673">
        <v>5</v>
      </c>
      <c r="P673" s="14" t="s">
        <v>96</v>
      </c>
      <c r="Q673" s="14" t="s">
        <v>2059</v>
      </c>
    </row>
    <row r="674" spans="1:17" ht="18" customHeight="1" x14ac:dyDescent="0.2">
      <c r="A674" s="67" t="s">
        <v>20</v>
      </c>
      <c r="B674" s="67" t="s">
        <v>629</v>
      </c>
      <c r="C674" s="67" t="s">
        <v>14</v>
      </c>
      <c r="D674" s="67" t="s">
        <v>36</v>
      </c>
      <c r="E674" s="67" t="s">
        <v>1006</v>
      </c>
      <c r="F674" s="14"/>
      <c r="G674" s="14"/>
      <c r="H674" s="19">
        <v>2015</v>
      </c>
      <c r="I674" s="14" t="s">
        <v>1014</v>
      </c>
      <c r="J674" s="19" t="s">
        <v>1008</v>
      </c>
      <c r="K674" s="19" t="s">
        <v>831</v>
      </c>
      <c r="L674" s="19" t="s">
        <v>119</v>
      </c>
      <c r="M674" s="19" t="s">
        <v>612</v>
      </c>
      <c r="N674">
        <v>1</v>
      </c>
      <c r="O674">
        <v>5</v>
      </c>
      <c r="P674" s="14" t="s">
        <v>96</v>
      </c>
      <c r="Q674" s="14" t="s">
        <v>2059</v>
      </c>
    </row>
    <row r="675" spans="1:17" ht="18" customHeight="1" x14ac:dyDescent="0.2">
      <c r="A675" s="67" t="s">
        <v>20</v>
      </c>
      <c r="B675" s="67" t="s">
        <v>630</v>
      </c>
      <c r="C675" s="67" t="s">
        <v>14</v>
      </c>
      <c r="D675" s="67" t="s">
        <v>36</v>
      </c>
      <c r="E675" s="67" t="s">
        <v>1006</v>
      </c>
      <c r="F675" s="14"/>
      <c r="G675" s="14"/>
      <c r="H675" s="19">
        <v>2017</v>
      </c>
      <c r="I675" s="14" t="s">
        <v>1015</v>
      </c>
      <c r="J675" s="19" t="s">
        <v>1008</v>
      </c>
      <c r="K675" s="19" t="s">
        <v>831</v>
      </c>
      <c r="L675" s="19" t="s">
        <v>119</v>
      </c>
      <c r="M675" s="19" t="s">
        <v>612</v>
      </c>
      <c r="N675">
        <v>1</v>
      </c>
      <c r="O675">
        <v>5</v>
      </c>
      <c r="P675" s="14" t="s">
        <v>96</v>
      </c>
      <c r="Q675" s="14" t="s">
        <v>2059</v>
      </c>
    </row>
    <row r="676" spans="1:17" ht="18" customHeight="1" x14ac:dyDescent="0.2">
      <c r="A676" s="67" t="s">
        <v>20</v>
      </c>
      <c r="B676" s="67" t="s">
        <v>631</v>
      </c>
      <c r="C676" s="67" t="s">
        <v>14</v>
      </c>
      <c r="D676" s="67" t="s">
        <v>36</v>
      </c>
      <c r="E676" s="67" t="s">
        <v>1006</v>
      </c>
      <c r="F676" s="14"/>
      <c r="G676" s="14"/>
      <c r="H676" s="19">
        <v>2018</v>
      </c>
      <c r="I676" s="14" t="s">
        <v>1017</v>
      </c>
      <c r="J676" s="19" t="s">
        <v>1008</v>
      </c>
      <c r="K676" s="19" t="s">
        <v>831</v>
      </c>
      <c r="L676" s="19" t="s">
        <v>119</v>
      </c>
      <c r="M676" s="19" t="s">
        <v>612</v>
      </c>
      <c r="N676">
        <v>1</v>
      </c>
      <c r="O676">
        <v>5</v>
      </c>
      <c r="P676" s="14" t="s">
        <v>96</v>
      </c>
      <c r="Q676" s="14" t="s">
        <v>2059</v>
      </c>
    </row>
    <row r="677" spans="1:17" ht="18" customHeight="1" x14ac:dyDescent="0.2">
      <c r="A677" s="67" t="s">
        <v>20</v>
      </c>
      <c r="B677" s="67" t="s">
        <v>622</v>
      </c>
      <c r="C677" s="67" t="s">
        <v>14</v>
      </c>
      <c r="D677" s="67" t="s">
        <v>36</v>
      </c>
      <c r="E677" s="67" t="s">
        <v>1018</v>
      </c>
      <c r="F677" s="14"/>
      <c r="G677" s="14"/>
      <c r="H677" s="19">
        <v>2008</v>
      </c>
      <c r="I677" s="14" t="s">
        <v>1019</v>
      </c>
      <c r="J677" s="19" t="s">
        <v>1020</v>
      </c>
      <c r="K677" s="19" t="s">
        <v>831</v>
      </c>
      <c r="L677" s="19" t="s">
        <v>478</v>
      </c>
      <c r="M677" s="19" t="s">
        <v>612</v>
      </c>
      <c r="N677">
        <v>1</v>
      </c>
      <c r="O677">
        <v>5</v>
      </c>
      <c r="P677" s="14" t="s">
        <v>96</v>
      </c>
      <c r="Q677" s="14" t="s">
        <v>2059</v>
      </c>
    </row>
    <row r="678" spans="1:17" ht="18" customHeight="1" x14ac:dyDescent="0.2">
      <c r="A678" s="67" t="s">
        <v>20</v>
      </c>
      <c r="B678" s="67" t="s">
        <v>623</v>
      </c>
      <c r="C678" s="67" t="s">
        <v>14</v>
      </c>
      <c r="D678" s="67" t="s">
        <v>36</v>
      </c>
      <c r="E678" s="67" t="s">
        <v>1018</v>
      </c>
      <c r="F678" s="14"/>
      <c r="G678" s="14"/>
      <c r="H678" s="19">
        <v>2009</v>
      </c>
      <c r="I678" s="14" t="s">
        <v>1021</v>
      </c>
      <c r="J678" s="19" t="s">
        <v>1020</v>
      </c>
      <c r="K678" s="19" t="s">
        <v>831</v>
      </c>
      <c r="L678" s="19" t="s">
        <v>478</v>
      </c>
      <c r="M678" s="19" t="s">
        <v>612</v>
      </c>
      <c r="N678">
        <v>1</v>
      </c>
      <c r="O678">
        <v>5</v>
      </c>
      <c r="P678" s="14" t="s">
        <v>96</v>
      </c>
      <c r="Q678" s="14" t="s">
        <v>2059</v>
      </c>
    </row>
    <row r="679" spans="1:17" ht="18" customHeight="1" x14ac:dyDescent="0.2">
      <c r="A679" s="67" t="s">
        <v>20</v>
      </c>
      <c r="B679" s="67" t="s">
        <v>624</v>
      </c>
      <c r="C679" s="67" t="s">
        <v>14</v>
      </c>
      <c r="D679" s="67" t="s">
        <v>36</v>
      </c>
      <c r="E679" s="67" t="s">
        <v>1018</v>
      </c>
      <c r="F679" s="14"/>
      <c r="G679" s="14"/>
      <c r="H679" s="19">
        <v>2010</v>
      </c>
      <c r="I679" s="14" t="s">
        <v>1022</v>
      </c>
      <c r="J679" s="19" t="s">
        <v>1020</v>
      </c>
      <c r="K679" s="19" t="s">
        <v>831</v>
      </c>
      <c r="L679" s="19" t="s">
        <v>478</v>
      </c>
      <c r="M679" s="19" t="s">
        <v>612</v>
      </c>
      <c r="N679">
        <v>1</v>
      </c>
      <c r="O679">
        <v>5</v>
      </c>
      <c r="P679" s="14" t="s">
        <v>96</v>
      </c>
      <c r="Q679" s="14" t="s">
        <v>2059</v>
      </c>
    </row>
    <row r="680" spans="1:17" ht="18" customHeight="1" x14ac:dyDescent="0.2">
      <c r="A680" s="67" t="s">
        <v>20</v>
      </c>
      <c r="B680" s="67" t="s">
        <v>625</v>
      </c>
      <c r="C680" s="67" t="s">
        <v>14</v>
      </c>
      <c r="D680" s="67" t="s">
        <v>36</v>
      </c>
      <c r="E680" s="67" t="s">
        <v>1018</v>
      </c>
      <c r="F680" s="14"/>
      <c r="G680" s="14"/>
      <c r="H680" s="19">
        <v>2011</v>
      </c>
      <c r="I680" s="14" t="s">
        <v>1023</v>
      </c>
      <c r="J680" s="19" t="s">
        <v>1020</v>
      </c>
      <c r="K680" s="19" t="s">
        <v>831</v>
      </c>
      <c r="L680" s="19" t="s">
        <v>478</v>
      </c>
      <c r="M680" s="19" t="s">
        <v>612</v>
      </c>
      <c r="N680">
        <v>1</v>
      </c>
      <c r="O680">
        <v>5</v>
      </c>
      <c r="P680" s="14" t="s">
        <v>96</v>
      </c>
      <c r="Q680" s="14" t="s">
        <v>2059</v>
      </c>
    </row>
    <row r="681" spans="1:17" ht="18" customHeight="1" x14ac:dyDescent="0.2">
      <c r="A681" s="67" t="s">
        <v>20</v>
      </c>
      <c r="B681" s="67" t="s">
        <v>626</v>
      </c>
      <c r="C681" s="67" t="s">
        <v>14</v>
      </c>
      <c r="D681" s="67" t="s">
        <v>36</v>
      </c>
      <c r="E681" s="67" t="s">
        <v>1018</v>
      </c>
      <c r="F681" s="14"/>
      <c r="G681" s="14"/>
      <c r="H681" s="19">
        <v>2012</v>
      </c>
      <c r="I681" s="14" t="s">
        <v>1024</v>
      </c>
      <c r="J681" s="19" t="s">
        <v>1020</v>
      </c>
      <c r="K681" s="19" t="s">
        <v>831</v>
      </c>
      <c r="L681" s="19" t="s">
        <v>478</v>
      </c>
      <c r="M681" s="19" t="s">
        <v>612</v>
      </c>
      <c r="N681">
        <v>1</v>
      </c>
      <c r="O681">
        <v>5</v>
      </c>
      <c r="P681" s="14" t="s">
        <v>96</v>
      </c>
      <c r="Q681" s="14" t="s">
        <v>2059</v>
      </c>
    </row>
    <row r="682" spans="1:17" ht="18" customHeight="1" x14ac:dyDescent="0.2">
      <c r="A682" s="67" t="s">
        <v>20</v>
      </c>
      <c r="B682" s="67" t="s">
        <v>627</v>
      </c>
      <c r="C682" s="67" t="s">
        <v>14</v>
      </c>
      <c r="D682" s="67" t="s">
        <v>36</v>
      </c>
      <c r="E682" s="67" t="s">
        <v>1018</v>
      </c>
      <c r="F682" s="14"/>
      <c r="G682" s="14"/>
      <c r="H682" s="19">
        <v>2013</v>
      </c>
      <c r="I682" s="14" t="s">
        <v>1028</v>
      </c>
      <c r="J682" s="19" t="s">
        <v>1020</v>
      </c>
      <c r="K682" s="19" t="s">
        <v>831</v>
      </c>
      <c r="L682" s="19" t="s">
        <v>478</v>
      </c>
      <c r="M682" s="19" t="s">
        <v>612</v>
      </c>
      <c r="N682">
        <v>1</v>
      </c>
      <c r="O682">
        <v>5</v>
      </c>
      <c r="P682" s="14" t="s">
        <v>96</v>
      </c>
      <c r="Q682" s="14" t="s">
        <v>2059</v>
      </c>
    </row>
    <row r="683" spans="1:17" ht="18" customHeight="1" x14ac:dyDescent="0.2">
      <c r="A683" s="67" t="s">
        <v>20</v>
      </c>
      <c r="B683" s="67" t="s">
        <v>628</v>
      </c>
      <c r="C683" s="67" t="s">
        <v>14</v>
      </c>
      <c r="D683" s="67" t="s">
        <v>36</v>
      </c>
      <c r="E683" s="67" t="s">
        <v>1018</v>
      </c>
      <c r="F683" s="14"/>
      <c r="G683" s="14"/>
      <c r="H683" s="19">
        <v>2014</v>
      </c>
      <c r="I683" s="14" t="s">
        <v>1025</v>
      </c>
      <c r="J683" s="19" t="s">
        <v>1020</v>
      </c>
      <c r="K683" s="19" t="s">
        <v>831</v>
      </c>
      <c r="L683" s="19" t="s">
        <v>478</v>
      </c>
      <c r="M683" s="19" t="s">
        <v>612</v>
      </c>
      <c r="N683">
        <v>1</v>
      </c>
      <c r="O683">
        <v>5</v>
      </c>
      <c r="P683" s="14" t="s">
        <v>96</v>
      </c>
      <c r="Q683" s="14" t="s">
        <v>2059</v>
      </c>
    </row>
    <row r="684" spans="1:17" ht="18" customHeight="1" x14ac:dyDescent="0.2">
      <c r="A684" s="67" t="s">
        <v>20</v>
      </c>
      <c r="B684" s="67" t="s">
        <v>629</v>
      </c>
      <c r="C684" s="67" t="s">
        <v>14</v>
      </c>
      <c r="D684" s="67" t="s">
        <v>36</v>
      </c>
      <c r="E684" s="67" t="s">
        <v>1018</v>
      </c>
      <c r="F684" s="14"/>
      <c r="G684" s="14"/>
      <c r="H684" s="19">
        <v>2015</v>
      </c>
      <c r="I684" s="14" t="s">
        <v>1026</v>
      </c>
      <c r="J684" s="19" t="s">
        <v>1020</v>
      </c>
      <c r="K684" s="19" t="s">
        <v>831</v>
      </c>
      <c r="L684" s="19" t="s">
        <v>478</v>
      </c>
      <c r="M684" s="19" t="s">
        <v>612</v>
      </c>
      <c r="N684">
        <v>1</v>
      </c>
      <c r="O684">
        <v>5</v>
      </c>
      <c r="P684" s="14" t="s">
        <v>96</v>
      </c>
      <c r="Q684" s="14" t="s">
        <v>2059</v>
      </c>
    </row>
    <row r="685" spans="1:17" ht="18" customHeight="1" x14ac:dyDescent="0.2">
      <c r="A685" s="67" t="s">
        <v>20</v>
      </c>
      <c r="B685" s="67" t="s">
        <v>630</v>
      </c>
      <c r="C685" s="67" t="s">
        <v>14</v>
      </c>
      <c r="D685" s="67" t="s">
        <v>36</v>
      </c>
      <c r="E685" s="67" t="s">
        <v>1018</v>
      </c>
      <c r="F685" s="14"/>
      <c r="G685" s="14"/>
      <c r="H685" s="19">
        <v>2017</v>
      </c>
      <c r="I685" s="14" t="s">
        <v>1027</v>
      </c>
      <c r="J685" s="19" t="s">
        <v>1020</v>
      </c>
      <c r="K685" s="19" t="s">
        <v>831</v>
      </c>
      <c r="L685" s="19" t="s">
        <v>478</v>
      </c>
      <c r="M685" s="19" t="s">
        <v>612</v>
      </c>
      <c r="N685">
        <v>1</v>
      </c>
      <c r="O685">
        <v>5</v>
      </c>
      <c r="P685" s="14" t="s">
        <v>96</v>
      </c>
      <c r="Q685" s="14" t="s">
        <v>2059</v>
      </c>
    </row>
    <row r="686" spans="1:17" ht="18" customHeight="1" x14ac:dyDescent="0.2">
      <c r="A686" s="67" t="s">
        <v>20</v>
      </c>
      <c r="B686" s="67" t="s">
        <v>631</v>
      </c>
      <c r="C686" s="67" t="s">
        <v>14</v>
      </c>
      <c r="D686" s="67" t="s">
        <v>36</v>
      </c>
      <c r="E686" s="67" t="s">
        <v>1018</v>
      </c>
      <c r="F686" s="14"/>
      <c r="G686" s="14"/>
      <c r="H686" s="19">
        <v>2018</v>
      </c>
      <c r="I686" s="14" t="s">
        <v>1029</v>
      </c>
      <c r="J686" s="19" t="s">
        <v>1020</v>
      </c>
      <c r="K686" s="19" t="s">
        <v>831</v>
      </c>
      <c r="L686" s="19" t="s">
        <v>478</v>
      </c>
      <c r="M686" s="19" t="s">
        <v>612</v>
      </c>
      <c r="N686">
        <v>1</v>
      </c>
      <c r="O686">
        <v>5</v>
      </c>
      <c r="P686" s="14" t="s">
        <v>96</v>
      </c>
      <c r="Q686" s="14" t="s">
        <v>2059</v>
      </c>
    </row>
    <row r="687" spans="1:17" ht="18" customHeight="1" x14ac:dyDescent="0.2">
      <c r="A687" s="67" t="s">
        <v>20</v>
      </c>
      <c r="B687" s="67" t="s">
        <v>622</v>
      </c>
      <c r="C687" s="67" t="s">
        <v>14</v>
      </c>
      <c r="D687" s="67" t="s">
        <v>36</v>
      </c>
      <c r="E687" s="67" t="s">
        <v>1030</v>
      </c>
      <c r="F687" s="14"/>
      <c r="G687" s="14"/>
      <c r="H687" s="19">
        <v>2008</v>
      </c>
      <c r="I687" s="14" t="s">
        <v>1031</v>
      </c>
      <c r="J687" s="19" t="s">
        <v>1032</v>
      </c>
      <c r="K687" s="19" t="s">
        <v>831</v>
      </c>
      <c r="L687" s="19" t="s">
        <v>478</v>
      </c>
      <c r="M687" s="19" t="s">
        <v>612</v>
      </c>
      <c r="N687">
        <v>1</v>
      </c>
      <c r="O687">
        <v>5</v>
      </c>
      <c r="P687" s="14" t="s">
        <v>96</v>
      </c>
      <c r="Q687" s="14" t="s">
        <v>2059</v>
      </c>
    </row>
    <row r="688" spans="1:17" ht="18" customHeight="1" x14ac:dyDescent="0.2">
      <c r="A688" s="67" t="s">
        <v>20</v>
      </c>
      <c r="B688" s="67" t="s">
        <v>623</v>
      </c>
      <c r="C688" s="67" t="s">
        <v>14</v>
      </c>
      <c r="D688" s="67" t="s">
        <v>36</v>
      </c>
      <c r="E688" s="67" t="s">
        <v>1030</v>
      </c>
      <c r="F688" s="14"/>
      <c r="G688" s="14"/>
      <c r="H688" s="19">
        <v>2009</v>
      </c>
      <c r="I688" s="19" t="s">
        <v>1033</v>
      </c>
      <c r="J688" s="19" t="s">
        <v>1032</v>
      </c>
      <c r="K688" s="19" t="s">
        <v>831</v>
      </c>
      <c r="L688" s="19" t="s">
        <v>478</v>
      </c>
      <c r="M688" s="19" t="s">
        <v>612</v>
      </c>
      <c r="N688">
        <v>1</v>
      </c>
      <c r="O688">
        <v>5</v>
      </c>
      <c r="P688" s="14" t="s">
        <v>96</v>
      </c>
      <c r="Q688" s="14" t="s">
        <v>2059</v>
      </c>
    </row>
    <row r="689" spans="1:17" ht="18" customHeight="1" x14ac:dyDescent="0.2">
      <c r="A689" s="67" t="s">
        <v>20</v>
      </c>
      <c r="B689" s="67" t="s">
        <v>624</v>
      </c>
      <c r="C689" s="67" t="s">
        <v>14</v>
      </c>
      <c r="D689" s="67" t="s">
        <v>36</v>
      </c>
      <c r="E689" s="67" t="s">
        <v>1030</v>
      </c>
      <c r="F689" s="14"/>
      <c r="G689" s="14"/>
      <c r="H689" s="19">
        <v>2010</v>
      </c>
      <c r="I689" s="14" t="s">
        <v>1034</v>
      </c>
      <c r="J689" s="19" t="s">
        <v>1032</v>
      </c>
      <c r="K689" s="19" t="s">
        <v>831</v>
      </c>
      <c r="L689" s="19" t="s">
        <v>478</v>
      </c>
      <c r="M689" s="19" t="s">
        <v>612</v>
      </c>
      <c r="N689">
        <v>1</v>
      </c>
      <c r="O689">
        <v>5</v>
      </c>
      <c r="P689" s="14" t="s">
        <v>96</v>
      </c>
      <c r="Q689" s="14" t="s">
        <v>2059</v>
      </c>
    </row>
    <row r="690" spans="1:17" ht="18" customHeight="1" x14ac:dyDescent="0.2">
      <c r="A690" s="67" t="s">
        <v>20</v>
      </c>
      <c r="B690" s="67" t="s">
        <v>625</v>
      </c>
      <c r="C690" s="67" t="s">
        <v>14</v>
      </c>
      <c r="D690" s="67" t="s">
        <v>36</v>
      </c>
      <c r="E690" s="67" t="s">
        <v>1030</v>
      </c>
      <c r="F690" s="14"/>
      <c r="G690" s="14"/>
      <c r="H690" s="19">
        <v>2011</v>
      </c>
      <c r="I690" s="19" t="s">
        <v>1035</v>
      </c>
      <c r="J690" s="19" t="s">
        <v>1032</v>
      </c>
      <c r="K690" s="19" t="s">
        <v>831</v>
      </c>
      <c r="L690" s="19" t="s">
        <v>478</v>
      </c>
      <c r="M690" s="19" t="s">
        <v>612</v>
      </c>
      <c r="N690">
        <v>1</v>
      </c>
      <c r="O690">
        <v>5</v>
      </c>
      <c r="P690" s="14" t="s">
        <v>96</v>
      </c>
      <c r="Q690" s="14" t="s">
        <v>2059</v>
      </c>
    </row>
    <row r="691" spans="1:17" ht="18" customHeight="1" x14ac:dyDescent="0.2">
      <c r="A691" s="67" t="s">
        <v>20</v>
      </c>
      <c r="B691" s="67" t="s">
        <v>626</v>
      </c>
      <c r="C691" s="67" t="s">
        <v>14</v>
      </c>
      <c r="D691" s="67" t="s">
        <v>36</v>
      </c>
      <c r="E691" s="67" t="s">
        <v>1030</v>
      </c>
      <c r="F691" s="14"/>
      <c r="G691" s="14"/>
      <c r="H691" s="19">
        <v>2012</v>
      </c>
      <c r="I691" s="14" t="s">
        <v>1036</v>
      </c>
      <c r="J691" s="19" t="s">
        <v>1032</v>
      </c>
      <c r="K691" s="19" t="s">
        <v>831</v>
      </c>
      <c r="L691" s="19" t="s">
        <v>478</v>
      </c>
      <c r="M691" s="19" t="s">
        <v>612</v>
      </c>
      <c r="N691">
        <v>1</v>
      </c>
      <c r="O691">
        <v>5</v>
      </c>
      <c r="P691" s="14" t="s">
        <v>96</v>
      </c>
      <c r="Q691" s="14" t="s">
        <v>2059</v>
      </c>
    </row>
    <row r="692" spans="1:17" ht="18" customHeight="1" x14ac:dyDescent="0.2">
      <c r="A692" s="67" t="s">
        <v>20</v>
      </c>
      <c r="B692" s="67" t="s">
        <v>627</v>
      </c>
      <c r="C692" s="67" t="s">
        <v>14</v>
      </c>
      <c r="D692" s="67" t="s">
        <v>36</v>
      </c>
      <c r="E692" s="67" t="s">
        <v>1030</v>
      </c>
      <c r="F692" s="14"/>
      <c r="G692" s="14"/>
      <c r="H692" s="19">
        <v>2013</v>
      </c>
      <c r="I692" s="14" t="s">
        <v>1040</v>
      </c>
      <c r="J692" s="19" t="s">
        <v>1032</v>
      </c>
      <c r="K692" s="19" t="s">
        <v>831</v>
      </c>
      <c r="L692" s="19" t="s">
        <v>478</v>
      </c>
      <c r="M692" s="19" t="s">
        <v>612</v>
      </c>
      <c r="N692">
        <v>1</v>
      </c>
      <c r="O692">
        <v>5</v>
      </c>
      <c r="P692" s="14" t="s">
        <v>96</v>
      </c>
      <c r="Q692" s="14" t="s">
        <v>2059</v>
      </c>
    </row>
    <row r="693" spans="1:17" ht="18" customHeight="1" x14ac:dyDescent="0.2">
      <c r="A693" s="67" t="s">
        <v>20</v>
      </c>
      <c r="B693" s="67" t="s">
        <v>628</v>
      </c>
      <c r="C693" s="67" t="s">
        <v>14</v>
      </c>
      <c r="D693" s="67" t="s">
        <v>36</v>
      </c>
      <c r="E693" s="67" t="s">
        <v>1030</v>
      </c>
      <c r="F693" s="14"/>
      <c r="G693" s="14"/>
      <c r="H693" s="19">
        <v>2014</v>
      </c>
      <c r="I693" s="19" t="s">
        <v>1037</v>
      </c>
      <c r="J693" s="19" t="s">
        <v>1032</v>
      </c>
      <c r="K693" s="19" t="s">
        <v>831</v>
      </c>
      <c r="L693" s="19" t="s">
        <v>478</v>
      </c>
      <c r="M693" s="19" t="s">
        <v>612</v>
      </c>
      <c r="N693">
        <v>1</v>
      </c>
      <c r="O693">
        <v>5</v>
      </c>
      <c r="P693" s="14" t="s">
        <v>96</v>
      </c>
      <c r="Q693" s="14" t="s">
        <v>2059</v>
      </c>
    </row>
    <row r="694" spans="1:17" ht="18" customHeight="1" x14ac:dyDescent="0.2">
      <c r="A694" s="67" t="s">
        <v>20</v>
      </c>
      <c r="B694" s="67" t="s">
        <v>629</v>
      </c>
      <c r="C694" s="67" t="s">
        <v>14</v>
      </c>
      <c r="D694" s="67" t="s">
        <v>36</v>
      </c>
      <c r="E694" s="67" t="s">
        <v>1030</v>
      </c>
      <c r="F694" s="14"/>
      <c r="G694" s="14"/>
      <c r="H694" s="19">
        <v>2015</v>
      </c>
      <c r="I694" s="14" t="s">
        <v>1038</v>
      </c>
      <c r="J694" s="19" t="s">
        <v>1032</v>
      </c>
      <c r="K694" s="19" t="s">
        <v>831</v>
      </c>
      <c r="L694" s="19" t="s">
        <v>478</v>
      </c>
      <c r="M694" s="19" t="s">
        <v>612</v>
      </c>
      <c r="N694">
        <v>1</v>
      </c>
      <c r="O694">
        <v>5</v>
      </c>
      <c r="P694" s="14" t="s">
        <v>96</v>
      </c>
      <c r="Q694" s="14" t="s">
        <v>2059</v>
      </c>
    </row>
    <row r="695" spans="1:17" ht="18" customHeight="1" x14ac:dyDescent="0.2">
      <c r="A695" s="67" t="s">
        <v>20</v>
      </c>
      <c r="B695" s="67" t="s">
        <v>630</v>
      </c>
      <c r="C695" s="67" t="s">
        <v>14</v>
      </c>
      <c r="D695" s="67" t="s">
        <v>36</v>
      </c>
      <c r="E695" s="67" t="s">
        <v>1030</v>
      </c>
      <c r="F695" s="14"/>
      <c r="G695" s="14"/>
      <c r="H695" s="19">
        <v>2017</v>
      </c>
      <c r="I695" s="19" t="s">
        <v>1039</v>
      </c>
      <c r="J695" s="19" t="s">
        <v>1032</v>
      </c>
      <c r="K695" s="19" t="s">
        <v>831</v>
      </c>
      <c r="L695" s="19" t="s">
        <v>478</v>
      </c>
      <c r="M695" s="19" t="s">
        <v>612</v>
      </c>
      <c r="N695">
        <v>1</v>
      </c>
      <c r="O695">
        <v>5</v>
      </c>
      <c r="P695" s="14" t="s">
        <v>96</v>
      </c>
      <c r="Q695" s="14" t="s">
        <v>2059</v>
      </c>
    </row>
    <row r="696" spans="1:17" ht="18" customHeight="1" x14ac:dyDescent="0.2">
      <c r="A696" s="67" t="s">
        <v>20</v>
      </c>
      <c r="B696" s="67" t="s">
        <v>631</v>
      </c>
      <c r="C696" s="67" t="s">
        <v>14</v>
      </c>
      <c r="D696" s="67" t="s">
        <v>36</v>
      </c>
      <c r="E696" s="67" t="s">
        <v>1030</v>
      </c>
      <c r="F696" s="14"/>
      <c r="G696" s="14"/>
      <c r="H696" s="19">
        <v>2018</v>
      </c>
      <c r="I696" s="19" t="s">
        <v>1041</v>
      </c>
      <c r="J696" s="19" t="s">
        <v>1032</v>
      </c>
      <c r="K696" s="19" t="s">
        <v>831</v>
      </c>
      <c r="L696" s="19" t="s">
        <v>478</v>
      </c>
      <c r="M696" s="19" t="s">
        <v>612</v>
      </c>
      <c r="N696">
        <v>1</v>
      </c>
      <c r="O696">
        <v>5</v>
      </c>
      <c r="P696" s="14" t="s">
        <v>96</v>
      </c>
      <c r="Q696" s="14" t="s">
        <v>2059</v>
      </c>
    </row>
    <row r="697" spans="1:17" ht="18" customHeight="1" x14ac:dyDescent="0.2">
      <c r="A697" s="67" t="s">
        <v>20</v>
      </c>
      <c r="B697" s="67" t="s">
        <v>622</v>
      </c>
      <c r="C697" s="67" t="s">
        <v>14</v>
      </c>
      <c r="D697" s="67" t="s">
        <v>36</v>
      </c>
      <c r="E697" s="67" t="s">
        <v>1042</v>
      </c>
      <c r="F697" s="14"/>
      <c r="G697" s="14"/>
      <c r="H697" s="19">
        <v>2008</v>
      </c>
      <c r="I697" s="14" t="s">
        <v>1043</v>
      </c>
      <c r="J697" s="19" t="s">
        <v>1044</v>
      </c>
      <c r="K697" s="19" t="s">
        <v>831</v>
      </c>
      <c r="L697" s="19" t="s">
        <v>478</v>
      </c>
      <c r="M697" s="19" t="s">
        <v>612</v>
      </c>
      <c r="N697">
        <v>1</v>
      </c>
      <c r="O697">
        <v>5</v>
      </c>
      <c r="P697" s="14" t="s">
        <v>96</v>
      </c>
      <c r="Q697" s="14" t="s">
        <v>2059</v>
      </c>
    </row>
    <row r="698" spans="1:17" ht="18" customHeight="1" x14ac:dyDescent="0.2">
      <c r="A698" s="67" t="s">
        <v>20</v>
      </c>
      <c r="B698" s="67" t="s">
        <v>623</v>
      </c>
      <c r="C698" s="67" t="s">
        <v>14</v>
      </c>
      <c r="D698" s="67" t="s">
        <v>36</v>
      </c>
      <c r="E698" s="67" t="s">
        <v>1042</v>
      </c>
      <c r="F698" s="14"/>
      <c r="G698" s="14"/>
      <c r="H698" s="19">
        <v>2009</v>
      </c>
      <c r="I698" s="14" t="s">
        <v>1045</v>
      </c>
      <c r="J698" s="19" t="s">
        <v>1044</v>
      </c>
      <c r="K698" s="19" t="s">
        <v>831</v>
      </c>
      <c r="L698" s="19" t="s">
        <v>478</v>
      </c>
      <c r="M698" s="19" t="s">
        <v>612</v>
      </c>
      <c r="N698">
        <v>1</v>
      </c>
      <c r="O698">
        <v>5</v>
      </c>
      <c r="P698" s="14" t="s">
        <v>96</v>
      </c>
      <c r="Q698" s="14" t="s">
        <v>2059</v>
      </c>
    </row>
    <row r="699" spans="1:17" ht="18" customHeight="1" x14ac:dyDescent="0.2">
      <c r="A699" s="67" t="s">
        <v>20</v>
      </c>
      <c r="B699" s="67" t="s">
        <v>624</v>
      </c>
      <c r="C699" s="67" t="s">
        <v>14</v>
      </c>
      <c r="D699" s="67" t="s">
        <v>36</v>
      </c>
      <c r="E699" s="67" t="s">
        <v>1042</v>
      </c>
      <c r="F699" s="14"/>
      <c r="G699" s="14"/>
      <c r="H699" s="19">
        <v>2010</v>
      </c>
      <c r="I699" s="14" t="s">
        <v>1046</v>
      </c>
      <c r="J699" s="19" t="s">
        <v>1044</v>
      </c>
      <c r="K699" s="19" t="s">
        <v>831</v>
      </c>
      <c r="L699" s="19" t="s">
        <v>478</v>
      </c>
      <c r="M699" s="19" t="s">
        <v>612</v>
      </c>
      <c r="N699">
        <v>1</v>
      </c>
      <c r="O699">
        <v>5</v>
      </c>
      <c r="P699" s="14" t="s">
        <v>96</v>
      </c>
      <c r="Q699" s="14" t="s">
        <v>2059</v>
      </c>
    </row>
    <row r="700" spans="1:17" ht="18" customHeight="1" x14ac:dyDescent="0.2">
      <c r="A700" s="67" t="s">
        <v>20</v>
      </c>
      <c r="B700" s="67" t="s">
        <v>625</v>
      </c>
      <c r="C700" s="67" t="s">
        <v>14</v>
      </c>
      <c r="D700" s="67" t="s">
        <v>36</v>
      </c>
      <c r="E700" s="67" t="s">
        <v>1042</v>
      </c>
      <c r="F700" s="14"/>
      <c r="G700" s="14"/>
      <c r="H700" s="19">
        <v>2011</v>
      </c>
      <c r="I700" s="14" t="s">
        <v>1047</v>
      </c>
      <c r="J700" s="19" t="s">
        <v>1044</v>
      </c>
      <c r="K700" s="19" t="s">
        <v>831</v>
      </c>
      <c r="L700" s="19" t="s">
        <v>478</v>
      </c>
      <c r="M700" s="19" t="s">
        <v>612</v>
      </c>
      <c r="N700">
        <v>1</v>
      </c>
      <c r="O700">
        <v>5</v>
      </c>
      <c r="P700" s="14" t="s">
        <v>96</v>
      </c>
      <c r="Q700" s="14" t="s">
        <v>2059</v>
      </c>
    </row>
    <row r="701" spans="1:17" ht="18" customHeight="1" x14ac:dyDescent="0.2">
      <c r="A701" s="67" t="s">
        <v>20</v>
      </c>
      <c r="B701" s="67" t="s">
        <v>626</v>
      </c>
      <c r="C701" s="67" t="s">
        <v>14</v>
      </c>
      <c r="D701" s="67" t="s">
        <v>36</v>
      </c>
      <c r="E701" s="67" t="s">
        <v>1042</v>
      </c>
      <c r="F701" s="14"/>
      <c r="G701" s="14"/>
      <c r="H701" s="19">
        <v>2012</v>
      </c>
      <c r="I701" s="14" t="s">
        <v>1048</v>
      </c>
      <c r="J701" s="19" t="s">
        <v>1044</v>
      </c>
      <c r="K701" s="19" t="s">
        <v>831</v>
      </c>
      <c r="L701" s="19" t="s">
        <v>478</v>
      </c>
      <c r="M701" s="19" t="s">
        <v>612</v>
      </c>
      <c r="N701">
        <v>1</v>
      </c>
      <c r="O701">
        <v>5</v>
      </c>
      <c r="P701" s="14" t="s">
        <v>96</v>
      </c>
      <c r="Q701" s="14" t="s">
        <v>2059</v>
      </c>
    </row>
    <row r="702" spans="1:17" ht="18" customHeight="1" x14ac:dyDescent="0.2">
      <c r="A702" s="67" t="s">
        <v>20</v>
      </c>
      <c r="B702" s="67" t="s">
        <v>627</v>
      </c>
      <c r="C702" s="67" t="s">
        <v>14</v>
      </c>
      <c r="D702" s="67" t="s">
        <v>36</v>
      </c>
      <c r="E702" s="67" t="s">
        <v>1042</v>
      </c>
      <c r="F702" s="14"/>
      <c r="G702" s="14"/>
      <c r="H702" s="19">
        <v>2013</v>
      </c>
      <c r="I702" s="14" t="s">
        <v>1052</v>
      </c>
      <c r="J702" s="19" t="s">
        <v>1044</v>
      </c>
      <c r="K702" s="19" t="s">
        <v>831</v>
      </c>
      <c r="L702" s="19" t="s">
        <v>478</v>
      </c>
      <c r="M702" s="19" t="s">
        <v>612</v>
      </c>
      <c r="N702">
        <v>1</v>
      </c>
      <c r="O702">
        <v>5</v>
      </c>
      <c r="P702" s="14" t="s">
        <v>96</v>
      </c>
      <c r="Q702" s="14" t="s">
        <v>2059</v>
      </c>
    </row>
    <row r="703" spans="1:17" ht="18" customHeight="1" x14ac:dyDescent="0.2">
      <c r="A703" s="67" t="s">
        <v>20</v>
      </c>
      <c r="B703" s="67" t="s">
        <v>628</v>
      </c>
      <c r="C703" s="67" t="s">
        <v>14</v>
      </c>
      <c r="D703" s="67" t="s">
        <v>36</v>
      </c>
      <c r="E703" s="67" t="s">
        <v>1042</v>
      </c>
      <c r="F703" s="14"/>
      <c r="G703" s="14"/>
      <c r="H703" s="19">
        <v>2014</v>
      </c>
      <c r="I703" s="14" t="s">
        <v>1049</v>
      </c>
      <c r="J703" s="19" t="s">
        <v>1044</v>
      </c>
      <c r="K703" s="19" t="s">
        <v>831</v>
      </c>
      <c r="L703" s="19" t="s">
        <v>478</v>
      </c>
      <c r="M703" s="19" t="s">
        <v>612</v>
      </c>
      <c r="N703">
        <v>1</v>
      </c>
      <c r="O703">
        <v>5</v>
      </c>
      <c r="P703" s="14" t="s">
        <v>96</v>
      </c>
      <c r="Q703" s="14" t="s">
        <v>2059</v>
      </c>
    </row>
    <row r="704" spans="1:17" ht="18" customHeight="1" x14ac:dyDescent="0.2">
      <c r="A704" s="67" t="s">
        <v>20</v>
      </c>
      <c r="B704" s="67" t="s">
        <v>629</v>
      </c>
      <c r="C704" s="67" t="s">
        <v>14</v>
      </c>
      <c r="D704" s="67" t="s">
        <v>36</v>
      </c>
      <c r="E704" s="67" t="s">
        <v>1042</v>
      </c>
      <c r="F704" s="14"/>
      <c r="G704" s="14"/>
      <c r="H704" s="19">
        <v>2015</v>
      </c>
      <c r="I704" s="14" t="s">
        <v>1050</v>
      </c>
      <c r="J704" s="19" t="s">
        <v>1044</v>
      </c>
      <c r="K704" s="19" t="s">
        <v>831</v>
      </c>
      <c r="L704" s="19" t="s">
        <v>478</v>
      </c>
      <c r="M704" s="19" t="s">
        <v>612</v>
      </c>
      <c r="N704">
        <v>1</v>
      </c>
      <c r="O704">
        <v>5</v>
      </c>
      <c r="P704" s="14" t="s">
        <v>96</v>
      </c>
      <c r="Q704" s="14" t="s">
        <v>2059</v>
      </c>
    </row>
    <row r="705" spans="1:17" ht="18" customHeight="1" x14ac:dyDescent="0.2">
      <c r="A705" s="67" t="s">
        <v>20</v>
      </c>
      <c r="B705" s="67" t="s">
        <v>630</v>
      </c>
      <c r="C705" s="67" t="s">
        <v>14</v>
      </c>
      <c r="D705" s="67" t="s">
        <v>36</v>
      </c>
      <c r="E705" s="67" t="s">
        <v>1042</v>
      </c>
      <c r="F705" s="14"/>
      <c r="G705" s="14"/>
      <c r="H705" s="19">
        <v>2017</v>
      </c>
      <c r="I705" s="14" t="s">
        <v>1051</v>
      </c>
      <c r="J705" s="19" t="s">
        <v>1044</v>
      </c>
      <c r="K705" s="19" t="s">
        <v>831</v>
      </c>
      <c r="L705" s="19" t="s">
        <v>478</v>
      </c>
      <c r="M705" s="19" t="s">
        <v>612</v>
      </c>
      <c r="N705">
        <v>1</v>
      </c>
      <c r="O705">
        <v>5</v>
      </c>
      <c r="P705" s="14" t="s">
        <v>96</v>
      </c>
      <c r="Q705" s="14" t="s">
        <v>2059</v>
      </c>
    </row>
    <row r="706" spans="1:17" ht="18" customHeight="1" x14ac:dyDescent="0.2">
      <c r="A706" s="67" t="s">
        <v>20</v>
      </c>
      <c r="B706" s="67" t="s">
        <v>631</v>
      </c>
      <c r="C706" s="67" t="s">
        <v>14</v>
      </c>
      <c r="D706" s="67" t="s">
        <v>36</v>
      </c>
      <c r="E706" s="67" t="s">
        <v>1042</v>
      </c>
      <c r="F706" s="14"/>
      <c r="G706" s="14"/>
      <c r="H706" s="19">
        <v>2018</v>
      </c>
      <c r="I706" s="14" t="s">
        <v>1053</v>
      </c>
      <c r="J706" s="19" t="s">
        <v>1044</v>
      </c>
      <c r="K706" s="19" t="s">
        <v>831</v>
      </c>
      <c r="L706" s="19" t="s">
        <v>478</v>
      </c>
      <c r="M706" s="19" t="s">
        <v>612</v>
      </c>
      <c r="N706">
        <v>1</v>
      </c>
      <c r="O706">
        <v>5</v>
      </c>
      <c r="P706" s="14" t="s">
        <v>96</v>
      </c>
      <c r="Q706" s="14" t="s">
        <v>2059</v>
      </c>
    </row>
    <row r="707" spans="1:17" ht="18" customHeight="1" x14ac:dyDescent="0.2">
      <c r="A707" s="67" t="s">
        <v>20</v>
      </c>
      <c r="B707" s="67" t="s">
        <v>622</v>
      </c>
      <c r="C707" s="67" t="s">
        <v>14</v>
      </c>
      <c r="D707" s="67" t="s">
        <v>36</v>
      </c>
      <c r="E707" s="67" t="s">
        <v>1054</v>
      </c>
      <c r="F707" s="14"/>
      <c r="G707" s="14"/>
      <c r="H707" s="19">
        <v>2008</v>
      </c>
      <c r="I707" s="14" t="s">
        <v>1055</v>
      </c>
      <c r="J707" s="19" t="s">
        <v>1056</v>
      </c>
      <c r="K707" s="19" t="s">
        <v>831</v>
      </c>
      <c r="L707" s="19" t="s">
        <v>119</v>
      </c>
      <c r="M707" s="19" t="s">
        <v>612</v>
      </c>
      <c r="N707">
        <v>1</v>
      </c>
      <c r="O707">
        <v>5</v>
      </c>
      <c r="P707" s="14" t="s">
        <v>96</v>
      </c>
      <c r="Q707" s="14" t="s">
        <v>2059</v>
      </c>
    </row>
    <row r="708" spans="1:17" ht="18" customHeight="1" x14ac:dyDescent="0.2">
      <c r="A708" s="67" t="s">
        <v>20</v>
      </c>
      <c r="B708" s="67" t="s">
        <v>623</v>
      </c>
      <c r="C708" s="67" t="s">
        <v>14</v>
      </c>
      <c r="D708" s="67" t="s">
        <v>36</v>
      </c>
      <c r="E708" s="67" t="s">
        <v>1054</v>
      </c>
      <c r="F708" s="14"/>
      <c r="G708" s="14"/>
      <c r="H708" s="19">
        <v>2009</v>
      </c>
      <c r="I708" s="14" t="s">
        <v>1057</v>
      </c>
      <c r="J708" s="19" t="s">
        <v>1056</v>
      </c>
      <c r="K708" s="19" t="s">
        <v>831</v>
      </c>
      <c r="L708" s="19" t="s">
        <v>119</v>
      </c>
      <c r="M708" s="19" t="s">
        <v>612</v>
      </c>
      <c r="N708">
        <v>1</v>
      </c>
      <c r="O708">
        <v>5</v>
      </c>
      <c r="P708" s="14" t="s">
        <v>96</v>
      </c>
      <c r="Q708" s="14" t="s">
        <v>2059</v>
      </c>
    </row>
    <row r="709" spans="1:17" ht="18" customHeight="1" x14ac:dyDescent="0.2">
      <c r="A709" s="67" t="s">
        <v>20</v>
      </c>
      <c r="B709" s="67" t="s">
        <v>624</v>
      </c>
      <c r="C709" s="67" t="s">
        <v>14</v>
      </c>
      <c r="D709" s="67" t="s">
        <v>36</v>
      </c>
      <c r="E709" s="67" t="s">
        <v>1054</v>
      </c>
      <c r="F709" s="14"/>
      <c r="G709" s="14"/>
      <c r="H709" s="19">
        <v>2010</v>
      </c>
      <c r="I709" s="14" t="s">
        <v>1058</v>
      </c>
      <c r="J709" s="19" t="s">
        <v>1056</v>
      </c>
      <c r="K709" s="19" t="s">
        <v>831</v>
      </c>
      <c r="L709" s="19" t="s">
        <v>119</v>
      </c>
      <c r="M709" s="19" t="s">
        <v>612</v>
      </c>
      <c r="N709">
        <v>1</v>
      </c>
      <c r="O709">
        <v>5</v>
      </c>
      <c r="P709" s="14" t="s">
        <v>96</v>
      </c>
      <c r="Q709" s="14" t="s">
        <v>2059</v>
      </c>
    </row>
    <row r="710" spans="1:17" ht="18" customHeight="1" x14ac:dyDescent="0.2">
      <c r="A710" s="67" t="s">
        <v>20</v>
      </c>
      <c r="B710" s="67" t="s">
        <v>625</v>
      </c>
      <c r="C710" s="67" t="s">
        <v>14</v>
      </c>
      <c r="D710" s="67" t="s">
        <v>36</v>
      </c>
      <c r="E710" s="67" t="s">
        <v>1054</v>
      </c>
      <c r="F710" s="14"/>
      <c r="G710" s="14"/>
      <c r="H710" s="19">
        <v>2011</v>
      </c>
      <c r="I710" s="14" t="s">
        <v>1059</v>
      </c>
      <c r="J710" s="19" t="s">
        <v>1056</v>
      </c>
      <c r="K710" s="19" t="s">
        <v>831</v>
      </c>
      <c r="L710" s="19" t="s">
        <v>119</v>
      </c>
      <c r="M710" s="19" t="s">
        <v>612</v>
      </c>
      <c r="N710">
        <v>1</v>
      </c>
      <c r="O710">
        <v>5</v>
      </c>
      <c r="P710" s="14" t="s">
        <v>96</v>
      </c>
      <c r="Q710" s="14" t="s">
        <v>2059</v>
      </c>
    </row>
    <row r="711" spans="1:17" ht="18" customHeight="1" x14ac:dyDescent="0.2">
      <c r="A711" s="67" t="s">
        <v>20</v>
      </c>
      <c r="B711" s="67" t="s">
        <v>626</v>
      </c>
      <c r="C711" s="67" t="s">
        <v>14</v>
      </c>
      <c r="D711" s="67" t="s">
        <v>36</v>
      </c>
      <c r="E711" s="67" t="s">
        <v>1054</v>
      </c>
      <c r="F711" s="14"/>
      <c r="G711" s="14"/>
      <c r="H711" s="19">
        <v>2012</v>
      </c>
      <c r="I711" s="14" t="s">
        <v>1060</v>
      </c>
      <c r="J711" s="19" t="s">
        <v>1056</v>
      </c>
      <c r="K711" s="19" t="s">
        <v>831</v>
      </c>
      <c r="L711" s="19" t="s">
        <v>119</v>
      </c>
      <c r="M711" s="19" t="s">
        <v>612</v>
      </c>
      <c r="N711">
        <v>1</v>
      </c>
      <c r="O711">
        <v>5</v>
      </c>
      <c r="P711" s="14" t="s">
        <v>96</v>
      </c>
      <c r="Q711" s="14" t="s">
        <v>2059</v>
      </c>
    </row>
    <row r="712" spans="1:17" ht="18" customHeight="1" x14ac:dyDescent="0.2">
      <c r="A712" s="67" t="s">
        <v>20</v>
      </c>
      <c r="B712" s="67" t="s">
        <v>627</v>
      </c>
      <c r="C712" s="67" t="s">
        <v>14</v>
      </c>
      <c r="D712" s="67" t="s">
        <v>36</v>
      </c>
      <c r="E712" s="67" t="s">
        <v>1054</v>
      </c>
      <c r="F712" s="14"/>
      <c r="G712" s="14"/>
      <c r="H712" s="19">
        <v>2013</v>
      </c>
      <c r="I712" s="14" t="s">
        <v>1064</v>
      </c>
      <c r="J712" s="19" t="s">
        <v>1056</v>
      </c>
      <c r="K712" s="19" t="s">
        <v>831</v>
      </c>
      <c r="L712" s="19" t="s">
        <v>119</v>
      </c>
      <c r="M712" s="19" t="s">
        <v>612</v>
      </c>
      <c r="N712">
        <v>1</v>
      </c>
      <c r="O712">
        <v>5</v>
      </c>
      <c r="P712" s="14" t="s">
        <v>96</v>
      </c>
      <c r="Q712" s="14" t="s">
        <v>2059</v>
      </c>
    </row>
    <row r="713" spans="1:17" ht="18" customHeight="1" x14ac:dyDescent="0.2">
      <c r="A713" s="67" t="s">
        <v>20</v>
      </c>
      <c r="B713" s="67" t="s">
        <v>628</v>
      </c>
      <c r="C713" s="67" t="s">
        <v>14</v>
      </c>
      <c r="D713" s="67" t="s">
        <v>36</v>
      </c>
      <c r="E713" s="67" t="s">
        <v>1054</v>
      </c>
      <c r="F713" s="14"/>
      <c r="G713" s="14"/>
      <c r="H713" s="19">
        <v>2014</v>
      </c>
      <c r="I713" s="14" t="s">
        <v>1061</v>
      </c>
      <c r="J713" s="19" t="s">
        <v>1056</v>
      </c>
      <c r="K713" s="19" t="s">
        <v>831</v>
      </c>
      <c r="L713" s="19" t="s">
        <v>119</v>
      </c>
      <c r="M713" s="19" t="s">
        <v>612</v>
      </c>
      <c r="N713">
        <v>1</v>
      </c>
      <c r="O713">
        <v>5</v>
      </c>
      <c r="P713" s="14" t="s">
        <v>96</v>
      </c>
      <c r="Q713" s="14" t="s">
        <v>2059</v>
      </c>
    </row>
    <row r="714" spans="1:17" ht="18" customHeight="1" x14ac:dyDescent="0.2">
      <c r="A714" s="67" t="s">
        <v>20</v>
      </c>
      <c r="B714" s="67" t="s">
        <v>629</v>
      </c>
      <c r="C714" s="67" t="s">
        <v>14</v>
      </c>
      <c r="D714" s="67" t="s">
        <v>36</v>
      </c>
      <c r="E714" s="67" t="s">
        <v>1054</v>
      </c>
      <c r="F714" s="14"/>
      <c r="G714" s="14"/>
      <c r="H714" s="19">
        <v>2015</v>
      </c>
      <c r="I714" s="14" t="s">
        <v>1062</v>
      </c>
      <c r="J714" s="19" t="s">
        <v>1056</v>
      </c>
      <c r="K714" s="19" t="s">
        <v>831</v>
      </c>
      <c r="L714" s="19" t="s">
        <v>119</v>
      </c>
      <c r="M714" s="19" t="s">
        <v>612</v>
      </c>
      <c r="N714">
        <v>1</v>
      </c>
      <c r="O714">
        <v>5</v>
      </c>
      <c r="P714" s="14" t="s">
        <v>96</v>
      </c>
      <c r="Q714" s="14" t="s">
        <v>2059</v>
      </c>
    </row>
    <row r="715" spans="1:17" ht="18" customHeight="1" x14ac:dyDescent="0.2">
      <c r="A715" s="67" t="s">
        <v>20</v>
      </c>
      <c r="B715" s="67" t="s">
        <v>630</v>
      </c>
      <c r="C715" s="67" t="s">
        <v>14</v>
      </c>
      <c r="D715" s="67" t="s">
        <v>36</v>
      </c>
      <c r="E715" s="67" t="s">
        <v>1054</v>
      </c>
      <c r="F715" s="14"/>
      <c r="G715" s="14"/>
      <c r="H715" s="19">
        <v>2017</v>
      </c>
      <c r="I715" s="14" t="s">
        <v>1063</v>
      </c>
      <c r="J715" s="19" t="s">
        <v>1056</v>
      </c>
      <c r="K715" s="19" t="s">
        <v>831</v>
      </c>
      <c r="L715" s="19" t="s">
        <v>119</v>
      </c>
      <c r="M715" s="19" t="s">
        <v>612</v>
      </c>
      <c r="N715">
        <v>1</v>
      </c>
      <c r="O715">
        <v>5</v>
      </c>
      <c r="P715" s="14" t="s">
        <v>96</v>
      </c>
      <c r="Q715" s="14" t="s">
        <v>2059</v>
      </c>
    </row>
    <row r="716" spans="1:17" ht="18" customHeight="1" x14ac:dyDescent="0.2">
      <c r="A716" s="67" t="s">
        <v>20</v>
      </c>
      <c r="B716" s="67" t="s">
        <v>631</v>
      </c>
      <c r="C716" s="67" t="s">
        <v>14</v>
      </c>
      <c r="D716" s="67" t="s">
        <v>36</v>
      </c>
      <c r="E716" s="67" t="s">
        <v>1054</v>
      </c>
      <c r="F716" s="14"/>
      <c r="G716" s="14"/>
      <c r="H716" s="19">
        <v>2018</v>
      </c>
      <c r="I716" s="14" t="s">
        <v>1065</v>
      </c>
      <c r="J716" s="19" t="s">
        <v>1056</v>
      </c>
      <c r="K716" s="19" t="s">
        <v>831</v>
      </c>
      <c r="L716" s="19" t="s">
        <v>119</v>
      </c>
      <c r="M716" s="19" t="s">
        <v>612</v>
      </c>
      <c r="N716">
        <v>1</v>
      </c>
      <c r="O716">
        <v>5</v>
      </c>
      <c r="P716" s="14" t="s">
        <v>96</v>
      </c>
      <c r="Q716" s="14" t="s">
        <v>2059</v>
      </c>
    </row>
    <row r="717" spans="1:17" ht="18" customHeight="1" x14ac:dyDescent="0.2">
      <c r="A717" s="67" t="s">
        <v>20</v>
      </c>
      <c r="B717" s="67" t="s">
        <v>622</v>
      </c>
      <c r="C717" s="67" t="s">
        <v>14</v>
      </c>
      <c r="D717" s="67" t="s">
        <v>36</v>
      </c>
      <c r="E717" s="67" t="s">
        <v>1066</v>
      </c>
      <c r="F717" s="14"/>
      <c r="G717" s="14"/>
      <c r="H717" s="19">
        <v>2008</v>
      </c>
      <c r="I717" s="14" t="s">
        <v>1067</v>
      </c>
      <c r="J717" s="19" t="s">
        <v>1068</v>
      </c>
      <c r="K717" s="19" t="s">
        <v>831</v>
      </c>
      <c r="L717" s="19" t="s">
        <v>119</v>
      </c>
      <c r="M717" s="19" t="s">
        <v>612</v>
      </c>
      <c r="N717">
        <v>1</v>
      </c>
      <c r="O717">
        <v>5</v>
      </c>
      <c r="P717" s="14" t="s">
        <v>96</v>
      </c>
      <c r="Q717" s="14" t="s">
        <v>2059</v>
      </c>
    </row>
    <row r="718" spans="1:17" ht="18" customHeight="1" x14ac:dyDescent="0.2">
      <c r="A718" s="67" t="s">
        <v>20</v>
      </c>
      <c r="B718" s="67" t="s">
        <v>623</v>
      </c>
      <c r="C718" s="67" t="s">
        <v>14</v>
      </c>
      <c r="D718" s="67" t="s">
        <v>36</v>
      </c>
      <c r="E718" s="67" t="s">
        <v>1066</v>
      </c>
      <c r="F718" s="14"/>
      <c r="G718" s="14"/>
      <c r="H718" s="19">
        <v>2009</v>
      </c>
      <c r="I718" s="19" t="s">
        <v>1069</v>
      </c>
      <c r="J718" s="19" t="s">
        <v>1068</v>
      </c>
      <c r="K718" s="19" t="s">
        <v>831</v>
      </c>
      <c r="L718" s="19" t="s">
        <v>119</v>
      </c>
      <c r="M718" s="19" t="s">
        <v>612</v>
      </c>
      <c r="N718">
        <v>1</v>
      </c>
      <c r="O718">
        <v>5</v>
      </c>
      <c r="P718" s="14" t="s">
        <v>96</v>
      </c>
      <c r="Q718" s="14" t="s">
        <v>2059</v>
      </c>
    </row>
    <row r="719" spans="1:17" ht="18" customHeight="1" x14ac:dyDescent="0.2">
      <c r="A719" s="67" t="s">
        <v>20</v>
      </c>
      <c r="B719" s="67" t="s">
        <v>624</v>
      </c>
      <c r="C719" s="67" t="s">
        <v>14</v>
      </c>
      <c r="D719" s="67" t="s">
        <v>36</v>
      </c>
      <c r="E719" s="67" t="s">
        <v>1066</v>
      </c>
      <c r="F719" s="14"/>
      <c r="G719" s="14"/>
      <c r="H719" s="19">
        <v>2010</v>
      </c>
      <c r="I719" s="14" t="s">
        <v>1070</v>
      </c>
      <c r="J719" s="19" t="s">
        <v>1068</v>
      </c>
      <c r="K719" s="19" t="s">
        <v>831</v>
      </c>
      <c r="L719" s="19" t="s">
        <v>119</v>
      </c>
      <c r="M719" s="19" t="s">
        <v>612</v>
      </c>
      <c r="N719">
        <v>1</v>
      </c>
      <c r="O719">
        <v>5</v>
      </c>
      <c r="P719" s="14" t="s">
        <v>96</v>
      </c>
      <c r="Q719" s="14" t="s">
        <v>2059</v>
      </c>
    </row>
    <row r="720" spans="1:17" ht="18" customHeight="1" x14ac:dyDescent="0.2">
      <c r="A720" s="67" t="s">
        <v>20</v>
      </c>
      <c r="B720" s="67" t="s">
        <v>625</v>
      </c>
      <c r="C720" s="67" t="s">
        <v>14</v>
      </c>
      <c r="D720" s="67" t="s">
        <v>36</v>
      </c>
      <c r="E720" s="67" t="s">
        <v>1066</v>
      </c>
      <c r="F720" s="14"/>
      <c r="G720" s="14"/>
      <c r="H720" s="19">
        <v>2011</v>
      </c>
      <c r="I720" s="19" t="s">
        <v>1071</v>
      </c>
      <c r="J720" s="19" t="s">
        <v>1068</v>
      </c>
      <c r="K720" s="19" t="s">
        <v>831</v>
      </c>
      <c r="L720" s="19" t="s">
        <v>119</v>
      </c>
      <c r="M720" s="19" t="s">
        <v>612</v>
      </c>
      <c r="N720">
        <v>1</v>
      </c>
      <c r="O720">
        <v>5</v>
      </c>
      <c r="P720" s="14" t="s">
        <v>96</v>
      </c>
      <c r="Q720" s="14" t="s">
        <v>2059</v>
      </c>
    </row>
    <row r="721" spans="1:17" ht="18" customHeight="1" x14ac:dyDescent="0.2">
      <c r="A721" s="67" t="s">
        <v>20</v>
      </c>
      <c r="B721" s="67" t="s">
        <v>626</v>
      </c>
      <c r="C721" s="67" t="s">
        <v>14</v>
      </c>
      <c r="D721" s="67" t="s">
        <v>36</v>
      </c>
      <c r="E721" s="67" t="s">
        <v>1066</v>
      </c>
      <c r="F721" s="14"/>
      <c r="G721" s="14"/>
      <c r="H721" s="19">
        <v>2012</v>
      </c>
      <c r="I721" s="14" t="s">
        <v>1072</v>
      </c>
      <c r="J721" s="19" t="s">
        <v>1068</v>
      </c>
      <c r="K721" s="19" t="s">
        <v>831</v>
      </c>
      <c r="L721" s="19" t="s">
        <v>119</v>
      </c>
      <c r="M721" s="19" t="s">
        <v>612</v>
      </c>
      <c r="N721">
        <v>1</v>
      </c>
      <c r="O721">
        <v>5</v>
      </c>
      <c r="P721" s="14" t="s">
        <v>96</v>
      </c>
      <c r="Q721" s="14" t="s">
        <v>2059</v>
      </c>
    </row>
    <row r="722" spans="1:17" ht="18" customHeight="1" x14ac:dyDescent="0.2">
      <c r="A722" s="67" t="s">
        <v>20</v>
      </c>
      <c r="B722" s="67" t="s">
        <v>627</v>
      </c>
      <c r="C722" s="67" t="s">
        <v>14</v>
      </c>
      <c r="D722" s="67" t="s">
        <v>36</v>
      </c>
      <c r="E722" s="67" t="s">
        <v>1066</v>
      </c>
      <c r="F722" s="14"/>
      <c r="G722" s="14"/>
      <c r="H722" s="19">
        <v>2013</v>
      </c>
      <c r="I722" s="14" t="s">
        <v>1076</v>
      </c>
      <c r="J722" s="19" t="s">
        <v>1068</v>
      </c>
      <c r="K722" s="19" t="s">
        <v>831</v>
      </c>
      <c r="L722" s="19" t="s">
        <v>119</v>
      </c>
      <c r="M722" s="19" t="s">
        <v>612</v>
      </c>
      <c r="N722">
        <v>1</v>
      </c>
      <c r="O722">
        <v>5</v>
      </c>
      <c r="P722" s="14" t="s">
        <v>96</v>
      </c>
      <c r="Q722" s="14" t="s">
        <v>2059</v>
      </c>
    </row>
    <row r="723" spans="1:17" ht="18" customHeight="1" x14ac:dyDescent="0.2">
      <c r="A723" s="67" t="s">
        <v>20</v>
      </c>
      <c r="B723" s="67" t="s">
        <v>628</v>
      </c>
      <c r="C723" s="67" t="s">
        <v>14</v>
      </c>
      <c r="D723" s="67" t="s">
        <v>36</v>
      </c>
      <c r="E723" s="67" t="s">
        <v>1066</v>
      </c>
      <c r="F723" s="14"/>
      <c r="G723" s="14"/>
      <c r="H723" s="19">
        <v>2014</v>
      </c>
      <c r="I723" s="19" t="s">
        <v>1073</v>
      </c>
      <c r="J723" s="19" t="s">
        <v>1068</v>
      </c>
      <c r="K723" s="19" t="s">
        <v>831</v>
      </c>
      <c r="L723" s="19" t="s">
        <v>119</v>
      </c>
      <c r="M723" s="19" t="s">
        <v>612</v>
      </c>
      <c r="N723">
        <v>1</v>
      </c>
      <c r="O723">
        <v>5</v>
      </c>
      <c r="P723" s="14" t="s">
        <v>96</v>
      </c>
      <c r="Q723" s="14" t="s">
        <v>2059</v>
      </c>
    </row>
    <row r="724" spans="1:17" ht="18" customHeight="1" x14ac:dyDescent="0.2">
      <c r="A724" s="67" t="s">
        <v>20</v>
      </c>
      <c r="B724" s="67" t="s">
        <v>629</v>
      </c>
      <c r="C724" s="67" t="s">
        <v>14</v>
      </c>
      <c r="D724" s="67" t="s">
        <v>36</v>
      </c>
      <c r="E724" s="67" t="s">
        <v>1066</v>
      </c>
      <c r="F724" s="14"/>
      <c r="G724" s="14"/>
      <c r="H724" s="19">
        <v>2015</v>
      </c>
      <c r="I724" s="14" t="s">
        <v>1074</v>
      </c>
      <c r="J724" s="19" t="s">
        <v>1068</v>
      </c>
      <c r="K724" s="19" t="s">
        <v>831</v>
      </c>
      <c r="L724" s="19" t="s">
        <v>119</v>
      </c>
      <c r="M724" s="19" t="s">
        <v>612</v>
      </c>
      <c r="N724">
        <v>1</v>
      </c>
      <c r="O724">
        <v>5</v>
      </c>
      <c r="P724" s="14" t="s">
        <v>96</v>
      </c>
      <c r="Q724" s="14" t="s">
        <v>2059</v>
      </c>
    </row>
    <row r="725" spans="1:17" ht="18" customHeight="1" x14ac:dyDescent="0.2">
      <c r="A725" s="67" t="s">
        <v>20</v>
      </c>
      <c r="B725" s="67" t="s">
        <v>630</v>
      </c>
      <c r="C725" s="67" t="s">
        <v>14</v>
      </c>
      <c r="D725" s="67" t="s">
        <v>36</v>
      </c>
      <c r="E725" s="67" t="s">
        <v>1066</v>
      </c>
      <c r="F725" s="14"/>
      <c r="G725" s="14"/>
      <c r="H725" s="19">
        <v>2017</v>
      </c>
      <c r="I725" s="19" t="s">
        <v>1075</v>
      </c>
      <c r="J725" s="19" t="s">
        <v>1068</v>
      </c>
      <c r="K725" s="19" t="s">
        <v>831</v>
      </c>
      <c r="L725" s="19" t="s">
        <v>119</v>
      </c>
      <c r="M725" s="19" t="s">
        <v>612</v>
      </c>
      <c r="N725">
        <v>1</v>
      </c>
      <c r="O725">
        <v>5</v>
      </c>
      <c r="P725" s="14" t="s">
        <v>96</v>
      </c>
      <c r="Q725" s="14" t="s">
        <v>2059</v>
      </c>
    </row>
    <row r="726" spans="1:17" ht="18" customHeight="1" x14ac:dyDescent="0.2">
      <c r="A726" s="67" t="s">
        <v>20</v>
      </c>
      <c r="B726" s="67" t="s">
        <v>631</v>
      </c>
      <c r="C726" s="67" t="s">
        <v>14</v>
      </c>
      <c r="D726" s="67" t="s">
        <v>36</v>
      </c>
      <c r="E726" s="67" t="s">
        <v>1066</v>
      </c>
      <c r="F726" s="14"/>
      <c r="G726" s="14"/>
      <c r="H726" s="19">
        <v>2018</v>
      </c>
      <c r="I726" s="19" t="s">
        <v>1077</v>
      </c>
      <c r="J726" s="19" t="s">
        <v>1068</v>
      </c>
      <c r="K726" s="19" t="s">
        <v>831</v>
      </c>
      <c r="L726" s="19" t="s">
        <v>119</v>
      </c>
      <c r="M726" s="19" t="s">
        <v>612</v>
      </c>
      <c r="N726">
        <v>1</v>
      </c>
      <c r="O726">
        <v>5</v>
      </c>
      <c r="P726" s="14" t="s">
        <v>96</v>
      </c>
      <c r="Q726" s="14" t="s">
        <v>2059</v>
      </c>
    </row>
    <row r="727" spans="1:17" ht="18" customHeight="1" x14ac:dyDescent="0.2">
      <c r="A727" s="67" t="s">
        <v>20</v>
      </c>
      <c r="B727" s="67" t="s">
        <v>622</v>
      </c>
      <c r="C727" s="67" t="s">
        <v>14</v>
      </c>
      <c r="D727" s="67" t="s">
        <v>36</v>
      </c>
      <c r="E727" s="67" t="s">
        <v>1078</v>
      </c>
      <c r="F727" s="14"/>
      <c r="G727" s="14"/>
      <c r="H727" s="19">
        <v>2008</v>
      </c>
      <c r="I727" s="14" t="s">
        <v>1079</v>
      </c>
      <c r="J727" s="19" t="s">
        <v>1080</v>
      </c>
      <c r="K727" s="19" t="s">
        <v>831</v>
      </c>
      <c r="L727" s="19" t="s">
        <v>478</v>
      </c>
      <c r="M727" s="19" t="s">
        <v>612</v>
      </c>
      <c r="N727">
        <v>1</v>
      </c>
      <c r="O727">
        <v>5</v>
      </c>
      <c r="P727" s="14" t="s">
        <v>96</v>
      </c>
      <c r="Q727" s="14" t="s">
        <v>2059</v>
      </c>
    </row>
    <row r="728" spans="1:17" ht="18" customHeight="1" x14ac:dyDescent="0.2">
      <c r="A728" s="67" t="s">
        <v>20</v>
      </c>
      <c r="B728" s="67" t="s">
        <v>623</v>
      </c>
      <c r="C728" s="67" t="s">
        <v>14</v>
      </c>
      <c r="D728" s="67" t="s">
        <v>36</v>
      </c>
      <c r="E728" s="67" t="s">
        <v>1078</v>
      </c>
      <c r="F728" s="14"/>
      <c r="G728" s="14"/>
      <c r="H728" s="19">
        <v>2009</v>
      </c>
      <c r="I728" s="14" t="s">
        <v>1081</v>
      </c>
      <c r="J728" s="19" t="s">
        <v>1080</v>
      </c>
      <c r="K728" s="19" t="s">
        <v>831</v>
      </c>
      <c r="L728" s="19" t="s">
        <v>478</v>
      </c>
      <c r="M728" s="19" t="s">
        <v>612</v>
      </c>
      <c r="N728">
        <v>1</v>
      </c>
      <c r="O728">
        <v>5</v>
      </c>
      <c r="P728" s="14" t="s">
        <v>96</v>
      </c>
      <c r="Q728" s="14" t="s">
        <v>2059</v>
      </c>
    </row>
    <row r="729" spans="1:17" ht="18" customHeight="1" x14ac:dyDescent="0.2">
      <c r="A729" s="67" t="s">
        <v>20</v>
      </c>
      <c r="B729" s="67" t="s">
        <v>624</v>
      </c>
      <c r="C729" s="67" t="s">
        <v>14</v>
      </c>
      <c r="D729" s="67" t="s">
        <v>36</v>
      </c>
      <c r="E729" s="67" t="s">
        <v>1078</v>
      </c>
      <c r="F729" s="14"/>
      <c r="G729" s="14"/>
      <c r="H729" s="19">
        <v>2010</v>
      </c>
      <c r="I729" s="14" t="s">
        <v>1082</v>
      </c>
      <c r="J729" s="19" t="s">
        <v>1080</v>
      </c>
      <c r="K729" s="19" t="s">
        <v>831</v>
      </c>
      <c r="L729" s="19" t="s">
        <v>478</v>
      </c>
      <c r="M729" s="19" t="s">
        <v>612</v>
      </c>
      <c r="N729">
        <v>1</v>
      </c>
      <c r="O729">
        <v>5</v>
      </c>
      <c r="P729" s="14" t="s">
        <v>96</v>
      </c>
      <c r="Q729" s="14" t="s">
        <v>2059</v>
      </c>
    </row>
    <row r="730" spans="1:17" ht="18" customHeight="1" x14ac:dyDescent="0.2">
      <c r="A730" s="67" t="s">
        <v>20</v>
      </c>
      <c r="B730" s="67" t="s">
        <v>625</v>
      </c>
      <c r="C730" s="67" t="s">
        <v>14</v>
      </c>
      <c r="D730" s="67" t="s">
        <v>36</v>
      </c>
      <c r="E730" s="67" t="s">
        <v>1078</v>
      </c>
      <c r="F730" s="14"/>
      <c r="G730" s="14"/>
      <c r="H730" s="19">
        <v>2011</v>
      </c>
      <c r="I730" s="14" t="s">
        <v>1083</v>
      </c>
      <c r="J730" s="19" t="s">
        <v>1080</v>
      </c>
      <c r="K730" s="19" t="s">
        <v>831</v>
      </c>
      <c r="L730" s="19" t="s">
        <v>478</v>
      </c>
      <c r="M730" s="19" t="s">
        <v>612</v>
      </c>
      <c r="N730">
        <v>1</v>
      </c>
      <c r="O730">
        <v>5</v>
      </c>
      <c r="P730" s="14" t="s">
        <v>96</v>
      </c>
      <c r="Q730" s="14" t="s">
        <v>2059</v>
      </c>
    </row>
    <row r="731" spans="1:17" ht="18" customHeight="1" x14ac:dyDescent="0.2">
      <c r="A731" s="67" t="s">
        <v>20</v>
      </c>
      <c r="B731" s="67" t="s">
        <v>626</v>
      </c>
      <c r="C731" s="67" t="s">
        <v>14</v>
      </c>
      <c r="D731" s="67" t="s">
        <v>36</v>
      </c>
      <c r="E731" s="67" t="s">
        <v>1078</v>
      </c>
      <c r="F731" s="14"/>
      <c r="G731" s="14"/>
      <c r="H731" s="19">
        <v>2012</v>
      </c>
      <c r="I731" s="14" t="s">
        <v>1084</v>
      </c>
      <c r="J731" s="19" t="s">
        <v>1080</v>
      </c>
      <c r="K731" s="19" t="s">
        <v>831</v>
      </c>
      <c r="L731" s="19" t="s">
        <v>478</v>
      </c>
      <c r="M731" s="19" t="s">
        <v>612</v>
      </c>
      <c r="N731">
        <v>1</v>
      </c>
      <c r="O731">
        <v>5</v>
      </c>
      <c r="P731" s="14" t="s">
        <v>96</v>
      </c>
      <c r="Q731" s="14" t="s">
        <v>2059</v>
      </c>
    </row>
    <row r="732" spans="1:17" ht="18" customHeight="1" x14ac:dyDescent="0.2">
      <c r="A732" s="67" t="s">
        <v>20</v>
      </c>
      <c r="B732" s="67" t="s">
        <v>627</v>
      </c>
      <c r="C732" s="67" t="s">
        <v>14</v>
      </c>
      <c r="D732" s="67" t="s">
        <v>36</v>
      </c>
      <c r="E732" s="67" t="s">
        <v>1078</v>
      </c>
      <c r="F732" s="14"/>
      <c r="G732" s="14"/>
      <c r="H732" s="19">
        <v>2013</v>
      </c>
      <c r="I732" s="14" t="s">
        <v>1088</v>
      </c>
      <c r="J732" s="19" t="s">
        <v>1080</v>
      </c>
      <c r="K732" s="19" t="s">
        <v>831</v>
      </c>
      <c r="L732" s="19" t="s">
        <v>478</v>
      </c>
      <c r="M732" s="19" t="s">
        <v>612</v>
      </c>
      <c r="N732">
        <v>1</v>
      </c>
      <c r="O732">
        <v>5</v>
      </c>
      <c r="P732" s="14" t="s">
        <v>96</v>
      </c>
      <c r="Q732" s="14" t="s">
        <v>2059</v>
      </c>
    </row>
    <row r="733" spans="1:17" ht="18" customHeight="1" x14ac:dyDescent="0.2">
      <c r="A733" s="67" t="s">
        <v>20</v>
      </c>
      <c r="B733" s="67" t="s">
        <v>628</v>
      </c>
      <c r="C733" s="67" t="s">
        <v>14</v>
      </c>
      <c r="D733" s="67" t="s">
        <v>36</v>
      </c>
      <c r="E733" s="67" t="s">
        <v>1078</v>
      </c>
      <c r="F733" s="14"/>
      <c r="G733" s="14"/>
      <c r="H733" s="19">
        <v>2014</v>
      </c>
      <c r="I733" s="14" t="s">
        <v>1085</v>
      </c>
      <c r="J733" s="19" t="s">
        <v>1080</v>
      </c>
      <c r="K733" s="19" t="s">
        <v>831</v>
      </c>
      <c r="L733" s="19" t="s">
        <v>478</v>
      </c>
      <c r="M733" s="19" t="s">
        <v>612</v>
      </c>
      <c r="N733">
        <v>1</v>
      </c>
      <c r="O733">
        <v>5</v>
      </c>
      <c r="P733" s="14" t="s">
        <v>96</v>
      </c>
      <c r="Q733" s="14" t="s">
        <v>2059</v>
      </c>
    </row>
    <row r="734" spans="1:17" ht="18" customHeight="1" x14ac:dyDescent="0.2">
      <c r="A734" s="67" t="s">
        <v>20</v>
      </c>
      <c r="B734" s="67" t="s">
        <v>629</v>
      </c>
      <c r="C734" s="67" t="s">
        <v>14</v>
      </c>
      <c r="D734" s="67" t="s">
        <v>36</v>
      </c>
      <c r="E734" s="67" t="s">
        <v>1078</v>
      </c>
      <c r="F734" s="14"/>
      <c r="G734" s="14"/>
      <c r="H734" s="19">
        <v>2015</v>
      </c>
      <c r="I734" s="14" t="s">
        <v>1086</v>
      </c>
      <c r="J734" s="19" t="s">
        <v>1080</v>
      </c>
      <c r="K734" s="19" t="s">
        <v>831</v>
      </c>
      <c r="L734" s="19" t="s">
        <v>478</v>
      </c>
      <c r="M734" s="19" t="s">
        <v>612</v>
      </c>
      <c r="N734">
        <v>1</v>
      </c>
      <c r="O734">
        <v>5</v>
      </c>
      <c r="P734" s="14" t="s">
        <v>96</v>
      </c>
      <c r="Q734" s="14" t="s">
        <v>2059</v>
      </c>
    </row>
    <row r="735" spans="1:17" ht="18" customHeight="1" x14ac:dyDescent="0.2">
      <c r="A735" s="67" t="s">
        <v>20</v>
      </c>
      <c r="B735" s="67" t="s">
        <v>630</v>
      </c>
      <c r="C735" s="67" t="s">
        <v>14</v>
      </c>
      <c r="D735" s="67" t="s">
        <v>36</v>
      </c>
      <c r="E735" s="67" t="s">
        <v>1078</v>
      </c>
      <c r="F735" s="14"/>
      <c r="G735" s="14"/>
      <c r="H735" s="19">
        <v>2017</v>
      </c>
      <c r="I735" s="14" t="s">
        <v>1087</v>
      </c>
      <c r="J735" s="19" t="s">
        <v>1080</v>
      </c>
      <c r="K735" s="19" t="s">
        <v>831</v>
      </c>
      <c r="L735" s="19" t="s">
        <v>478</v>
      </c>
      <c r="M735" s="19" t="s">
        <v>612</v>
      </c>
      <c r="N735">
        <v>1</v>
      </c>
      <c r="O735">
        <v>5</v>
      </c>
      <c r="P735" s="14" t="s">
        <v>96</v>
      </c>
      <c r="Q735" s="14" t="s">
        <v>2059</v>
      </c>
    </row>
    <row r="736" spans="1:17" ht="18" customHeight="1" x14ac:dyDescent="0.2">
      <c r="A736" s="67" t="s">
        <v>20</v>
      </c>
      <c r="B736" s="67" t="s">
        <v>631</v>
      </c>
      <c r="C736" s="67" t="s">
        <v>14</v>
      </c>
      <c r="D736" s="67" t="s">
        <v>36</v>
      </c>
      <c r="E736" s="67" t="s">
        <v>1078</v>
      </c>
      <c r="F736" s="14"/>
      <c r="G736" s="14"/>
      <c r="H736" s="19">
        <v>2018</v>
      </c>
      <c r="I736" s="14" t="s">
        <v>1089</v>
      </c>
      <c r="J736" s="19" t="s">
        <v>1080</v>
      </c>
      <c r="K736" s="19" t="s">
        <v>831</v>
      </c>
      <c r="L736" s="19" t="s">
        <v>478</v>
      </c>
      <c r="M736" s="19" t="s">
        <v>612</v>
      </c>
      <c r="N736">
        <v>1</v>
      </c>
      <c r="O736">
        <v>5</v>
      </c>
      <c r="P736" s="14" t="s">
        <v>96</v>
      </c>
      <c r="Q736" s="14" t="s">
        <v>2059</v>
      </c>
    </row>
    <row r="737" spans="1:17" ht="18" customHeight="1" x14ac:dyDescent="0.2">
      <c r="A737" s="67" t="s">
        <v>20</v>
      </c>
      <c r="B737" s="67" t="s">
        <v>622</v>
      </c>
      <c r="C737" s="67" t="s">
        <v>14</v>
      </c>
      <c r="D737" s="67" t="s">
        <v>36</v>
      </c>
      <c r="E737" s="67" t="s">
        <v>1090</v>
      </c>
      <c r="F737" s="14"/>
      <c r="G737" s="14"/>
      <c r="H737" s="19">
        <v>2008</v>
      </c>
      <c r="I737" s="14" t="s">
        <v>1091</v>
      </c>
      <c r="J737" s="19" t="s">
        <v>1092</v>
      </c>
      <c r="K737" s="19" t="s">
        <v>831</v>
      </c>
      <c r="L737" s="19" t="s">
        <v>119</v>
      </c>
      <c r="M737" s="19" t="s">
        <v>612</v>
      </c>
      <c r="N737">
        <v>1</v>
      </c>
      <c r="O737">
        <v>5</v>
      </c>
      <c r="P737" s="14" t="s">
        <v>96</v>
      </c>
      <c r="Q737" s="14" t="s">
        <v>2059</v>
      </c>
    </row>
    <row r="738" spans="1:17" ht="18" customHeight="1" x14ac:dyDescent="0.2">
      <c r="A738" s="67" t="s">
        <v>20</v>
      </c>
      <c r="B738" s="67" t="s">
        <v>623</v>
      </c>
      <c r="C738" s="67" t="s">
        <v>14</v>
      </c>
      <c r="D738" s="67" t="s">
        <v>36</v>
      </c>
      <c r="E738" s="67" t="s">
        <v>1090</v>
      </c>
      <c r="F738" s="14"/>
      <c r="G738" s="14"/>
      <c r="H738" s="19">
        <v>2009</v>
      </c>
      <c r="I738" s="14" t="s">
        <v>1093</v>
      </c>
      <c r="J738" s="19" t="s">
        <v>1092</v>
      </c>
      <c r="K738" s="19" t="s">
        <v>831</v>
      </c>
      <c r="L738" s="19" t="s">
        <v>119</v>
      </c>
      <c r="M738" s="19" t="s">
        <v>612</v>
      </c>
      <c r="N738">
        <v>1</v>
      </c>
      <c r="O738">
        <v>5</v>
      </c>
      <c r="P738" s="14" t="s">
        <v>96</v>
      </c>
      <c r="Q738" s="14" t="s">
        <v>2059</v>
      </c>
    </row>
    <row r="739" spans="1:17" ht="18" customHeight="1" x14ac:dyDescent="0.2">
      <c r="A739" s="67" t="s">
        <v>20</v>
      </c>
      <c r="B739" s="67" t="s">
        <v>624</v>
      </c>
      <c r="C739" s="67" t="s">
        <v>14</v>
      </c>
      <c r="D739" s="67" t="s">
        <v>36</v>
      </c>
      <c r="E739" s="67" t="s">
        <v>1090</v>
      </c>
      <c r="F739" s="14"/>
      <c r="G739" s="14"/>
      <c r="H739" s="19">
        <v>2010</v>
      </c>
      <c r="I739" s="14" t="s">
        <v>1094</v>
      </c>
      <c r="J739" s="19" t="s">
        <v>1092</v>
      </c>
      <c r="K739" s="19" t="s">
        <v>831</v>
      </c>
      <c r="L739" s="19" t="s">
        <v>119</v>
      </c>
      <c r="M739" s="19" t="s">
        <v>612</v>
      </c>
      <c r="N739">
        <v>1</v>
      </c>
      <c r="O739">
        <v>5</v>
      </c>
      <c r="P739" s="14" t="s">
        <v>96</v>
      </c>
      <c r="Q739" s="14" t="s">
        <v>2059</v>
      </c>
    </row>
    <row r="740" spans="1:17" ht="18" customHeight="1" x14ac:dyDescent="0.2">
      <c r="A740" s="67" t="s">
        <v>20</v>
      </c>
      <c r="B740" s="67" t="s">
        <v>625</v>
      </c>
      <c r="C740" s="67" t="s">
        <v>14</v>
      </c>
      <c r="D740" s="67" t="s">
        <v>36</v>
      </c>
      <c r="E740" s="67" t="s">
        <v>1090</v>
      </c>
      <c r="F740" s="14"/>
      <c r="G740" s="14"/>
      <c r="H740" s="19">
        <v>2011</v>
      </c>
      <c r="I740" s="14" t="s">
        <v>1095</v>
      </c>
      <c r="J740" s="19" t="s">
        <v>1092</v>
      </c>
      <c r="K740" s="19" t="s">
        <v>831</v>
      </c>
      <c r="L740" s="19" t="s">
        <v>119</v>
      </c>
      <c r="M740" s="19" t="s">
        <v>612</v>
      </c>
      <c r="N740">
        <v>1</v>
      </c>
      <c r="O740">
        <v>5</v>
      </c>
      <c r="P740" s="14" t="s">
        <v>96</v>
      </c>
      <c r="Q740" s="14" t="s">
        <v>2059</v>
      </c>
    </row>
    <row r="741" spans="1:17" ht="18" customHeight="1" x14ac:dyDescent="0.2">
      <c r="A741" s="67" t="s">
        <v>20</v>
      </c>
      <c r="B741" s="67" t="s">
        <v>626</v>
      </c>
      <c r="C741" s="67" t="s">
        <v>14</v>
      </c>
      <c r="D741" s="67" t="s">
        <v>36</v>
      </c>
      <c r="E741" s="67" t="s">
        <v>1090</v>
      </c>
      <c r="F741" s="14"/>
      <c r="G741" s="14"/>
      <c r="H741" s="19">
        <v>2012</v>
      </c>
      <c r="I741" s="14" t="s">
        <v>1096</v>
      </c>
      <c r="J741" s="19" t="s">
        <v>1092</v>
      </c>
      <c r="K741" s="19" t="s">
        <v>831</v>
      </c>
      <c r="L741" s="19" t="s">
        <v>119</v>
      </c>
      <c r="M741" s="19" t="s">
        <v>612</v>
      </c>
      <c r="N741">
        <v>1</v>
      </c>
      <c r="O741">
        <v>5</v>
      </c>
      <c r="P741" s="14" t="s">
        <v>96</v>
      </c>
      <c r="Q741" s="14" t="s">
        <v>2059</v>
      </c>
    </row>
    <row r="742" spans="1:17" ht="18" customHeight="1" x14ac:dyDescent="0.2">
      <c r="A742" s="67" t="s">
        <v>20</v>
      </c>
      <c r="B742" s="67" t="s">
        <v>627</v>
      </c>
      <c r="C742" s="67" t="s">
        <v>14</v>
      </c>
      <c r="D742" s="67" t="s">
        <v>36</v>
      </c>
      <c r="E742" s="67" t="s">
        <v>1090</v>
      </c>
      <c r="F742" s="14"/>
      <c r="G742" s="14"/>
      <c r="H742" s="19">
        <v>2013</v>
      </c>
      <c r="I742" s="14" t="s">
        <v>1100</v>
      </c>
      <c r="J742" s="19" t="s">
        <v>1092</v>
      </c>
      <c r="K742" s="19" t="s">
        <v>831</v>
      </c>
      <c r="L742" s="19" t="s">
        <v>119</v>
      </c>
      <c r="M742" s="19" t="s">
        <v>612</v>
      </c>
      <c r="N742">
        <v>1</v>
      </c>
      <c r="O742">
        <v>5</v>
      </c>
      <c r="P742" s="14" t="s">
        <v>96</v>
      </c>
      <c r="Q742" s="14" t="s">
        <v>2059</v>
      </c>
    </row>
    <row r="743" spans="1:17" ht="18" customHeight="1" x14ac:dyDescent="0.2">
      <c r="A743" s="67" t="s">
        <v>20</v>
      </c>
      <c r="B743" s="67" t="s">
        <v>628</v>
      </c>
      <c r="C743" s="67" t="s">
        <v>14</v>
      </c>
      <c r="D743" s="67" t="s">
        <v>36</v>
      </c>
      <c r="E743" s="67" t="s">
        <v>1090</v>
      </c>
      <c r="F743" s="14"/>
      <c r="G743" s="14"/>
      <c r="H743" s="19">
        <v>2014</v>
      </c>
      <c r="I743" s="14" t="s">
        <v>1097</v>
      </c>
      <c r="J743" s="19" t="s">
        <v>1092</v>
      </c>
      <c r="K743" s="19" t="s">
        <v>831</v>
      </c>
      <c r="L743" s="19" t="s">
        <v>119</v>
      </c>
      <c r="M743" s="19" t="s">
        <v>612</v>
      </c>
      <c r="N743">
        <v>1</v>
      </c>
      <c r="O743">
        <v>5</v>
      </c>
      <c r="P743" s="14" t="s">
        <v>96</v>
      </c>
      <c r="Q743" s="14" t="s">
        <v>2059</v>
      </c>
    </row>
    <row r="744" spans="1:17" ht="18" customHeight="1" x14ac:dyDescent="0.2">
      <c r="A744" s="67" t="s">
        <v>20</v>
      </c>
      <c r="B744" s="67" t="s">
        <v>629</v>
      </c>
      <c r="C744" s="67" t="s">
        <v>14</v>
      </c>
      <c r="D744" s="67" t="s">
        <v>36</v>
      </c>
      <c r="E744" s="67" t="s">
        <v>1090</v>
      </c>
      <c r="F744" s="14"/>
      <c r="G744" s="14"/>
      <c r="H744" s="19">
        <v>2015</v>
      </c>
      <c r="I744" s="14" t="s">
        <v>1098</v>
      </c>
      <c r="J744" s="19" t="s">
        <v>1092</v>
      </c>
      <c r="K744" s="19" t="s">
        <v>831</v>
      </c>
      <c r="L744" s="19" t="s">
        <v>119</v>
      </c>
      <c r="M744" s="19" t="s">
        <v>612</v>
      </c>
      <c r="N744">
        <v>1</v>
      </c>
      <c r="O744">
        <v>5</v>
      </c>
      <c r="P744" s="14" t="s">
        <v>96</v>
      </c>
      <c r="Q744" s="14" t="s">
        <v>2059</v>
      </c>
    </row>
    <row r="745" spans="1:17" ht="18" customHeight="1" x14ac:dyDescent="0.2">
      <c r="A745" s="67" t="s">
        <v>20</v>
      </c>
      <c r="B745" s="67" t="s">
        <v>630</v>
      </c>
      <c r="C745" s="67" t="s">
        <v>14</v>
      </c>
      <c r="D745" s="67" t="s">
        <v>36</v>
      </c>
      <c r="E745" s="67" t="s">
        <v>1090</v>
      </c>
      <c r="F745" s="14"/>
      <c r="G745" s="14"/>
      <c r="H745" s="19">
        <v>2017</v>
      </c>
      <c r="I745" s="14" t="s">
        <v>1099</v>
      </c>
      <c r="J745" s="19" t="s">
        <v>1092</v>
      </c>
      <c r="K745" s="19" t="s">
        <v>831</v>
      </c>
      <c r="L745" s="19" t="s">
        <v>119</v>
      </c>
      <c r="M745" s="19" t="s">
        <v>612</v>
      </c>
      <c r="N745">
        <v>1</v>
      </c>
      <c r="O745">
        <v>5</v>
      </c>
      <c r="P745" s="14" t="s">
        <v>96</v>
      </c>
      <c r="Q745" s="14" t="s">
        <v>2059</v>
      </c>
    </row>
    <row r="746" spans="1:17" ht="18" customHeight="1" x14ac:dyDescent="0.2">
      <c r="A746" s="67" t="s">
        <v>20</v>
      </c>
      <c r="B746" s="67" t="s">
        <v>631</v>
      </c>
      <c r="C746" s="67" t="s">
        <v>14</v>
      </c>
      <c r="D746" s="67" t="s">
        <v>36</v>
      </c>
      <c r="E746" s="67" t="s">
        <v>1090</v>
      </c>
      <c r="F746" s="14"/>
      <c r="G746" s="14"/>
      <c r="H746" s="19">
        <v>2018</v>
      </c>
      <c r="I746" s="14" t="s">
        <v>1101</v>
      </c>
      <c r="J746" s="19" t="s">
        <v>1092</v>
      </c>
      <c r="K746" s="19" t="s">
        <v>831</v>
      </c>
      <c r="L746" s="19" t="s">
        <v>119</v>
      </c>
      <c r="M746" s="19" t="s">
        <v>612</v>
      </c>
      <c r="N746">
        <v>1</v>
      </c>
      <c r="O746">
        <v>5</v>
      </c>
      <c r="P746" s="14" t="s">
        <v>96</v>
      </c>
      <c r="Q746" s="14" t="s">
        <v>2059</v>
      </c>
    </row>
    <row r="747" spans="1:17" ht="18" customHeight="1" x14ac:dyDescent="0.2">
      <c r="A747" s="6" t="s">
        <v>20</v>
      </c>
      <c r="B747" s="6" t="s">
        <v>622</v>
      </c>
      <c r="C747" s="6" t="s">
        <v>14</v>
      </c>
      <c r="D747" s="6" t="s">
        <v>24</v>
      </c>
      <c r="E747" s="6" t="s">
        <v>1136</v>
      </c>
      <c r="F747" s="14"/>
      <c r="G747" s="14"/>
      <c r="H747" s="19">
        <v>2008</v>
      </c>
      <c r="I747" s="19" t="s">
        <v>1137</v>
      </c>
      <c r="J747" s="19" t="s">
        <v>1138</v>
      </c>
      <c r="K747" s="19" t="s">
        <v>831</v>
      </c>
      <c r="L747" s="19" t="s">
        <v>478</v>
      </c>
      <c r="M747" s="19" t="s">
        <v>612</v>
      </c>
      <c r="N747">
        <v>1</v>
      </c>
      <c r="O747">
        <v>5</v>
      </c>
      <c r="P747" s="14" t="s">
        <v>96</v>
      </c>
      <c r="Q747" s="14" t="s">
        <v>2059</v>
      </c>
    </row>
    <row r="748" spans="1:17" ht="18" customHeight="1" x14ac:dyDescent="0.2">
      <c r="A748" s="6" t="s">
        <v>20</v>
      </c>
      <c r="B748" s="6" t="s">
        <v>623</v>
      </c>
      <c r="C748" s="6" t="s">
        <v>14</v>
      </c>
      <c r="D748" s="6" t="s">
        <v>24</v>
      </c>
      <c r="E748" s="6" t="s">
        <v>1136</v>
      </c>
      <c r="F748" s="14"/>
      <c r="G748" s="14"/>
      <c r="H748" s="19">
        <v>2009</v>
      </c>
      <c r="I748" s="14" t="s">
        <v>1139</v>
      </c>
      <c r="J748" s="19" t="s">
        <v>1138</v>
      </c>
      <c r="K748" s="19" t="s">
        <v>831</v>
      </c>
      <c r="L748" s="19" t="s">
        <v>478</v>
      </c>
      <c r="M748" s="19" t="s">
        <v>612</v>
      </c>
      <c r="N748">
        <v>1</v>
      </c>
      <c r="O748">
        <v>5</v>
      </c>
      <c r="P748" s="14" t="s">
        <v>96</v>
      </c>
      <c r="Q748" s="14" t="s">
        <v>2059</v>
      </c>
    </row>
    <row r="749" spans="1:17" ht="18" customHeight="1" x14ac:dyDescent="0.2">
      <c r="A749" s="6" t="s">
        <v>20</v>
      </c>
      <c r="B749" s="6" t="s">
        <v>624</v>
      </c>
      <c r="C749" s="6" t="s">
        <v>14</v>
      </c>
      <c r="D749" s="6" t="s">
        <v>24</v>
      </c>
      <c r="E749" s="6" t="s">
        <v>1136</v>
      </c>
      <c r="F749" s="14"/>
      <c r="G749" s="14"/>
      <c r="H749" s="19">
        <v>2010</v>
      </c>
      <c r="I749" s="19" t="s">
        <v>1140</v>
      </c>
      <c r="J749" s="19" t="s">
        <v>1138</v>
      </c>
      <c r="K749" s="19" t="s">
        <v>831</v>
      </c>
      <c r="L749" s="19" t="s">
        <v>478</v>
      </c>
      <c r="M749" s="19" t="s">
        <v>612</v>
      </c>
      <c r="N749">
        <v>1</v>
      </c>
      <c r="O749">
        <v>5</v>
      </c>
      <c r="P749" s="14" t="s">
        <v>96</v>
      </c>
      <c r="Q749" s="14" t="s">
        <v>2059</v>
      </c>
    </row>
    <row r="750" spans="1:17" ht="18" customHeight="1" x14ac:dyDescent="0.2">
      <c r="A750" s="6" t="s">
        <v>20</v>
      </c>
      <c r="B750" s="6" t="s">
        <v>625</v>
      </c>
      <c r="C750" s="6" t="s">
        <v>14</v>
      </c>
      <c r="D750" s="6" t="s">
        <v>24</v>
      </c>
      <c r="E750" s="6" t="s">
        <v>1136</v>
      </c>
      <c r="F750" s="14"/>
      <c r="G750" s="14"/>
      <c r="H750" s="19">
        <v>2011</v>
      </c>
      <c r="I750" s="14" t="s">
        <v>1141</v>
      </c>
      <c r="J750" s="19" t="s">
        <v>1138</v>
      </c>
      <c r="K750" s="19" t="s">
        <v>831</v>
      </c>
      <c r="L750" s="19" t="s">
        <v>478</v>
      </c>
      <c r="M750" s="19" t="s">
        <v>612</v>
      </c>
      <c r="N750">
        <v>1</v>
      </c>
      <c r="O750">
        <v>5</v>
      </c>
      <c r="P750" s="14" t="s">
        <v>96</v>
      </c>
      <c r="Q750" s="14" t="s">
        <v>2059</v>
      </c>
    </row>
    <row r="751" spans="1:17" ht="18" customHeight="1" x14ac:dyDescent="0.2">
      <c r="A751" s="6" t="s">
        <v>20</v>
      </c>
      <c r="B751" s="6" t="s">
        <v>626</v>
      </c>
      <c r="C751" s="6" t="s">
        <v>14</v>
      </c>
      <c r="D751" s="6" t="s">
        <v>24</v>
      </c>
      <c r="E751" s="6" t="s">
        <v>1136</v>
      </c>
      <c r="F751" s="14"/>
      <c r="G751" s="14"/>
      <c r="H751" s="19">
        <v>2012</v>
      </c>
      <c r="I751" s="19" t="s">
        <v>1142</v>
      </c>
      <c r="J751" s="19" t="s">
        <v>1138</v>
      </c>
      <c r="K751" s="19" t="s">
        <v>831</v>
      </c>
      <c r="L751" s="19" t="s">
        <v>478</v>
      </c>
      <c r="M751" s="19" t="s">
        <v>612</v>
      </c>
      <c r="N751">
        <v>1</v>
      </c>
      <c r="O751">
        <v>5</v>
      </c>
      <c r="P751" s="14" t="s">
        <v>96</v>
      </c>
      <c r="Q751" s="14" t="s">
        <v>2059</v>
      </c>
    </row>
    <row r="752" spans="1:17" ht="18" customHeight="1" x14ac:dyDescent="0.2">
      <c r="A752" s="6" t="s">
        <v>20</v>
      </c>
      <c r="B752" s="6" t="s">
        <v>627</v>
      </c>
      <c r="C752" s="6" t="s">
        <v>14</v>
      </c>
      <c r="D752" s="6" t="s">
        <v>24</v>
      </c>
      <c r="E752" s="6" t="s">
        <v>1136</v>
      </c>
      <c r="F752" s="14"/>
      <c r="G752" s="14"/>
      <c r="H752" s="19">
        <v>2013</v>
      </c>
      <c r="I752" s="19" t="s">
        <v>1146</v>
      </c>
      <c r="J752" s="19" t="s">
        <v>1138</v>
      </c>
      <c r="K752" s="19" t="s">
        <v>831</v>
      </c>
      <c r="L752" s="19" t="s">
        <v>478</v>
      </c>
      <c r="M752" s="19" t="s">
        <v>612</v>
      </c>
      <c r="N752">
        <v>1</v>
      </c>
      <c r="O752">
        <v>5</v>
      </c>
      <c r="P752" s="14" t="s">
        <v>96</v>
      </c>
      <c r="Q752" s="14" t="s">
        <v>2059</v>
      </c>
    </row>
    <row r="753" spans="1:17" ht="18" customHeight="1" x14ac:dyDescent="0.2">
      <c r="A753" s="6" t="s">
        <v>20</v>
      </c>
      <c r="B753" s="6" t="s">
        <v>628</v>
      </c>
      <c r="C753" s="6" t="s">
        <v>14</v>
      </c>
      <c r="D753" s="6" t="s">
        <v>24</v>
      </c>
      <c r="E753" s="6" t="s">
        <v>1136</v>
      </c>
      <c r="F753" s="14"/>
      <c r="G753" s="14"/>
      <c r="H753" s="19">
        <v>2014</v>
      </c>
      <c r="I753" s="14" t="s">
        <v>1143</v>
      </c>
      <c r="J753" s="19" t="s">
        <v>1138</v>
      </c>
      <c r="K753" s="19" t="s">
        <v>831</v>
      </c>
      <c r="L753" s="19" t="s">
        <v>478</v>
      </c>
      <c r="M753" s="19" t="s">
        <v>612</v>
      </c>
      <c r="N753">
        <v>1</v>
      </c>
      <c r="O753">
        <v>5</v>
      </c>
      <c r="P753" s="14" t="s">
        <v>96</v>
      </c>
      <c r="Q753" s="14" t="s">
        <v>2059</v>
      </c>
    </row>
    <row r="754" spans="1:17" ht="18" customHeight="1" x14ac:dyDescent="0.2">
      <c r="A754" s="6" t="s">
        <v>20</v>
      </c>
      <c r="B754" s="6" t="s">
        <v>629</v>
      </c>
      <c r="C754" s="6" t="s">
        <v>14</v>
      </c>
      <c r="D754" s="6" t="s">
        <v>24</v>
      </c>
      <c r="E754" s="6" t="s">
        <v>1136</v>
      </c>
      <c r="F754" s="14"/>
      <c r="G754" s="14"/>
      <c r="H754" s="19">
        <v>2015</v>
      </c>
      <c r="I754" s="19" t="s">
        <v>1144</v>
      </c>
      <c r="J754" s="19" t="s">
        <v>1138</v>
      </c>
      <c r="K754" s="19" t="s">
        <v>831</v>
      </c>
      <c r="L754" s="19" t="s">
        <v>478</v>
      </c>
      <c r="M754" s="19" t="s">
        <v>612</v>
      </c>
      <c r="N754">
        <v>1</v>
      </c>
      <c r="O754">
        <v>5</v>
      </c>
      <c r="P754" s="14" t="s">
        <v>96</v>
      </c>
      <c r="Q754" s="14" t="s">
        <v>2059</v>
      </c>
    </row>
    <row r="755" spans="1:17" ht="18" customHeight="1" x14ac:dyDescent="0.2">
      <c r="A755" s="6" t="s">
        <v>20</v>
      </c>
      <c r="B755" s="6" t="s">
        <v>630</v>
      </c>
      <c r="C755" s="6" t="s">
        <v>14</v>
      </c>
      <c r="D755" s="6" t="s">
        <v>24</v>
      </c>
      <c r="E755" s="6" t="s">
        <v>1136</v>
      </c>
      <c r="F755" s="14"/>
      <c r="G755" s="14"/>
      <c r="H755" s="19">
        <v>2017</v>
      </c>
      <c r="I755" s="14" t="s">
        <v>1145</v>
      </c>
      <c r="J755" s="19" t="s">
        <v>1138</v>
      </c>
      <c r="K755" s="19" t="s">
        <v>831</v>
      </c>
      <c r="L755" s="19" t="s">
        <v>478</v>
      </c>
      <c r="M755" s="19" t="s">
        <v>612</v>
      </c>
      <c r="N755">
        <v>1</v>
      </c>
      <c r="O755">
        <v>5</v>
      </c>
      <c r="P755" s="14" t="s">
        <v>96</v>
      </c>
      <c r="Q755" s="14" t="s">
        <v>2059</v>
      </c>
    </row>
    <row r="756" spans="1:17" ht="18" customHeight="1" x14ac:dyDescent="0.2">
      <c r="A756" s="6" t="s">
        <v>20</v>
      </c>
      <c r="B756" s="6" t="s">
        <v>631</v>
      </c>
      <c r="C756" s="6" t="s">
        <v>14</v>
      </c>
      <c r="D756" s="6" t="s">
        <v>24</v>
      </c>
      <c r="E756" s="6" t="s">
        <v>1136</v>
      </c>
      <c r="F756" s="14"/>
      <c r="G756" s="14"/>
      <c r="H756" s="19">
        <v>2018</v>
      </c>
      <c r="I756" s="14" t="s">
        <v>1147</v>
      </c>
      <c r="J756" s="19" t="s">
        <v>1138</v>
      </c>
      <c r="K756" s="19" t="s">
        <v>831</v>
      </c>
      <c r="L756" s="19" t="s">
        <v>478</v>
      </c>
      <c r="M756" s="19" t="s">
        <v>612</v>
      </c>
      <c r="N756">
        <v>1</v>
      </c>
      <c r="O756">
        <v>5</v>
      </c>
      <c r="P756" s="14" t="s">
        <v>96</v>
      </c>
      <c r="Q756" s="14" t="s">
        <v>2059</v>
      </c>
    </row>
    <row r="757" spans="1:17" ht="18" customHeight="1" x14ac:dyDescent="0.2">
      <c r="A757" s="6" t="s">
        <v>20</v>
      </c>
      <c r="B757" s="6" t="s">
        <v>622</v>
      </c>
      <c r="C757" s="6" t="s">
        <v>14</v>
      </c>
      <c r="D757" s="6" t="s">
        <v>24</v>
      </c>
      <c r="E757" s="6" t="s">
        <v>1148</v>
      </c>
      <c r="F757" s="14"/>
      <c r="G757" s="14"/>
      <c r="H757" s="19">
        <v>2008</v>
      </c>
      <c r="I757" s="14" t="s">
        <v>1149</v>
      </c>
      <c r="J757" s="19" t="s">
        <v>1150</v>
      </c>
      <c r="K757" s="19" t="s">
        <v>831</v>
      </c>
      <c r="L757" s="19" t="s">
        <v>119</v>
      </c>
      <c r="M757" s="19" t="s">
        <v>612</v>
      </c>
      <c r="N757">
        <v>1</v>
      </c>
      <c r="O757">
        <v>5</v>
      </c>
      <c r="P757" s="14" t="s">
        <v>96</v>
      </c>
      <c r="Q757" s="14" t="s">
        <v>2059</v>
      </c>
    </row>
    <row r="758" spans="1:17" ht="18" customHeight="1" x14ac:dyDescent="0.2">
      <c r="A758" s="6" t="s">
        <v>20</v>
      </c>
      <c r="B758" s="6" t="s">
        <v>623</v>
      </c>
      <c r="C758" s="6" t="s">
        <v>14</v>
      </c>
      <c r="D758" s="6" t="s">
        <v>24</v>
      </c>
      <c r="E758" s="6" t="s">
        <v>1148</v>
      </c>
      <c r="F758" s="14"/>
      <c r="G758" s="14"/>
      <c r="H758" s="19">
        <v>2009</v>
      </c>
      <c r="I758" s="19" t="s">
        <v>1151</v>
      </c>
      <c r="J758" s="19" t="s">
        <v>1150</v>
      </c>
      <c r="K758" s="19" t="s">
        <v>831</v>
      </c>
      <c r="L758" s="19" t="s">
        <v>119</v>
      </c>
      <c r="M758" s="19" t="s">
        <v>612</v>
      </c>
      <c r="N758">
        <v>1</v>
      </c>
      <c r="O758">
        <v>5</v>
      </c>
      <c r="P758" s="14" t="s">
        <v>96</v>
      </c>
      <c r="Q758" s="14" t="s">
        <v>2059</v>
      </c>
    </row>
    <row r="759" spans="1:17" ht="18" customHeight="1" x14ac:dyDescent="0.2">
      <c r="A759" s="6" t="s">
        <v>20</v>
      </c>
      <c r="B759" s="6" t="s">
        <v>624</v>
      </c>
      <c r="C759" s="6" t="s">
        <v>14</v>
      </c>
      <c r="D759" s="6" t="s">
        <v>24</v>
      </c>
      <c r="E759" s="6" t="s">
        <v>1148</v>
      </c>
      <c r="F759" s="14"/>
      <c r="G759" s="14"/>
      <c r="H759" s="19">
        <v>2010</v>
      </c>
      <c r="I759" s="19" t="s">
        <v>1152</v>
      </c>
      <c r="J759" s="19" t="s">
        <v>1150</v>
      </c>
      <c r="K759" s="19" t="s">
        <v>831</v>
      </c>
      <c r="L759" s="19" t="s">
        <v>119</v>
      </c>
      <c r="M759" s="19" t="s">
        <v>612</v>
      </c>
      <c r="N759">
        <v>1</v>
      </c>
      <c r="O759">
        <v>5</v>
      </c>
      <c r="P759" s="14" t="s">
        <v>96</v>
      </c>
      <c r="Q759" s="14" t="s">
        <v>2059</v>
      </c>
    </row>
    <row r="760" spans="1:17" ht="18" customHeight="1" x14ac:dyDescent="0.2">
      <c r="A760" s="6" t="s">
        <v>20</v>
      </c>
      <c r="B760" s="6" t="s">
        <v>625</v>
      </c>
      <c r="C760" s="6" t="s">
        <v>14</v>
      </c>
      <c r="D760" s="6" t="s">
        <v>24</v>
      </c>
      <c r="E760" s="6" t="s">
        <v>1148</v>
      </c>
      <c r="F760" s="14"/>
      <c r="G760" s="14"/>
      <c r="H760" s="19">
        <v>2011</v>
      </c>
      <c r="I760" s="19" t="s">
        <v>1153</v>
      </c>
      <c r="J760" s="19" t="s">
        <v>1150</v>
      </c>
      <c r="K760" s="19" t="s">
        <v>831</v>
      </c>
      <c r="L760" s="19" t="s">
        <v>119</v>
      </c>
      <c r="M760" s="19" t="s">
        <v>612</v>
      </c>
      <c r="N760">
        <v>1</v>
      </c>
      <c r="O760">
        <v>5</v>
      </c>
      <c r="P760" s="14" t="s">
        <v>96</v>
      </c>
      <c r="Q760" s="14" t="s">
        <v>2059</v>
      </c>
    </row>
    <row r="761" spans="1:17" ht="18" customHeight="1" x14ac:dyDescent="0.2">
      <c r="A761" s="6" t="s">
        <v>20</v>
      </c>
      <c r="B761" s="6" t="s">
        <v>626</v>
      </c>
      <c r="C761" s="6" t="s">
        <v>14</v>
      </c>
      <c r="D761" s="6" t="s">
        <v>24</v>
      </c>
      <c r="E761" s="6" t="s">
        <v>1148</v>
      </c>
      <c r="F761" s="14"/>
      <c r="G761" s="14"/>
      <c r="H761" s="19">
        <v>2012</v>
      </c>
      <c r="I761" s="19" t="s">
        <v>1154</v>
      </c>
      <c r="J761" s="19" t="s">
        <v>1150</v>
      </c>
      <c r="K761" s="19" t="s">
        <v>831</v>
      </c>
      <c r="L761" s="19" t="s">
        <v>119</v>
      </c>
      <c r="M761" s="19" t="s">
        <v>612</v>
      </c>
      <c r="N761">
        <v>1</v>
      </c>
      <c r="O761">
        <v>5</v>
      </c>
      <c r="P761" s="14" t="s">
        <v>96</v>
      </c>
      <c r="Q761" s="14" t="s">
        <v>2059</v>
      </c>
    </row>
    <row r="762" spans="1:17" ht="18" customHeight="1" x14ac:dyDescent="0.2">
      <c r="A762" s="6" t="s">
        <v>20</v>
      </c>
      <c r="B762" s="6" t="s">
        <v>627</v>
      </c>
      <c r="C762" s="6" t="s">
        <v>14</v>
      </c>
      <c r="D762" s="6" t="s">
        <v>24</v>
      </c>
      <c r="E762" s="6" t="s">
        <v>1148</v>
      </c>
      <c r="F762" s="14"/>
      <c r="G762" s="14"/>
      <c r="H762" s="19">
        <v>2013</v>
      </c>
      <c r="I762" s="19" t="s">
        <v>1158</v>
      </c>
      <c r="J762" s="19" t="s">
        <v>1150</v>
      </c>
      <c r="K762" s="19" t="s">
        <v>831</v>
      </c>
      <c r="L762" s="19" t="s">
        <v>119</v>
      </c>
      <c r="M762" s="19" t="s">
        <v>612</v>
      </c>
      <c r="N762">
        <v>1</v>
      </c>
      <c r="O762">
        <v>5</v>
      </c>
      <c r="P762" s="14" t="s">
        <v>96</v>
      </c>
      <c r="Q762" s="14" t="s">
        <v>2059</v>
      </c>
    </row>
    <row r="763" spans="1:17" ht="18" customHeight="1" x14ac:dyDescent="0.2">
      <c r="A763" s="6" t="s">
        <v>20</v>
      </c>
      <c r="B763" s="6" t="s">
        <v>628</v>
      </c>
      <c r="C763" s="6" t="s">
        <v>14</v>
      </c>
      <c r="D763" s="6" t="s">
        <v>24</v>
      </c>
      <c r="E763" s="6" t="s">
        <v>1148</v>
      </c>
      <c r="F763" s="14"/>
      <c r="G763" s="14"/>
      <c r="H763" s="19">
        <v>2014</v>
      </c>
      <c r="I763" s="19" t="s">
        <v>1155</v>
      </c>
      <c r="J763" s="19" t="s">
        <v>1150</v>
      </c>
      <c r="K763" s="19" t="s">
        <v>831</v>
      </c>
      <c r="L763" s="19" t="s">
        <v>119</v>
      </c>
      <c r="M763" s="19" t="s">
        <v>612</v>
      </c>
      <c r="N763">
        <v>1</v>
      </c>
      <c r="O763">
        <v>5</v>
      </c>
      <c r="P763" s="14" t="s">
        <v>96</v>
      </c>
      <c r="Q763" s="14" t="s">
        <v>2059</v>
      </c>
    </row>
    <row r="764" spans="1:17" ht="18" customHeight="1" x14ac:dyDescent="0.2">
      <c r="A764" s="6" t="s">
        <v>20</v>
      </c>
      <c r="B764" s="6" t="s">
        <v>629</v>
      </c>
      <c r="C764" s="6" t="s">
        <v>14</v>
      </c>
      <c r="D764" s="6" t="s">
        <v>24</v>
      </c>
      <c r="E764" s="6" t="s">
        <v>1148</v>
      </c>
      <c r="F764" s="14"/>
      <c r="G764" s="14"/>
      <c r="H764" s="19">
        <v>2015</v>
      </c>
      <c r="I764" s="19" t="s">
        <v>1156</v>
      </c>
      <c r="J764" s="19" t="s">
        <v>1150</v>
      </c>
      <c r="K764" s="19" t="s">
        <v>831</v>
      </c>
      <c r="L764" s="19" t="s">
        <v>119</v>
      </c>
      <c r="M764" s="19" t="s">
        <v>612</v>
      </c>
      <c r="N764">
        <v>1</v>
      </c>
      <c r="O764">
        <v>5</v>
      </c>
      <c r="P764" s="14" t="s">
        <v>96</v>
      </c>
      <c r="Q764" s="14" t="s">
        <v>2059</v>
      </c>
    </row>
    <row r="765" spans="1:17" ht="18" customHeight="1" x14ac:dyDescent="0.2">
      <c r="A765" s="6" t="s">
        <v>20</v>
      </c>
      <c r="B765" s="6" t="s">
        <v>630</v>
      </c>
      <c r="C765" s="6" t="s">
        <v>14</v>
      </c>
      <c r="D765" s="6" t="s">
        <v>24</v>
      </c>
      <c r="E765" s="6" t="s">
        <v>1148</v>
      </c>
      <c r="F765" s="14"/>
      <c r="G765" s="14"/>
      <c r="H765" s="19">
        <v>2017</v>
      </c>
      <c r="I765" s="19" t="s">
        <v>1157</v>
      </c>
      <c r="J765" s="19" t="s">
        <v>1150</v>
      </c>
      <c r="K765" s="19" t="s">
        <v>831</v>
      </c>
      <c r="L765" s="19" t="s">
        <v>119</v>
      </c>
      <c r="M765" s="19" t="s">
        <v>612</v>
      </c>
      <c r="N765">
        <v>1</v>
      </c>
      <c r="O765">
        <v>5</v>
      </c>
      <c r="P765" s="14" t="s">
        <v>96</v>
      </c>
      <c r="Q765" s="14" t="s">
        <v>2059</v>
      </c>
    </row>
    <row r="766" spans="1:17" ht="18" customHeight="1" x14ac:dyDescent="0.2">
      <c r="A766" s="6" t="s">
        <v>20</v>
      </c>
      <c r="B766" s="6" t="s">
        <v>631</v>
      </c>
      <c r="C766" s="6" t="s">
        <v>14</v>
      </c>
      <c r="D766" s="6" t="s">
        <v>24</v>
      </c>
      <c r="E766" s="6" t="s">
        <v>1148</v>
      </c>
      <c r="F766" s="14"/>
      <c r="G766" s="14"/>
      <c r="H766" s="19">
        <v>2018</v>
      </c>
      <c r="I766" s="14" t="s">
        <v>1159</v>
      </c>
      <c r="J766" s="19" t="s">
        <v>1150</v>
      </c>
      <c r="K766" s="19" t="s">
        <v>831</v>
      </c>
      <c r="L766" s="19" t="s">
        <v>119</v>
      </c>
      <c r="M766" s="19" t="s">
        <v>612</v>
      </c>
      <c r="N766">
        <v>1</v>
      </c>
      <c r="O766">
        <v>5</v>
      </c>
      <c r="P766" s="14" t="s">
        <v>96</v>
      </c>
      <c r="Q766" s="14" t="s">
        <v>2059</v>
      </c>
    </row>
    <row r="767" spans="1:17" ht="18" customHeight="1" x14ac:dyDescent="0.2">
      <c r="A767" s="6" t="s">
        <v>20</v>
      </c>
      <c r="B767" s="6" t="s">
        <v>622</v>
      </c>
      <c r="C767" s="6" t="s">
        <v>14</v>
      </c>
      <c r="D767" s="6" t="s">
        <v>24</v>
      </c>
      <c r="E767" s="6" t="s">
        <v>1160</v>
      </c>
      <c r="F767" s="14"/>
      <c r="G767" s="14"/>
      <c r="H767" s="19">
        <v>2008</v>
      </c>
      <c r="I767" s="19" t="s">
        <v>1161</v>
      </c>
      <c r="J767" s="19" t="s">
        <v>1162</v>
      </c>
      <c r="K767" s="19" t="s">
        <v>831</v>
      </c>
      <c r="L767" s="19" t="s">
        <v>119</v>
      </c>
      <c r="M767" s="19" t="s">
        <v>612</v>
      </c>
      <c r="N767">
        <v>1</v>
      </c>
      <c r="O767">
        <v>5</v>
      </c>
      <c r="P767" s="14" t="s">
        <v>96</v>
      </c>
      <c r="Q767" s="14" t="s">
        <v>2059</v>
      </c>
    </row>
    <row r="768" spans="1:17" ht="18" customHeight="1" x14ac:dyDescent="0.2">
      <c r="A768" s="6" t="s">
        <v>20</v>
      </c>
      <c r="B768" s="6" t="s">
        <v>623</v>
      </c>
      <c r="C768" s="6" t="s">
        <v>14</v>
      </c>
      <c r="D768" s="6" t="s">
        <v>24</v>
      </c>
      <c r="E768" s="6" t="s">
        <v>1160</v>
      </c>
      <c r="F768" s="14"/>
      <c r="G768" s="14"/>
      <c r="H768" s="19">
        <v>2009</v>
      </c>
      <c r="I768" s="14" t="s">
        <v>1163</v>
      </c>
      <c r="J768" s="19" t="s">
        <v>1162</v>
      </c>
      <c r="K768" s="19" t="s">
        <v>831</v>
      </c>
      <c r="L768" s="19" t="s">
        <v>119</v>
      </c>
      <c r="M768" s="19" t="s">
        <v>612</v>
      </c>
      <c r="N768">
        <v>1</v>
      </c>
      <c r="O768">
        <v>5</v>
      </c>
      <c r="P768" s="14" t="s">
        <v>96</v>
      </c>
      <c r="Q768" s="14" t="s">
        <v>2059</v>
      </c>
    </row>
    <row r="769" spans="1:17" ht="18" customHeight="1" x14ac:dyDescent="0.2">
      <c r="A769" s="6" t="s">
        <v>20</v>
      </c>
      <c r="B769" s="6" t="s">
        <v>624</v>
      </c>
      <c r="C769" s="6" t="s">
        <v>14</v>
      </c>
      <c r="D769" s="6" t="s">
        <v>24</v>
      </c>
      <c r="E769" s="6" t="s">
        <v>1160</v>
      </c>
      <c r="F769" s="14"/>
      <c r="G769" s="14"/>
      <c r="H769" s="19">
        <v>2010</v>
      </c>
      <c r="I769" s="19" t="s">
        <v>1164</v>
      </c>
      <c r="J769" s="19" t="s">
        <v>1162</v>
      </c>
      <c r="K769" s="19" t="s">
        <v>831</v>
      </c>
      <c r="L769" s="19" t="s">
        <v>119</v>
      </c>
      <c r="M769" s="19" t="s">
        <v>612</v>
      </c>
      <c r="N769">
        <v>1</v>
      </c>
      <c r="O769">
        <v>5</v>
      </c>
      <c r="P769" s="14" t="s">
        <v>96</v>
      </c>
      <c r="Q769" s="14" t="s">
        <v>2059</v>
      </c>
    </row>
    <row r="770" spans="1:17" ht="18" customHeight="1" x14ac:dyDescent="0.2">
      <c r="A770" s="6" t="s">
        <v>20</v>
      </c>
      <c r="B770" s="6" t="s">
        <v>625</v>
      </c>
      <c r="C770" s="6" t="s">
        <v>14</v>
      </c>
      <c r="D770" s="6" t="s">
        <v>24</v>
      </c>
      <c r="E770" s="6" t="s">
        <v>1160</v>
      </c>
      <c r="F770" s="14"/>
      <c r="G770" s="14"/>
      <c r="H770" s="19">
        <v>2011</v>
      </c>
      <c r="I770" s="14" t="s">
        <v>1165</v>
      </c>
      <c r="J770" s="19" t="s">
        <v>1162</v>
      </c>
      <c r="K770" s="19" t="s">
        <v>831</v>
      </c>
      <c r="L770" s="19" t="s">
        <v>119</v>
      </c>
      <c r="M770" s="19" t="s">
        <v>612</v>
      </c>
      <c r="N770">
        <v>1</v>
      </c>
      <c r="O770">
        <v>5</v>
      </c>
      <c r="P770" s="14" t="s">
        <v>96</v>
      </c>
      <c r="Q770" s="14" t="s">
        <v>2059</v>
      </c>
    </row>
    <row r="771" spans="1:17" ht="18" customHeight="1" x14ac:dyDescent="0.2">
      <c r="A771" s="6" t="s">
        <v>20</v>
      </c>
      <c r="B771" s="6" t="s">
        <v>626</v>
      </c>
      <c r="C771" s="6" t="s">
        <v>14</v>
      </c>
      <c r="D771" s="6" t="s">
        <v>24</v>
      </c>
      <c r="E771" s="6" t="s">
        <v>1160</v>
      </c>
      <c r="F771" s="14"/>
      <c r="G771" s="14"/>
      <c r="H771" s="19">
        <v>2012</v>
      </c>
      <c r="I771" s="19" t="s">
        <v>1166</v>
      </c>
      <c r="J771" s="19" t="s">
        <v>1162</v>
      </c>
      <c r="K771" s="19" t="s">
        <v>831</v>
      </c>
      <c r="L771" s="19" t="s">
        <v>119</v>
      </c>
      <c r="M771" s="19" t="s">
        <v>612</v>
      </c>
      <c r="N771">
        <v>1</v>
      </c>
      <c r="O771">
        <v>5</v>
      </c>
      <c r="P771" s="14" t="s">
        <v>96</v>
      </c>
      <c r="Q771" s="14" t="s">
        <v>2059</v>
      </c>
    </row>
    <row r="772" spans="1:17" ht="18" customHeight="1" x14ac:dyDescent="0.2">
      <c r="A772" s="6" t="s">
        <v>20</v>
      </c>
      <c r="B772" s="6" t="s">
        <v>627</v>
      </c>
      <c r="C772" s="6" t="s">
        <v>14</v>
      </c>
      <c r="D772" s="6" t="s">
        <v>24</v>
      </c>
      <c r="E772" s="6" t="s">
        <v>1160</v>
      </c>
      <c r="F772" s="14"/>
      <c r="G772" s="14"/>
      <c r="H772" s="19">
        <v>2013</v>
      </c>
      <c r="I772" s="19" t="s">
        <v>1170</v>
      </c>
      <c r="J772" s="19" t="s">
        <v>1162</v>
      </c>
      <c r="K772" s="19" t="s">
        <v>831</v>
      </c>
      <c r="L772" s="19" t="s">
        <v>119</v>
      </c>
      <c r="M772" s="19" t="s">
        <v>612</v>
      </c>
      <c r="N772">
        <v>1</v>
      </c>
      <c r="O772">
        <v>5</v>
      </c>
      <c r="P772" s="14" t="s">
        <v>96</v>
      </c>
      <c r="Q772" s="14" t="s">
        <v>2059</v>
      </c>
    </row>
    <row r="773" spans="1:17" ht="18" customHeight="1" x14ac:dyDescent="0.2">
      <c r="A773" s="6" t="s">
        <v>20</v>
      </c>
      <c r="B773" s="6" t="s">
        <v>628</v>
      </c>
      <c r="C773" s="6" t="s">
        <v>14</v>
      </c>
      <c r="D773" s="6" t="s">
        <v>24</v>
      </c>
      <c r="E773" s="6" t="s">
        <v>1160</v>
      </c>
      <c r="F773" s="14"/>
      <c r="G773" s="14"/>
      <c r="H773" s="19">
        <v>2014</v>
      </c>
      <c r="I773" s="14" t="s">
        <v>1167</v>
      </c>
      <c r="J773" s="19" t="s">
        <v>1162</v>
      </c>
      <c r="K773" s="19" t="s">
        <v>831</v>
      </c>
      <c r="L773" s="19" t="s">
        <v>119</v>
      </c>
      <c r="M773" s="19" t="s">
        <v>612</v>
      </c>
      <c r="N773">
        <v>1</v>
      </c>
      <c r="O773">
        <v>5</v>
      </c>
      <c r="P773" s="14" t="s">
        <v>96</v>
      </c>
      <c r="Q773" s="14" t="s">
        <v>2059</v>
      </c>
    </row>
    <row r="774" spans="1:17" ht="18" customHeight="1" x14ac:dyDescent="0.2">
      <c r="A774" s="6" t="s">
        <v>20</v>
      </c>
      <c r="B774" s="6" t="s">
        <v>629</v>
      </c>
      <c r="C774" s="6" t="s">
        <v>14</v>
      </c>
      <c r="D774" s="6" t="s">
        <v>24</v>
      </c>
      <c r="E774" s="6" t="s">
        <v>1160</v>
      </c>
      <c r="F774" s="14"/>
      <c r="G774" s="14"/>
      <c r="H774" s="19">
        <v>2015</v>
      </c>
      <c r="I774" s="19" t="s">
        <v>1168</v>
      </c>
      <c r="J774" s="19" t="s">
        <v>1162</v>
      </c>
      <c r="K774" s="19" t="s">
        <v>831</v>
      </c>
      <c r="L774" s="19" t="s">
        <v>119</v>
      </c>
      <c r="M774" s="19" t="s">
        <v>612</v>
      </c>
      <c r="N774">
        <v>1</v>
      </c>
      <c r="O774">
        <v>5</v>
      </c>
      <c r="P774" s="14" t="s">
        <v>96</v>
      </c>
      <c r="Q774" s="14" t="s">
        <v>2059</v>
      </c>
    </row>
    <row r="775" spans="1:17" ht="18" customHeight="1" x14ac:dyDescent="0.2">
      <c r="A775" s="6" t="s">
        <v>20</v>
      </c>
      <c r="B775" s="6" t="s">
        <v>630</v>
      </c>
      <c r="C775" s="6" t="s">
        <v>14</v>
      </c>
      <c r="D775" s="6" t="s">
        <v>24</v>
      </c>
      <c r="E775" s="6" t="s">
        <v>1160</v>
      </c>
      <c r="F775" s="14"/>
      <c r="G775" s="14"/>
      <c r="H775" s="19">
        <v>2017</v>
      </c>
      <c r="I775" s="14" t="s">
        <v>1169</v>
      </c>
      <c r="J775" s="19" t="s">
        <v>1162</v>
      </c>
      <c r="K775" s="19" t="s">
        <v>831</v>
      </c>
      <c r="L775" s="19" t="s">
        <v>119</v>
      </c>
      <c r="M775" s="19" t="s">
        <v>612</v>
      </c>
      <c r="N775">
        <v>1</v>
      </c>
      <c r="O775">
        <v>5</v>
      </c>
      <c r="P775" s="14" t="s">
        <v>96</v>
      </c>
      <c r="Q775" s="14" t="s">
        <v>2059</v>
      </c>
    </row>
    <row r="776" spans="1:17" ht="18" customHeight="1" x14ac:dyDescent="0.2">
      <c r="A776" s="6" t="s">
        <v>20</v>
      </c>
      <c r="B776" s="6" t="s">
        <v>631</v>
      </c>
      <c r="C776" s="6" t="s">
        <v>14</v>
      </c>
      <c r="D776" s="6" t="s">
        <v>24</v>
      </c>
      <c r="E776" s="6" t="s">
        <v>1160</v>
      </c>
      <c r="F776" s="14"/>
      <c r="G776" s="14"/>
      <c r="H776" s="19">
        <v>2018</v>
      </c>
      <c r="I776" s="14" t="s">
        <v>1171</v>
      </c>
      <c r="J776" s="19" t="s">
        <v>1162</v>
      </c>
      <c r="K776" s="19" t="s">
        <v>831</v>
      </c>
      <c r="L776" s="19" t="s">
        <v>119</v>
      </c>
      <c r="M776" s="19" t="s">
        <v>612</v>
      </c>
      <c r="N776">
        <v>1</v>
      </c>
      <c r="O776">
        <v>5</v>
      </c>
      <c r="P776" s="14" t="s">
        <v>96</v>
      </c>
      <c r="Q776" s="14" t="s">
        <v>2059</v>
      </c>
    </row>
    <row r="777" spans="1:17" ht="18" customHeight="1" x14ac:dyDescent="0.2">
      <c r="A777" s="6" t="s">
        <v>20</v>
      </c>
      <c r="B777" s="6" t="s">
        <v>622</v>
      </c>
      <c r="C777" s="6" t="s">
        <v>14</v>
      </c>
      <c r="D777" s="6" t="s">
        <v>24</v>
      </c>
      <c r="E777" s="6" t="s">
        <v>1172</v>
      </c>
      <c r="F777" s="14">
        <v>1</v>
      </c>
      <c r="G777" s="19" t="str">
        <f t="shared" ref="G777:G786" si="42">MID("abcdefghijklmnopqrstuvwxyz",F777,1)</f>
        <v>a</v>
      </c>
      <c r="H777" s="19">
        <v>2008</v>
      </c>
      <c r="I777" s="19" t="str">
        <f>_xlfn.CONCAT("cp", RIGHT(H777,2),G777, "020")</f>
        <v>cp08a020</v>
      </c>
      <c r="J777" s="19" t="s">
        <v>1173</v>
      </c>
      <c r="K777" s="19" t="s">
        <v>831</v>
      </c>
      <c r="L777" s="19" t="s">
        <v>119</v>
      </c>
      <c r="M777" s="19" t="s">
        <v>612</v>
      </c>
      <c r="N777">
        <v>1</v>
      </c>
      <c r="O777">
        <v>5</v>
      </c>
      <c r="P777" s="14" t="s">
        <v>96</v>
      </c>
      <c r="Q777" s="14" t="s">
        <v>2059</v>
      </c>
    </row>
    <row r="778" spans="1:17" ht="18" customHeight="1" x14ac:dyDescent="0.2">
      <c r="A778" s="6" t="s">
        <v>20</v>
      </c>
      <c r="B778" s="6" t="s">
        <v>623</v>
      </c>
      <c r="C778" s="6" t="s">
        <v>14</v>
      </c>
      <c r="D778" s="6" t="s">
        <v>24</v>
      </c>
      <c r="E778" s="6" t="s">
        <v>1172</v>
      </c>
      <c r="F778" s="14">
        <v>2</v>
      </c>
      <c r="G778" s="19" t="str">
        <f t="shared" si="42"/>
        <v>b</v>
      </c>
      <c r="H778" s="19">
        <v>2009</v>
      </c>
      <c r="I778" s="19" t="s">
        <v>1174</v>
      </c>
      <c r="J778" s="19" t="s">
        <v>1173</v>
      </c>
      <c r="K778" s="19" t="s">
        <v>831</v>
      </c>
      <c r="L778" s="19" t="s">
        <v>119</v>
      </c>
      <c r="M778" s="19" t="s">
        <v>612</v>
      </c>
      <c r="N778">
        <v>1</v>
      </c>
      <c r="O778">
        <v>5</v>
      </c>
      <c r="P778" s="14" t="s">
        <v>96</v>
      </c>
      <c r="Q778" s="14" t="s">
        <v>2059</v>
      </c>
    </row>
    <row r="779" spans="1:17" ht="18" customHeight="1" x14ac:dyDescent="0.2">
      <c r="A779" s="6" t="s">
        <v>20</v>
      </c>
      <c r="B779" s="6" t="s">
        <v>624</v>
      </c>
      <c r="C779" s="6" t="s">
        <v>14</v>
      </c>
      <c r="D779" s="6" t="s">
        <v>24</v>
      </c>
      <c r="E779" s="6" t="s">
        <v>1172</v>
      </c>
      <c r="F779" s="14">
        <v>3</v>
      </c>
      <c r="G779" s="19" t="str">
        <f t="shared" si="42"/>
        <v>c</v>
      </c>
      <c r="H779" s="19">
        <v>2010</v>
      </c>
      <c r="I779" s="19" t="s">
        <v>1175</v>
      </c>
      <c r="J779" s="19" t="s">
        <v>1173</v>
      </c>
      <c r="K779" s="19" t="s">
        <v>831</v>
      </c>
      <c r="L779" s="19" t="s">
        <v>119</v>
      </c>
      <c r="M779" s="19" t="s">
        <v>612</v>
      </c>
      <c r="N779">
        <v>1</v>
      </c>
      <c r="O779">
        <v>5</v>
      </c>
      <c r="P779" s="14" t="s">
        <v>96</v>
      </c>
      <c r="Q779" s="14" t="s">
        <v>2059</v>
      </c>
    </row>
    <row r="780" spans="1:17" ht="18" customHeight="1" x14ac:dyDescent="0.2">
      <c r="A780" s="6" t="s">
        <v>20</v>
      </c>
      <c r="B780" s="6" t="s">
        <v>625</v>
      </c>
      <c r="C780" s="6" t="s">
        <v>14</v>
      </c>
      <c r="D780" s="6" t="s">
        <v>24</v>
      </c>
      <c r="E780" s="6" t="s">
        <v>1172</v>
      </c>
      <c r="F780" s="14">
        <v>4</v>
      </c>
      <c r="G780" s="19" t="str">
        <f t="shared" si="42"/>
        <v>d</v>
      </c>
      <c r="H780" s="19">
        <v>2011</v>
      </c>
      <c r="I780" s="19" t="s">
        <v>1176</v>
      </c>
      <c r="J780" s="19" t="s">
        <v>1173</v>
      </c>
      <c r="K780" s="19" t="s">
        <v>831</v>
      </c>
      <c r="L780" s="19" t="s">
        <v>119</v>
      </c>
      <c r="M780" s="19" t="s">
        <v>612</v>
      </c>
      <c r="N780">
        <v>1</v>
      </c>
      <c r="O780">
        <v>5</v>
      </c>
      <c r="P780" s="14" t="s">
        <v>96</v>
      </c>
      <c r="Q780" s="14" t="s">
        <v>2059</v>
      </c>
    </row>
    <row r="781" spans="1:17" ht="18" customHeight="1" x14ac:dyDescent="0.2">
      <c r="A781" s="6" t="s">
        <v>20</v>
      </c>
      <c r="B781" s="6" t="s">
        <v>626</v>
      </c>
      <c r="C781" s="6" t="s">
        <v>14</v>
      </c>
      <c r="D781" s="6" t="s">
        <v>24</v>
      </c>
      <c r="E781" s="6" t="s">
        <v>1172</v>
      </c>
      <c r="F781" s="14">
        <v>5</v>
      </c>
      <c r="G781" s="19" t="str">
        <f t="shared" si="42"/>
        <v>e</v>
      </c>
      <c r="H781" s="19">
        <v>2012</v>
      </c>
      <c r="I781" s="19" t="s">
        <v>1177</v>
      </c>
      <c r="J781" s="19" t="s">
        <v>1173</v>
      </c>
      <c r="K781" s="19" t="s">
        <v>831</v>
      </c>
      <c r="L781" s="19" t="s">
        <v>119</v>
      </c>
      <c r="M781" s="19" t="s">
        <v>612</v>
      </c>
      <c r="N781">
        <v>1</v>
      </c>
      <c r="O781">
        <v>5</v>
      </c>
      <c r="P781" s="14" t="s">
        <v>96</v>
      </c>
      <c r="Q781" s="14" t="s">
        <v>2059</v>
      </c>
    </row>
    <row r="782" spans="1:17" ht="18" customHeight="1" x14ac:dyDescent="0.2">
      <c r="A782" s="6" t="s">
        <v>20</v>
      </c>
      <c r="B782" s="6" t="s">
        <v>627</v>
      </c>
      <c r="C782" s="6" t="s">
        <v>14</v>
      </c>
      <c r="D782" s="6" t="s">
        <v>24</v>
      </c>
      <c r="E782" s="6" t="s">
        <v>1172</v>
      </c>
      <c r="F782" s="14">
        <v>7</v>
      </c>
      <c r="G782" s="19" t="str">
        <f t="shared" si="42"/>
        <v>g</v>
      </c>
      <c r="H782" s="19">
        <v>2013</v>
      </c>
      <c r="I782" s="19" t="s">
        <v>1179</v>
      </c>
      <c r="J782" s="19" t="s">
        <v>1173</v>
      </c>
      <c r="K782" s="19" t="s">
        <v>831</v>
      </c>
      <c r="L782" s="19" t="s">
        <v>119</v>
      </c>
      <c r="M782" s="19" t="s">
        <v>612</v>
      </c>
      <c r="N782">
        <v>1</v>
      </c>
      <c r="O782">
        <v>5</v>
      </c>
      <c r="P782" s="14" t="s">
        <v>96</v>
      </c>
      <c r="Q782" s="14" t="s">
        <v>2059</v>
      </c>
    </row>
    <row r="783" spans="1:17" ht="18" customHeight="1" x14ac:dyDescent="0.2">
      <c r="A783" s="6" t="s">
        <v>20</v>
      </c>
      <c r="B783" s="6" t="s">
        <v>628</v>
      </c>
      <c r="C783" s="6" t="s">
        <v>14</v>
      </c>
      <c r="D783" s="6" t="s">
        <v>24</v>
      </c>
      <c r="E783" s="6" t="s">
        <v>1172</v>
      </c>
      <c r="F783" s="14">
        <v>6</v>
      </c>
      <c r="G783" s="19" t="str">
        <f t="shared" si="42"/>
        <v>f</v>
      </c>
      <c r="H783" s="19">
        <v>2014</v>
      </c>
      <c r="I783" s="19" t="s">
        <v>1178</v>
      </c>
      <c r="J783" s="19" t="s">
        <v>1173</v>
      </c>
      <c r="K783" s="19" t="s">
        <v>831</v>
      </c>
      <c r="L783" s="19" t="s">
        <v>119</v>
      </c>
      <c r="M783" s="19" t="s">
        <v>612</v>
      </c>
      <c r="N783">
        <v>1</v>
      </c>
      <c r="O783">
        <v>5</v>
      </c>
      <c r="P783" s="14" t="s">
        <v>96</v>
      </c>
      <c r="Q783" s="14" t="s">
        <v>2059</v>
      </c>
    </row>
    <row r="784" spans="1:17" ht="18" customHeight="1" x14ac:dyDescent="0.2">
      <c r="A784" s="6" t="s">
        <v>20</v>
      </c>
      <c r="B784" s="6" t="s">
        <v>629</v>
      </c>
      <c r="C784" s="6" t="s">
        <v>14</v>
      </c>
      <c r="D784" s="6" t="s">
        <v>24</v>
      </c>
      <c r="E784" s="6" t="s">
        <v>1172</v>
      </c>
      <c r="F784" s="14">
        <v>8</v>
      </c>
      <c r="G784" s="19" t="str">
        <f t="shared" si="42"/>
        <v>h</v>
      </c>
      <c r="H784" s="19">
        <v>2015</v>
      </c>
      <c r="I784" s="19" t="s">
        <v>1180</v>
      </c>
      <c r="J784" s="19" t="s">
        <v>1173</v>
      </c>
      <c r="K784" s="19" t="s">
        <v>831</v>
      </c>
      <c r="L784" s="19" t="s">
        <v>119</v>
      </c>
      <c r="M784" s="19" t="s">
        <v>612</v>
      </c>
      <c r="N784">
        <v>1</v>
      </c>
      <c r="O784">
        <v>5</v>
      </c>
      <c r="P784" s="14" t="s">
        <v>96</v>
      </c>
      <c r="Q784" s="14" t="s">
        <v>2059</v>
      </c>
    </row>
    <row r="785" spans="1:17" ht="18" customHeight="1" x14ac:dyDescent="0.2">
      <c r="A785" s="6" t="s">
        <v>20</v>
      </c>
      <c r="B785" s="6" t="s">
        <v>630</v>
      </c>
      <c r="C785" s="6" t="s">
        <v>14</v>
      </c>
      <c r="D785" s="6" t="s">
        <v>24</v>
      </c>
      <c r="E785" s="6" t="s">
        <v>1172</v>
      </c>
      <c r="F785" s="14">
        <v>9</v>
      </c>
      <c r="G785" s="19" t="str">
        <f t="shared" si="42"/>
        <v>i</v>
      </c>
      <c r="H785" s="19">
        <v>2017</v>
      </c>
      <c r="I785" s="19" t="s">
        <v>1181</v>
      </c>
      <c r="J785" s="19" t="s">
        <v>1173</v>
      </c>
      <c r="K785" s="19" t="s">
        <v>831</v>
      </c>
      <c r="L785" s="19" t="s">
        <v>119</v>
      </c>
      <c r="M785" s="19" t="s">
        <v>612</v>
      </c>
      <c r="N785">
        <v>1</v>
      </c>
      <c r="O785">
        <v>5</v>
      </c>
      <c r="P785" s="14" t="s">
        <v>96</v>
      </c>
      <c r="Q785" s="14" t="s">
        <v>2059</v>
      </c>
    </row>
    <row r="786" spans="1:17" ht="18" customHeight="1" x14ac:dyDescent="0.2">
      <c r="A786" s="6" t="s">
        <v>20</v>
      </c>
      <c r="B786" s="6" t="s">
        <v>631</v>
      </c>
      <c r="C786" s="6" t="s">
        <v>14</v>
      </c>
      <c r="D786" s="6" t="s">
        <v>24</v>
      </c>
      <c r="E786" s="6" t="s">
        <v>1172</v>
      </c>
      <c r="F786" s="14">
        <v>10</v>
      </c>
      <c r="G786" s="19" t="str">
        <f t="shared" si="42"/>
        <v>j</v>
      </c>
      <c r="H786" s="19">
        <v>2018</v>
      </c>
      <c r="I786" s="19" t="s">
        <v>1182</v>
      </c>
      <c r="J786" s="19" t="s">
        <v>1173</v>
      </c>
      <c r="K786" s="19" t="s">
        <v>831</v>
      </c>
      <c r="L786" s="19" t="s">
        <v>119</v>
      </c>
      <c r="M786" s="19" t="s">
        <v>612</v>
      </c>
      <c r="N786">
        <v>1</v>
      </c>
      <c r="O786">
        <v>5</v>
      </c>
      <c r="P786" s="14" t="s">
        <v>96</v>
      </c>
      <c r="Q786" s="14" t="s">
        <v>2059</v>
      </c>
    </row>
    <row r="787" spans="1:17" ht="18" customHeight="1" x14ac:dyDescent="0.2">
      <c r="A787" s="6" t="s">
        <v>20</v>
      </c>
      <c r="B787" s="6" t="s">
        <v>622</v>
      </c>
      <c r="C787" s="6" t="s">
        <v>14</v>
      </c>
      <c r="D787" s="6" t="s">
        <v>24</v>
      </c>
      <c r="E787" s="6" t="s">
        <v>1183</v>
      </c>
      <c r="F787" s="14"/>
      <c r="G787" s="14"/>
      <c r="H787" s="19">
        <v>2008</v>
      </c>
      <c r="I787" s="19" t="s">
        <v>1184</v>
      </c>
      <c r="J787" s="19" t="s">
        <v>1185</v>
      </c>
      <c r="K787" s="19" t="s">
        <v>831</v>
      </c>
      <c r="L787" s="19" t="s">
        <v>478</v>
      </c>
      <c r="M787" s="19" t="s">
        <v>612</v>
      </c>
      <c r="N787">
        <v>1</v>
      </c>
      <c r="O787">
        <v>5</v>
      </c>
      <c r="P787" s="14" t="s">
        <v>96</v>
      </c>
      <c r="Q787" s="14" t="s">
        <v>2059</v>
      </c>
    </row>
    <row r="788" spans="1:17" ht="18" customHeight="1" x14ac:dyDescent="0.2">
      <c r="A788" s="6" t="s">
        <v>20</v>
      </c>
      <c r="B788" s="6" t="s">
        <v>623</v>
      </c>
      <c r="C788" s="6" t="s">
        <v>14</v>
      </c>
      <c r="D788" s="6" t="s">
        <v>24</v>
      </c>
      <c r="E788" s="6" t="s">
        <v>1183</v>
      </c>
      <c r="F788" s="14"/>
      <c r="G788" s="14"/>
      <c r="H788" s="19">
        <v>2009</v>
      </c>
      <c r="I788" s="14" t="s">
        <v>1186</v>
      </c>
      <c r="J788" s="19" t="s">
        <v>1185</v>
      </c>
      <c r="K788" s="19" t="s">
        <v>831</v>
      </c>
      <c r="L788" s="19" t="s">
        <v>478</v>
      </c>
      <c r="M788" s="19" t="s">
        <v>612</v>
      </c>
      <c r="N788">
        <v>1</v>
      </c>
      <c r="O788">
        <v>5</v>
      </c>
      <c r="P788" s="14" t="s">
        <v>96</v>
      </c>
      <c r="Q788" s="14" t="s">
        <v>2059</v>
      </c>
    </row>
    <row r="789" spans="1:17" ht="18" customHeight="1" x14ac:dyDescent="0.2">
      <c r="A789" s="6" t="s">
        <v>20</v>
      </c>
      <c r="B789" s="6" t="s">
        <v>624</v>
      </c>
      <c r="C789" s="6" t="s">
        <v>14</v>
      </c>
      <c r="D789" s="6" t="s">
        <v>24</v>
      </c>
      <c r="E789" s="6" t="s">
        <v>1183</v>
      </c>
      <c r="F789" s="14"/>
      <c r="G789" s="14"/>
      <c r="H789" s="19">
        <v>2010</v>
      </c>
      <c r="I789" s="19" t="s">
        <v>1187</v>
      </c>
      <c r="J789" s="19" t="s">
        <v>1185</v>
      </c>
      <c r="K789" s="19" t="s">
        <v>831</v>
      </c>
      <c r="L789" s="19" t="s">
        <v>478</v>
      </c>
      <c r="M789" s="19" t="s">
        <v>612</v>
      </c>
      <c r="N789">
        <v>1</v>
      </c>
      <c r="O789">
        <v>5</v>
      </c>
      <c r="P789" s="14" t="s">
        <v>96</v>
      </c>
      <c r="Q789" s="14" t="s">
        <v>2059</v>
      </c>
    </row>
    <row r="790" spans="1:17" ht="18" customHeight="1" x14ac:dyDescent="0.2">
      <c r="A790" s="6" t="s">
        <v>20</v>
      </c>
      <c r="B790" s="6" t="s">
        <v>625</v>
      </c>
      <c r="C790" s="6" t="s">
        <v>14</v>
      </c>
      <c r="D790" s="6" t="s">
        <v>24</v>
      </c>
      <c r="E790" s="6" t="s">
        <v>1183</v>
      </c>
      <c r="F790" s="14"/>
      <c r="G790" s="14"/>
      <c r="H790" s="19">
        <v>2011</v>
      </c>
      <c r="I790" s="14" t="s">
        <v>1188</v>
      </c>
      <c r="J790" s="19" t="s">
        <v>1185</v>
      </c>
      <c r="K790" s="19" t="s">
        <v>831</v>
      </c>
      <c r="L790" s="19" t="s">
        <v>478</v>
      </c>
      <c r="M790" s="19" t="s">
        <v>612</v>
      </c>
      <c r="N790">
        <v>1</v>
      </c>
      <c r="O790">
        <v>5</v>
      </c>
      <c r="P790" s="14" t="s">
        <v>96</v>
      </c>
      <c r="Q790" s="14" t="s">
        <v>2059</v>
      </c>
    </row>
    <row r="791" spans="1:17" ht="18" customHeight="1" x14ac:dyDescent="0.2">
      <c r="A791" s="6" t="s">
        <v>20</v>
      </c>
      <c r="B791" s="6" t="s">
        <v>626</v>
      </c>
      <c r="C791" s="6" t="s">
        <v>14</v>
      </c>
      <c r="D791" s="6" t="s">
        <v>24</v>
      </c>
      <c r="E791" s="6" t="s">
        <v>1183</v>
      </c>
      <c r="F791" s="14"/>
      <c r="G791" s="14"/>
      <c r="H791" s="19">
        <v>2012</v>
      </c>
      <c r="I791" s="19" t="s">
        <v>1189</v>
      </c>
      <c r="J791" s="19" t="s">
        <v>1185</v>
      </c>
      <c r="K791" s="19" t="s">
        <v>831</v>
      </c>
      <c r="L791" s="19" t="s">
        <v>478</v>
      </c>
      <c r="M791" s="19" t="s">
        <v>612</v>
      </c>
      <c r="N791">
        <v>1</v>
      </c>
      <c r="O791">
        <v>5</v>
      </c>
      <c r="P791" s="14" t="s">
        <v>96</v>
      </c>
      <c r="Q791" s="14" t="s">
        <v>2059</v>
      </c>
    </row>
    <row r="792" spans="1:17" ht="18" customHeight="1" x14ac:dyDescent="0.2">
      <c r="A792" s="6" t="s">
        <v>20</v>
      </c>
      <c r="B792" s="6" t="s">
        <v>627</v>
      </c>
      <c r="C792" s="6" t="s">
        <v>14</v>
      </c>
      <c r="D792" s="6" t="s">
        <v>24</v>
      </c>
      <c r="E792" s="6" t="s">
        <v>1183</v>
      </c>
      <c r="F792" s="14"/>
      <c r="G792" s="14"/>
      <c r="H792" s="19">
        <v>2013</v>
      </c>
      <c r="I792" s="19" t="s">
        <v>1197</v>
      </c>
      <c r="J792" s="19" t="s">
        <v>1185</v>
      </c>
      <c r="K792" s="19" t="s">
        <v>831</v>
      </c>
      <c r="L792" s="19" t="s">
        <v>478</v>
      </c>
      <c r="M792" s="19" t="s">
        <v>612</v>
      </c>
      <c r="N792">
        <v>1</v>
      </c>
      <c r="O792">
        <v>5</v>
      </c>
      <c r="P792" s="14" t="s">
        <v>96</v>
      </c>
      <c r="Q792" s="14" t="s">
        <v>2059</v>
      </c>
    </row>
    <row r="793" spans="1:17" ht="18" customHeight="1" x14ac:dyDescent="0.2">
      <c r="A793" s="6" t="s">
        <v>20</v>
      </c>
      <c r="B793" s="6" t="s">
        <v>628</v>
      </c>
      <c r="C793" s="6" t="s">
        <v>14</v>
      </c>
      <c r="D793" s="6" t="s">
        <v>24</v>
      </c>
      <c r="E793" s="6" t="s">
        <v>1183</v>
      </c>
      <c r="F793" s="14"/>
      <c r="G793" s="14"/>
      <c r="H793" s="19">
        <v>2014</v>
      </c>
      <c r="I793" s="14" t="s">
        <v>1193</v>
      </c>
      <c r="J793" s="19" t="s">
        <v>1185</v>
      </c>
      <c r="K793" s="19" t="s">
        <v>831</v>
      </c>
      <c r="L793" s="19" t="s">
        <v>478</v>
      </c>
      <c r="M793" s="19" t="s">
        <v>612</v>
      </c>
      <c r="N793">
        <v>1</v>
      </c>
      <c r="O793">
        <v>5</v>
      </c>
      <c r="P793" s="14" t="s">
        <v>96</v>
      </c>
      <c r="Q793" s="14" t="s">
        <v>2059</v>
      </c>
    </row>
    <row r="794" spans="1:17" ht="18" customHeight="1" x14ac:dyDescent="0.2">
      <c r="A794" s="6" t="s">
        <v>20</v>
      </c>
      <c r="B794" s="6" t="s">
        <v>629</v>
      </c>
      <c r="C794" s="6" t="s">
        <v>14</v>
      </c>
      <c r="D794" s="6" t="s">
        <v>24</v>
      </c>
      <c r="E794" s="6" t="s">
        <v>1183</v>
      </c>
      <c r="F794" s="14"/>
      <c r="G794" s="14"/>
      <c r="H794" s="19">
        <v>2015</v>
      </c>
      <c r="I794" s="19" t="s">
        <v>1194</v>
      </c>
      <c r="J794" s="19" t="s">
        <v>1185</v>
      </c>
      <c r="K794" s="19" t="s">
        <v>831</v>
      </c>
      <c r="L794" s="19" t="s">
        <v>478</v>
      </c>
      <c r="M794" s="19" t="s">
        <v>612</v>
      </c>
      <c r="N794">
        <v>1</v>
      </c>
      <c r="O794">
        <v>5</v>
      </c>
      <c r="P794" s="14" t="s">
        <v>96</v>
      </c>
      <c r="Q794" s="14" t="s">
        <v>2059</v>
      </c>
    </row>
    <row r="795" spans="1:17" ht="18" customHeight="1" x14ac:dyDescent="0.2">
      <c r="A795" s="6" t="s">
        <v>20</v>
      </c>
      <c r="B795" s="6" t="s">
        <v>630</v>
      </c>
      <c r="C795" s="6" t="s">
        <v>14</v>
      </c>
      <c r="D795" s="6" t="s">
        <v>24</v>
      </c>
      <c r="E795" s="6" t="s">
        <v>1183</v>
      </c>
      <c r="F795" s="14"/>
      <c r="G795" s="14"/>
      <c r="H795" s="19">
        <v>2017</v>
      </c>
      <c r="I795" s="14" t="s">
        <v>1196</v>
      </c>
      <c r="J795" s="19" t="s">
        <v>1185</v>
      </c>
      <c r="K795" s="19" t="s">
        <v>831</v>
      </c>
      <c r="L795" s="19" t="s">
        <v>478</v>
      </c>
      <c r="M795" s="19" t="s">
        <v>612</v>
      </c>
      <c r="N795">
        <v>1</v>
      </c>
      <c r="O795">
        <v>5</v>
      </c>
      <c r="P795" s="14" t="s">
        <v>96</v>
      </c>
      <c r="Q795" s="14" t="s">
        <v>2059</v>
      </c>
    </row>
    <row r="796" spans="1:17" ht="18" customHeight="1" x14ac:dyDescent="0.2">
      <c r="A796" s="6" t="s">
        <v>20</v>
      </c>
      <c r="B796" s="6" t="s">
        <v>631</v>
      </c>
      <c r="C796" s="6" t="s">
        <v>14</v>
      </c>
      <c r="D796" s="6" t="s">
        <v>24</v>
      </c>
      <c r="E796" s="6" t="s">
        <v>1183</v>
      </c>
      <c r="F796" s="14"/>
      <c r="G796" s="14"/>
      <c r="H796" s="19">
        <v>2018</v>
      </c>
      <c r="I796" s="14" t="s">
        <v>1199</v>
      </c>
      <c r="J796" s="19" t="s">
        <v>1185</v>
      </c>
      <c r="K796" s="19" t="s">
        <v>831</v>
      </c>
      <c r="L796" s="19" t="s">
        <v>478</v>
      </c>
      <c r="M796" s="19" t="s">
        <v>612</v>
      </c>
      <c r="N796">
        <v>1</v>
      </c>
      <c r="O796">
        <v>5</v>
      </c>
      <c r="P796" s="14" t="s">
        <v>96</v>
      </c>
      <c r="Q796" s="14" t="s">
        <v>2059</v>
      </c>
    </row>
    <row r="797" spans="1:17" ht="18" customHeight="1" x14ac:dyDescent="0.2">
      <c r="A797" s="6" t="s">
        <v>20</v>
      </c>
      <c r="B797" s="6" t="s">
        <v>622</v>
      </c>
      <c r="C797" s="6" t="s">
        <v>14</v>
      </c>
      <c r="D797" s="6" t="s">
        <v>24</v>
      </c>
      <c r="E797" s="6" t="s">
        <v>1200</v>
      </c>
      <c r="F797" s="14"/>
      <c r="G797" s="14"/>
      <c r="H797" s="19">
        <v>2008</v>
      </c>
      <c r="I797" s="19" t="s">
        <v>1201</v>
      </c>
      <c r="J797" s="19" t="s">
        <v>1202</v>
      </c>
      <c r="K797" s="19" t="s">
        <v>831</v>
      </c>
      <c r="L797" s="19" t="s">
        <v>478</v>
      </c>
      <c r="M797" s="19" t="s">
        <v>612</v>
      </c>
      <c r="N797">
        <v>1</v>
      </c>
      <c r="O797">
        <v>5</v>
      </c>
      <c r="P797" s="14" t="s">
        <v>96</v>
      </c>
      <c r="Q797" s="14" t="s">
        <v>2059</v>
      </c>
    </row>
    <row r="798" spans="1:17" ht="18" customHeight="1" x14ac:dyDescent="0.2">
      <c r="A798" s="6" t="s">
        <v>20</v>
      </c>
      <c r="B798" s="6" t="s">
        <v>623</v>
      </c>
      <c r="C798" s="6" t="s">
        <v>14</v>
      </c>
      <c r="D798" s="6" t="s">
        <v>24</v>
      </c>
      <c r="E798" s="6" t="s">
        <v>1200</v>
      </c>
      <c r="F798" s="14"/>
      <c r="G798" s="14"/>
      <c r="H798" s="19">
        <v>2009</v>
      </c>
      <c r="I798" s="14" t="s">
        <v>1206</v>
      </c>
      <c r="J798" s="19" t="s">
        <v>1202</v>
      </c>
      <c r="K798" s="19" t="s">
        <v>831</v>
      </c>
      <c r="L798" s="19" t="s">
        <v>478</v>
      </c>
      <c r="M798" s="19" t="s">
        <v>612</v>
      </c>
      <c r="N798">
        <v>1</v>
      </c>
      <c r="O798">
        <v>5</v>
      </c>
      <c r="P798" s="14" t="s">
        <v>96</v>
      </c>
      <c r="Q798" s="14" t="s">
        <v>2059</v>
      </c>
    </row>
    <row r="799" spans="1:17" ht="18" customHeight="1" x14ac:dyDescent="0.2">
      <c r="A799" s="6" t="s">
        <v>20</v>
      </c>
      <c r="B799" s="6" t="s">
        <v>624</v>
      </c>
      <c r="C799" s="6" t="s">
        <v>14</v>
      </c>
      <c r="D799" s="6" t="s">
        <v>24</v>
      </c>
      <c r="E799" s="6" t="s">
        <v>1200</v>
      </c>
      <c r="F799" s="14"/>
      <c r="G799" s="14"/>
      <c r="H799" s="19">
        <v>2010</v>
      </c>
      <c r="I799" s="19" t="s">
        <v>1207</v>
      </c>
      <c r="J799" s="19" t="s">
        <v>1202</v>
      </c>
      <c r="K799" s="19" t="s">
        <v>831</v>
      </c>
      <c r="L799" s="19" t="s">
        <v>478</v>
      </c>
      <c r="M799" s="19" t="s">
        <v>612</v>
      </c>
      <c r="N799">
        <v>1</v>
      </c>
      <c r="O799">
        <v>5</v>
      </c>
      <c r="P799" s="14" t="s">
        <v>96</v>
      </c>
      <c r="Q799" s="14" t="s">
        <v>2059</v>
      </c>
    </row>
    <row r="800" spans="1:17" ht="18" customHeight="1" x14ac:dyDescent="0.2">
      <c r="A800" s="6" t="s">
        <v>20</v>
      </c>
      <c r="B800" s="6" t="s">
        <v>625</v>
      </c>
      <c r="C800" s="6" t="s">
        <v>14</v>
      </c>
      <c r="D800" s="6" t="s">
        <v>24</v>
      </c>
      <c r="E800" s="6" t="s">
        <v>1200</v>
      </c>
      <c r="F800" s="14"/>
      <c r="G800" s="14"/>
      <c r="H800" s="19">
        <v>2011</v>
      </c>
      <c r="I800" s="14" t="s">
        <v>1209</v>
      </c>
      <c r="J800" s="19" t="s">
        <v>1202</v>
      </c>
      <c r="K800" s="19" t="s">
        <v>831</v>
      </c>
      <c r="L800" s="19" t="s">
        <v>478</v>
      </c>
      <c r="M800" s="19" t="s">
        <v>612</v>
      </c>
      <c r="N800">
        <v>1</v>
      </c>
      <c r="O800">
        <v>5</v>
      </c>
      <c r="P800" s="14" t="s">
        <v>96</v>
      </c>
      <c r="Q800" s="14" t="s">
        <v>2059</v>
      </c>
    </row>
    <row r="801" spans="1:17" ht="18" customHeight="1" x14ac:dyDescent="0.2">
      <c r="A801" s="6" t="s">
        <v>20</v>
      </c>
      <c r="B801" s="6" t="s">
        <v>626</v>
      </c>
      <c r="C801" s="6" t="s">
        <v>14</v>
      </c>
      <c r="D801" s="6" t="s">
        <v>24</v>
      </c>
      <c r="E801" s="6" t="s">
        <v>1200</v>
      </c>
      <c r="F801" s="14"/>
      <c r="G801" s="14"/>
      <c r="H801" s="19">
        <v>2012</v>
      </c>
      <c r="I801" s="19" t="s">
        <v>1211</v>
      </c>
      <c r="J801" s="19" t="s">
        <v>1202</v>
      </c>
      <c r="K801" s="19" t="s">
        <v>831</v>
      </c>
      <c r="L801" s="19" t="s">
        <v>478</v>
      </c>
      <c r="M801" s="19" t="s">
        <v>612</v>
      </c>
      <c r="N801">
        <v>1</v>
      </c>
      <c r="O801">
        <v>5</v>
      </c>
      <c r="P801" s="14" t="s">
        <v>96</v>
      </c>
      <c r="Q801" s="14" t="s">
        <v>2059</v>
      </c>
    </row>
    <row r="802" spans="1:17" ht="18" customHeight="1" x14ac:dyDescent="0.2">
      <c r="A802" s="6" t="s">
        <v>20</v>
      </c>
      <c r="B802" s="6" t="s">
        <v>627</v>
      </c>
      <c r="C802" s="6" t="s">
        <v>14</v>
      </c>
      <c r="D802" s="6" t="s">
        <v>24</v>
      </c>
      <c r="E802" s="6" t="s">
        <v>1200</v>
      </c>
      <c r="F802" s="14"/>
      <c r="G802" s="14"/>
      <c r="H802" s="19">
        <v>2013</v>
      </c>
      <c r="I802" s="19" t="s">
        <v>1219</v>
      </c>
      <c r="J802" s="19" t="s">
        <v>1202</v>
      </c>
      <c r="K802" s="19" t="s">
        <v>831</v>
      </c>
      <c r="L802" s="19" t="s">
        <v>478</v>
      </c>
      <c r="M802" s="19" t="s">
        <v>612</v>
      </c>
      <c r="N802">
        <v>1</v>
      </c>
      <c r="O802">
        <v>5</v>
      </c>
      <c r="P802" s="14" t="s">
        <v>96</v>
      </c>
      <c r="Q802" s="14" t="s">
        <v>2059</v>
      </c>
    </row>
    <row r="803" spans="1:17" ht="18" customHeight="1" x14ac:dyDescent="0.2">
      <c r="A803" s="6" t="s">
        <v>20</v>
      </c>
      <c r="B803" s="6" t="s">
        <v>628</v>
      </c>
      <c r="C803" s="6" t="s">
        <v>14</v>
      </c>
      <c r="D803" s="6" t="s">
        <v>24</v>
      </c>
      <c r="E803" s="6" t="s">
        <v>1200</v>
      </c>
      <c r="F803" s="14"/>
      <c r="G803" s="14"/>
      <c r="H803" s="19">
        <v>2014</v>
      </c>
      <c r="I803" s="14" t="s">
        <v>1212</v>
      </c>
      <c r="J803" s="19" t="s">
        <v>1202</v>
      </c>
      <c r="K803" s="19" t="s">
        <v>831</v>
      </c>
      <c r="L803" s="19" t="s">
        <v>478</v>
      </c>
      <c r="M803" s="19" t="s">
        <v>612</v>
      </c>
      <c r="N803">
        <v>1</v>
      </c>
      <c r="O803">
        <v>5</v>
      </c>
      <c r="P803" s="14" t="s">
        <v>96</v>
      </c>
      <c r="Q803" s="14" t="s">
        <v>2059</v>
      </c>
    </row>
    <row r="804" spans="1:17" ht="18" customHeight="1" x14ac:dyDescent="0.2">
      <c r="A804" s="6" t="s">
        <v>20</v>
      </c>
      <c r="B804" s="6" t="s">
        <v>629</v>
      </c>
      <c r="C804" s="6" t="s">
        <v>14</v>
      </c>
      <c r="D804" s="6" t="s">
        <v>24</v>
      </c>
      <c r="E804" s="6" t="s">
        <v>1200</v>
      </c>
      <c r="F804" s="14"/>
      <c r="G804" s="14"/>
      <c r="H804" s="19">
        <v>2015</v>
      </c>
      <c r="I804" s="19" t="s">
        <v>1216</v>
      </c>
      <c r="J804" s="19" t="s">
        <v>1202</v>
      </c>
      <c r="K804" s="19" t="s">
        <v>831</v>
      </c>
      <c r="L804" s="19" t="s">
        <v>478</v>
      </c>
      <c r="M804" s="19" t="s">
        <v>612</v>
      </c>
      <c r="N804">
        <v>1</v>
      </c>
      <c r="O804">
        <v>5</v>
      </c>
      <c r="P804" s="14" t="s">
        <v>96</v>
      </c>
      <c r="Q804" s="14" t="s">
        <v>2059</v>
      </c>
    </row>
    <row r="805" spans="1:17" ht="18" customHeight="1" x14ac:dyDescent="0.2">
      <c r="A805" s="6" t="s">
        <v>20</v>
      </c>
      <c r="B805" s="6" t="s">
        <v>630</v>
      </c>
      <c r="C805" s="6" t="s">
        <v>14</v>
      </c>
      <c r="D805" s="6" t="s">
        <v>24</v>
      </c>
      <c r="E805" s="6" t="s">
        <v>1200</v>
      </c>
      <c r="F805" s="14"/>
      <c r="G805" s="14"/>
      <c r="H805" s="19">
        <v>2017</v>
      </c>
      <c r="I805" s="14" t="s">
        <v>1217</v>
      </c>
      <c r="J805" s="19" t="s">
        <v>1202</v>
      </c>
      <c r="K805" s="19" t="s">
        <v>831</v>
      </c>
      <c r="L805" s="19" t="s">
        <v>478</v>
      </c>
      <c r="M805" s="19" t="s">
        <v>612</v>
      </c>
      <c r="N805">
        <v>1</v>
      </c>
      <c r="O805">
        <v>5</v>
      </c>
      <c r="P805" s="14" t="s">
        <v>96</v>
      </c>
      <c r="Q805" s="14" t="s">
        <v>2059</v>
      </c>
    </row>
    <row r="806" spans="1:17" ht="18" customHeight="1" x14ac:dyDescent="0.2">
      <c r="A806" s="6" t="s">
        <v>20</v>
      </c>
      <c r="B806" s="6" t="s">
        <v>631</v>
      </c>
      <c r="C806" s="6" t="s">
        <v>14</v>
      </c>
      <c r="D806" s="6" t="s">
        <v>24</v>
      </c>
      <c r="E806" s="6" t="s">
        <v>1200</v>
      </c>
      <c r="F806" s="14"/>
      <c r="G806" s="14"/>
      <c r="H806" s="19">
        <v>2018</v>
      </c>
      <c r="I806" s="14" t="s">
        <v>1220</v>
      </c>
      <c r="J806" s="19" t="s">
        <v>1202</v>
      </c>
      <c r="K806" s="19" t="s">
        <v>831</v>
      </c>
      <c r="L806" s="19" t="s">
        <v>478</v>
      </c>
      <c r="M806" s="19" t="s">
        <v>612</v>
      </c>
      <c r="N806">
        <v>1</v>
      </c>
      <c r="O806">
        <v>5</v>
      </c>
      <c r="P806" s="14" t="s">
        <v>96</v>
      </c>
      <c r="Q806" s="14" t="s">
        <v>2059</v>
      </c>
    </row>
    <row r="807" spans="1:17" ht="18" customHeight="1" x14ac:dyDescent="0.2">
      <c r="A807" s="6" t="s">
        <v>20</v>
      </c>
      <c r="B807" s="6" t="s">
        <v>622</v>
      </c>
      <c r="C807" s="6" t="s">
        <v>14</v>
      </c>
      <c r="D807" s="6" t="s">
        <v>24</v>
      </c>
      <c r="E807" s="6" t="s">
        <v>1222</v>
      </c>
      <c r="F807" s="14"/>
      <c r="G807" s="14"/>
      <c r="H807" s="19">
        <v>2008</v>
      </c>
      <c r="I807" s="19" t="s">
        <v>1223</v>
      </c>
      <c r="J807" s="19" t="s">
        <v>1224</v>
      </c>
      <c r="K807" s="19" t="s">
        <v>831</v>
      </c>
      <c r="L807" s="19" t="s">
        <v>478</v>
      </c>
      <c r="M807" s="19" t="s">
        <v>612</v>
      </c>
      <c r="N807">
        <v>1</v>
      </c>
      <c r="O807">
        <v>5</v>
      </c>
      <c r="P807" s="14" t="s">
        <v>96</v>
      </c>
      <c r="Q807" s="14" t="s">
        <v>2059</v>
      </c>
    </row>
    <row r="808" spans="1:17" ht="18" customHeight="1" x14ac:dyDescent="0.2">
      <c r="A808" s="6" t="s">
        <v>20</v>
      </c>
      <c r="B808" s="6" t="s">
        <v>623</v>
      </c>
      <c r="C808" s="6" t="s">
        <v>14</v>
      </c>
      <c r="D808" s="6" t="s">
        <v>24</v>
      </c>
      <c r="E808" s="6" t="s">
        <v>1222</v>
      </c>
      <c r="F808" s="14"/>
      <c r="G808" s="14"/>
      <c r="H808" s="19">
        <v>2009</v>
      </c>
      <c r="I808" s="19" t="s">
        <v>1225</v>
      </c>
      <c r="J808" s="19" t="s">
        <v>1224</v>
      </c>
      <c r="K808" s="19" t="s">
        <v>831</v>
      </c>
      <c r="L808" s="19" t="s">
        <v>478</v>
      </c>
      <c r="M808" s="19" t="s">
        <v>612</v>
      </c>
      <c r="N808">
        <v>1</v>
      </c>
      <c r="O808">
        <v>5</v>
      </c>
      <c r="P808" s="14" t="s">
        <v>96</v>
      </c>
      <c r="Q808" s="14" t="s">
        <v>2059</v>
      </c>
    </row>
    <row r="809" spans="1:17" ht="18" customHeight="1" x14ac:dyDescent="0.2">
      <c r="A809" s="6" t="s">
        <v>20</v>
      </c>
      <c r="B809" s="6" t="s">
        <v>624</v>
      </c>
      <c r="C809" s="6" t="s">
        <v>14</v>
      </c>
      <c r="D809" s="6" t="s">
        <v>24</v>
      </c>
      <c r="E809" s="6" t="s">
        <v>1222</v>
      </c>
      <c r="F809" s="14"/>
      <c r="G809" s="14"/>
      <c r="H809" s="19">
        <v>2010</v>
      </c>
      <c r="I809" s="19" t="s">
        <v>1226</v>
      </c>
      <c r="J809" s="19" t="s">
        <v>1224</v>
      </c>
      <c r="K809" s="19" t="s">
        <v>831</v>
      </c>
      <c r="L809" s="19" t="s">
        <v>478</v>
      </c>
      <c r="M809" s="19" t="s">
        <v>612</v>
      </c>
      <c r="N809">
        <v>1</v>
      </c>
      <c r="O809">
        <v>5</v>
      </c>
      <c r="P809" s="14" t="s">
        <v>96</v>
      </c>
      <c r="Q809" s="14" t="s">
        <v>2059</v>
      </c>
    </row>
    <row r="810" spans="1:17" ht="18" customHeight="1" x14ac:dyDescent="0.2">
      <c r="A810" s="6" t="s">
        <v>20</v>
      </c>
      <c r="B810" s="6" t="s">
        <v>625</v>
      </c>
      <c r="C810" s="6" t="s">
        <v>14</v>
      </c>
      <c r="D810" s="6" t="s">
        <v>24</v>
      </c>
      <c r="E810" s="6" t="s">
        <v>1222</v>
      </c>
      <c r="F810" s="14"/>
      <c r="G810" s="14"/>
      <c r="H810" s="19">
        <v>2011</v>
      </c>
      <c r="I810" s="19" t="s">
        <v>1227</v>
      </c>
      <c r="J810" s="19" t="s">
        <v>1224</v>
      </c>
      <c r="K810" s="19" t="s">
        <v>831</v>
      </c>
      <c r="L810" s="19" t="s">
        <v>478</v>
      </c>
      <c r="M810" s="19" t="s">
        <v>612</v>
      </c>
      <c r="N810">
        <v>1</v>
      </c>
      <c r="O810">
        <v>5</v>
      </c>
      <c r="P810" s="14" t="s">
        <v>96</v>
      </c>
      <c r="Q810" s="14" t="s">
        <v>2059</v>
      </c>
    </row>
    <row r="811" spans="1:17" ht="18" customHeight="1" x14ac:dyDescent="0.2">
      <c r="A811" s="6" t="s">
        <v>20</v>
      </c>
      <c r="B811" s="6" t="s">
        <v>626</v>
      </c>
      <c r="C811" s="6" t="s">
        <v>14</v>
      </c>
      <c r="D811" s="6" t="s">
        <v>24</v>
      </c>
      <c r="E811" s="6" t="s">
        <v>1222</v>
      </c>
      <c r="F811" s="14"/>
      <c r="G811" s="14"/>
      <c r="H811" s="19">
        <v>2012</v>
      </c>
      <c r="I811" s="19" t="s">
        <v>1228</v>
      </c>
      <c r="J811" s="19" t="s">
        <v>1224</v>
      </c>
      <c r="K811" s="19" t="s">
        <v>831</v>
      </c>
      <c r="L811" s="19" t="s">
        <v>478</v>
      </c>
      <c r="M811" s="19" t="s">
        <v>612</v>
      </c>
      <c r="N811">
        <v>1</v>
      </c>
      <c r="O811">
        <v>5</v>
      </c>
      <c r="P811" s="14" t="s">
        <v>96</v>
      </c>
      <c r="Q811" s="14" t="s">
        <v>2059</v>
      </c>
    </row>
    <row r="812" spans="1:17" ht="18" customHeight="1" x14ac:dyDescent="0.2">
      <c r="A812" s="6" t="s">
        <v>20</v>
      </c>
      <c r="B812" s="6" t="s">
        <v>627</v>
      </c>
      <c r="C812" s="6" t="s">
        <v>14</v>
      </c>
      <c r="D812" s="6" t="s">
        <v>24</v>
      </c>
      <c r="E812" s="6" t="s">
        <v>1222</v>
      </c>
      <c r="F812" s="14"/>
      <c r="G812" s="14"/>
      <c r="H812" s="19">
        <v>2013</v>
      </c>
      <c r="I812" s="19" t="s">
        <v>1232</v>
      </c>
      <c r="J812" s="19" t="s">
        <v>1224</v>
      </c>
      <c r="K812" s="19" t="s">
        <v>831</v>
      </c>
      <c r="L812" s="19" t="s">
        <v>478</v>
      </c>
      <c r="M812" s="19" t="s">
        <v>612</v>
      </c>
      <c r="N812">
        <v>1</v>
      </c>
      <c r="O812">
        <v>5</v>
      </c>
      <c r="P812" s="14" t="s">
        <v>96</v>
      </c>
      <c r="Q812" s="14" t="s">
        <v>2059</v>
      </c>
    </row>
    <row r="813" spans="1:17" ht="18" customHeight="1" x14ac:dyDescent="0.2">
      <c r="A813" s="6" t="s">
        <v>20</v>
      </c>
      <c r="B813" s="6" t="s">
        <v>628</v>
      </c>
      <c r="C813" s="6" t="s">
        <v>14</v>
      </c>
      <c r="D813" s="6" t="s">
        <v>24</v>
      </c>
      <c r="E813" s="6" t="s">
        <v>1222</v>
      </c>
      <c r="F813" s="14"/>
      <c r="G813" s="14"/>
      <c r="H813" s="19">
        <v>2014</v>
      </c>
      <c r="I813" s="19" t="s">
        <v>1229</v>
      </c>
      <c r="J813" s="19" t="s">
        <v>1224</v>
      </c>
      <c r="K813" s="19" t="s">
        <v>831</v>
      </c>
      <c r="L813" s="19" t="s">
        <v>478</v>
      </c>
      <c r="M813" s="19" t="s">
        <v>612</v>
      </c>
      <c r="N813">
        <v>1</v>
      </c>
      <c r="O813">
        <v>5</v>
      </c>
      <c r="P813" s="14" t="s">
        <v>96</v>
      </c>
      <c r="Q813" s="14" t="s">
        <v>2059</v>
      </c>
    </row>
    <row r="814" spans="1:17" ht="18" customHeight="1" x14ac:dyDescent="0.2">
      <c r="A814" s="6" t="s">
        <v>20</v>
      </c>
      <c r="B814" s="6" t="s">
        <v>629</v>
      </c>
      <c r="C814" s="6" t="s">
        <v>14</v>
      </c>
      <c r="D814" s="6" t="s">
        <v>24</v>
      </c>
      <c r="E814" s="6" t="s">
        <v>1222</v>
      </c>
      <c r="F814" s="14"/>
      <c r="G814" s="14"/>
      <c r="H814" s="19">
        <v>2015</v>
      </c>
      <c r="I814" s="19" t="s">
        <v>1230</v>
      </c>
      <c r="J814" s="19" t="s">
        <v>1224</v>
      </c>
      <c r="K814" s="19" t="s">
        <v>831</v>
      </c>
      <c r="L814" s="19" t="s">
        <v>478</v>
      </c>
      <c r="M814" s="19" t="s">
        <v>612</v>
      </c>
      <c r="N814">
        <v>1</v>
      </c>
      <c r="O814">
        <v>5</v>
      </c>
      <c r="P814" s="14" t="s">
        <v>96</v>
      </c>
      <c r="Q814" s="14" t="s">
        <v>2059</v>
      </c>
    </row>
    <row r="815" spans="1:17" ht="18" customHeight="1" x14ac:dyDescent="0.2">
      <c r="A815" s="6" t="s">
        <v>20</v>
      </c>
      <c r="B815" s="6" t="s">
        <v>630</v>
      </c>
      <c r="C815" s="6" t="s">
        <v>14</v>
      </c>
      <c r="D815" s="6" t="s">
        <v>24</v>
      </c>
      <c r="E815" s="6" t="s">
        <v>1222</v>
      </c>
      <c r="F815" s="14"/>
      <c r="G815" s="14"/>
      <c r="H815" s="19">
        <v>2017</v>
      </c>
      <c r="I815" s="19" t="s">
        <v>1231</v>
      </c>
      <c r="J815" s="19" t="s">
        <v>1224</v>
      </c>
      <c r="K815" s="19" t="s">
        <v>831</v>
      </c>
      <c r="L815" s="19" t="s">
        <v>478</v>
      </c>
      <c r="M815" s="19" t="s">
        <v>612</v>
      </c>
      <c r="N815">
        <v>1</v>
      </c>
      <c r="O815">
        <v>5</v>
      </c>
      <c r="P815" s="14" t="s">
        <v>96</v>
      </c>
      <c r="Q815" s="14" t="s">
        <v>2059</v>
      </c>
    </row>
    <row r="816" spans="1:17" ht="18" customHeight="1" x14ac:dyDescent="0.2">
      <c r="A816" s="6" t="s">
        <v>20</v>
      </c>
      <c r="B816" s="6" t="s">
        <v>631</v>
      </c>
      <c r="C816" s="6" t="s">
        <v>14</v>
      </c>
      <c r="D816" s="6" t="s">
        <v>24</v>
      </c>
      <c r="E816" s="6" t="s">
        <v>1222</v>
      </c>
      <c r="F816" s="14"/>
      <c r="G816" s="14"/>
      <c r="H816" s="19">
        <v>2018</v>
      </c>
      <c r="I816" s="19" t="s">
        <v>1233</v>
      </c>
      <c r="J816" s="19" t="s">
        <v>1224</v>
      </c>
      <c r="K816" s="19" t="s">
        <v>831</v>
      </c>
      <c r="L816" s="19" t="s">
        <v>478</v>
      </c>
      <c r="M816" s="19" t="s">
        <v>612</v>
      </c>
      <c r="N816">
        <v>1</v>
      </c>
      <c r="O816">
        <v>5</v>
      </c>
      <c r="P816" s="14" t="s">
        <v>96</v>
      </c>
      <c r="Q816" s="14" t="s">
        <v>2059</v>
      </c>
    </row>
    <row r="817" spans="1:17" ht="18" customHeight="1" x14ac:dyDescent="0.2">
      <c r="A817" s="6" t="s">
        <v>20</v>
      </c>
      <c r="B817" s="6" t="s">
        <v>622</v>
      </c>
      <c r="C817" s="6" t="s">
        <v>14</v>
      </c>
      <c r="D817" s="6" t="s">
        <v>24</v>
      </c>
      <c r="E817" s="6" t="s">
        <v>1234</v>
      </c>
      <c r="F817" s="14"/>
      <c r="G817" s="14"/>
      <c r="H817" s="19">
        <v>2008</v>
      </c>
      <c r="I817" s="19" t="s">
        <v>1235</v>
      </c>
      <c r="J817" s="19" t="s">
        <v>1236</v>
      </c>
      <c r="K817" s="19" t="s">
        <v>831</v>
      </c>
      <c r="L817" s="19" t="s">
        <v>478</v>
      </c>
      <c r="M817" s="19" t="s">
        <v>612</v>
      </c>
      <c r="N817">
        <v>1</v>
      </c>
      <c r="O817">
        <v>5</v>
      </c>
      <c r="P817" s="14" t="s">
        <v>96</v>
      </c>
      <c r="Q817" s="14" t="s">
        <v>2059</v>
      </c>
    </row>
    <row r="818" spans="1:17" ht="18" customHeight="1" x14ac:dyDescent="0.2">
      <c r="A818" s="6" t="s">
        <v>20</v>
      </c>
      <c r="B818" s="6" t="s">
        <v>623</v>
      </c>
      <c r="C818" s="6" t="s">
        <v>14</v>
      </c>
      <c r="D818" s="6" t="s">
        <v>24</v>
      </c>
      <c r="E818" s="6" t="s">
        <v>1234</v>
      </c>
      <c r="F818" s="14"/>
      <c r="G818" s="14"/>
      <c r="H818" s="19">
        <v>2009</v>
      </c>
      <c r="I818" s="14" t="s">
        <v>1237</v>
      </c>
      <c r="J818" s="19" t="s">
        <v>1236</v>
      </c>
      <c r="K818" s="19" t="s">
        <v>831</v>
      </c>
      <c r="L818" s="19" t="s">
        <v>478</v>
      </c>
      <c r="M818" s="19" t="s">
        <v>612</v>
      </c>
      <c r="N818">
        <v>1</v>
      </c>
      <c r="O818">
        <v>5</v>
      </c>
      <c r="P818" s="14" t="s">
        <v>96</v>
      </c>
      <c r="Q818" s="14" t="s">
        <v>2059</v>
      </c>
    </row>
    <row r="819" spans="1:17" ht="18" customHeight="1" x14ac:dyDescent="0.2">
      <c r="A819" s="6" t="s">
        <v>20</v>
      </c>
      <c r="B819" s="6" t="s">
        <v>624</v>
      </c>
      <c r="C819" s="6" t="s">
        <v>14</v>
      </c>
      <c r="D819" s="6" t="s">
        <v>24</v>
      </c>
      <c r="E819" s="6" t="s">
        <v>1234</v>
      </c>
      <c r="F819" s="14"/>
      <c r="G819" s="14"/>
      <c r="H819" s="19">
        <v>2010</v>
      </c>
      <c r="I819" s="19" t="s">
        <v>1238</v>
      </c>
      <c r="J819" s="19" t="s">
        <v>1236</v>
      </c>
      <c r="K819" s="19" t="s">
        <v>831</v>
      </c>
      <c r="L819" s="19" t="s">
        <v>478</v>
      </c>
      <c r="M819" s="19" t="s">
        <v>612</v>
      </c>
      <c r="N819">
        <v>1</v>
      </c>
      <c r="O819">
        <v>5</v>
      </c>
      <c r="P819" s="14" t="s">
        <v>96</v>
      </c>
      <c r="Q819" s="14" t="s">
        <v>2059</v>
      </c>
    </row>
    <row r="820" spans="1:17" ht="18" customHeight="1" x14ac:dyDescent="0.2">
      <c r="A820" s="6" t="s">
        <v>20</v>
      </c>
      <c r="B820" s="6" t="s">
        <v>625</v>
      </c>
      <c r="C820" s="6" t="s">
        <v>14</v>
      </c>
      <c r="D820" s="6" t="s">
        <v>24</v>
      </c>
      <c r="E820" s="6" t="s">
        <v>1234</v>
      </c>
      <c r="F820" s="14"/>
      <c r="G820" s="14"/>
      <c r="H820" s="19">
        <v>2011</v>
      </c>
      <c r="I820" s="14" t="s">
        <v>1239</v>
      </c>
      <c r="J820" s="19" t="s">
        <v>1236</v>
      </c>
      <c r="K820" s="19" t="s">
        <v>831</v>
      </c>
      <c r="L820" s="19" t="s">
        <v>478</v>
      </c>
      <c r="M820" s="19" t="s">
        <v>612</v>
      </c>
      <c r="N820">
        <v>1</v>
      </c>
      <c r="O820">
        <v>5</v>
      </c>
      <c r="P820" s="14" t="s">
        <v>96</v>
      </c>
      <c r="Q820" s="14" t="s">
        <v>2059</v>
      </c>
    </row>
    <row r="821" spans="1:17" ht="18" customHeight="1" x14ac:dyDescent="0.2">
      <c r="A821" s="6" t="s">
        <v>20</v>
      </c>
      <c r="B821" s="6" t="s">
        <v>626</v>
      </c>
      <c r="C821" s="6" t="s">
        <v>14</v>
      </c>
      <c r="D821" s="6" t="s">
        <v>24</v>
      </c>
      <c r="E821" s="6" t="s">
        <v>1234</v>
      </c>
      <c r="F821" s="14"/>
      <c r="G821" s="14"/>
      <c r="H821" s="19">
        <v>2012</v>
      </c>
      <c r="I821" s="19" t="s">
        <v>1241</v>
      </c>
      <c r="J821" s="19" t="s">
        <v>1236</v>
      </c>
      <c r="K821" s="19" t="s">
        <v>831</v>
      </c>
      <c r="L821" s="19" t="s">
        <v>478</v>
      </c>
      <c r="M821" s="19" t="s">
        <v>612</v>
      </c>
      <c r="N821">
        <v>1</v>
      </c>
      <c r="O821">
        <v>5</v>
      </c>
      <c r="P821" s="14" t="s">
        <v>96</v>
      </c>
      <c r="Q821" s="14" t="s">
        <v>2059</v>
      </c>
    </row>
    <row r="822" spans="1:17" ht="18" customHeight="1" x14ac:dyDescent="0.2">
      <c r="A822" s="6" t="s">
        <v>20</v>
      </c>
      <c r="B822" s="6" t="s">
        <v>627</v>
      </c>
      <c r="C822" s="6" t="s">
        <v>14</v>
      </c>
      <c r="D822" s="6" t="s">
        <v>24</v>
      </c>
      <c r="E822" s="6" t="s">
        <v>1234</v>
      </c>
      <c r="F822" s="14"/>
      <c r="G822" s="14"/>
      <c r="H822" s="19">
        <v>2013</v>
      </c>
      <c r="I822" s="19" t="s">
        <v>1246</v>
      </c>
      <c r="J822" s="19" t="s">
        <v>1236</v>
      </c>
      <c r="K822" s="19" t="s">
        <v>831</v>
      </c>
      <c r="L822" s="19" t="s">
        <v>478</v>
      </c>
      <c r="M822" s="19" t="s">
        <v>612</v>
      </c>
      <c r="N822">
        <v>1</v>
      </c>
      <c r="O822">
        <v>5</v>
      </c>
      <c r="P822" s="14" t="s">
        <v>96</v>
      </c>
      <c r="Q822" s="14" t="s">
        <v>2059</v>
      </c>
    </row>
    <row r="823" spans="1:17" ht="18" customHeight="1" x14ac:dyDescent="0.2">
      <c r="A823" s="6" t="s">
        <v>20</v>
      </c>
      <c r="B823" s="6" t="s">
        <v>628</v>
      </c>
      <c r="C823" s="6" t="s">
        <v>14</v>
      </c>
      <c r="D823" s="6" t="s">
        <v>24</v>
      </c>
      <c r="E823" s="6" t="s">
        <v>1234</v>
      </c>
      <c r="F823" s="14"/>
      <c r="G823" s="14"/>
      <c r="H823" s="19">
        <v>2014</v>
      </c>
      <c r="I823" s="14" t="s">
        <v>1242</v>
      </c>
      <c r="J823" s="19" t="s">
        <v>1236</v>
      </c>
      <c r="K823" s="19" t="s">
        <v>831</v>
      </c>
      <c r="L823" s="19" t="s">
        <v>478</v>
      </c>
      <c r="M823" s="19" t="s">
        <v>612</v>
      </c>
      <c r="N823">
        <v>1</v>
      </c>
      <c r="O823">
        <v>5</v>
      </c>
      <c r="P823" s="14" t="s">
        <v>96</v>
      </c>
      <c r="Q823" s="14" t="s">
        <v>2059</v>
      </c>
    </row>
    <row r="824" spans="1:17" ht="18" customHeight="1" x14ac:dyDescent="0.2">
      <c r="A824" s="6" t="s">
        <v>20</v>
      </c>
      <c r="B824" s="6" t="s">
        <v>629</v>
      </c>
      <c r="C824" s="6" t="s">
        <v>14</v>
      </c>
      <c r="D824" s="6" t="s">
        <v>24</v>
      </c>
      <c r="E824" s="6" t="s">
        <v>1234</v>
      </c>
      <c r="F824" s="14"/>
      <c r="G824" s="14"/>
      <c r="H824" s="19">
        <v>2015</v>
      </c>
      <c r="I824" s="19" t="s">
        <v>1243</v>
      </c>
      <c r="J824" s="19" t="s">
        <v>1236</v>
      </c>
      <c r="K824" s="19" t="s">
        <v>831</v>
      </c>
      <c r="L824" s="19" t="s">
        <v>478</v>
      </c>
      <c r="M824" s="19" t="s">
        <v>612</v>
      </c>
      <c r="N824">
        <v>1</v>
      </c>
      <c r="O824">
        <v>5</v>
      </c>
      <c r="P824" s="14" t="s">
        <v>96</v>
      </c>
      <c r="Q824" s="14" t="s">
        <v>2059</v>
      </c>
    </row>
    <row r="825" spans="1:17" ht="18" customHeight="1" x14ac:dyDescent="0.2">
      <c r="A825" s="6" t="s">
        <v>20</v>
      </c>
      <c r="B825" s="6" t="s">
        <v>630</v>
      </c>
      <c r="C825" s="6" t="s">
        <v>14</v>
      </c>
      <c r="D825" s="6" t="s">
        <v>24</v>
      </c>
      <c r="E825" s="6" t="s">
        <v>1234</v>
      </c>
      <c r="F825" s="14"/>
      <c r="G825" s="14"/>
      <c r="H825" s="19">
        <v>2017</v>
      </c>
      <c r="I825" s="14" t="s">
        <v>1244</v>
      </c>
      <c r="J825" s="19" t="s">
        <v>1236</v>
      </c>
      <c r="K825" s="19" t="s">
        <v>831</v>
      </c>
      <c r="L825" s="19" t="s">
        <v>478</v>
      </c>
      <c r="M825" s="19" t="s">
        <v>612</v>
      </c>
      <c r="N825">
        <v>1</v>
      </c>
      <c r="O825">
        <v>5</v>
      </c>
      <c r="P825" s="14" t="s">
        <v>96</v>
      </c>
      <c r="Q825" s="14" t="s">
        <v>2059</v>
      </c>
    </row>
    <row r="826" spans="1:17" ht="18" customHeight="1" x14ac:dyDescent="0.2">
      <c r="A826" s="6" t="s">
        <v>20</v>
      </c>
      <c r="B826" s="6" t="s">
        <v>631</v>
      </c>
      <c r="C826" s="6" t="s">
        <v>14</v>
      </c>
      <c r="D826" s="6" t="s">
        <v>24</v>
      </c>
      <c r="E826" s="6" t="s">
        <v>1234</v>
      </c>
      <c r="F826" s="14"/>
      <c r="G826" s="14"/>
      <c r="H826" s="19">
        <v>2018</v>
      </c>
      <c r="I826" s="14" t="s">
        <v>1247</v>
      </c>
      <c r="J826" s="19" t="s">
        <v>1236</v>
      </c>
      <c r="K826" s="19" t="s">
        <v>831</v>
      </c>
      <c r="L826" s="19" t="s">
        <v>478</v>
      </c>
      <c r="M826" s="19" t="s">
        <v>612</v>
      </c>
      <c r="N826">
        <v>1</v>
      </c>
      <c r="O826">
        <v>5</v>
      </c>
      <c r="P826" s="14" t="s">
        <v>96</v>
      </c>
      <c r="Q826" s="14" t="s">
        <v>2059</v>
      </c>
    </row>
    <row r="827" spans="1:17" ht="18" customHeight="1" x14ac:dyDescent="0.2">
      <c r="A827" s="6" t="s">
        <v>20</v>
      </c>
      <c r="B827" s="6" t="s">
        <v>622</v>
      </c>
      <c r="C827" s="6" t="s">
        <v>14</v>
      </c>
      <c r="D827" s="6" t="s">
        <v>24</v>
      </c>
      <c r="E827" s="6" t="s">
        <v>1248</v>
      </c>
      <c r="F827" s="14"/>
      <c r="G827" s="14"/>
      <c r="H827" s="19">
        <v>2008</v>
      </c>
      <c r="I827" s="19" t="s">
        <v>1249</v>
      </c>
      <c r="J827" s="19" t="s">
        <v>1250</v>
      </c>
      <c r="K827" s="19" t="s">
        <v>831</v>
      </c>
      <c r="L827" s="19" t="s">
        <v>119</v>
      </c>
      <c r="M827" s="19" t="s">
        <v>612</v>
      </c>
      <c r="N827">
        <v>1</v>
      </c>
      <c r="O827">
        <v>5</v>
      </c>
      <c r="P827" s="14" t="s">
        <v>96</v>
      </c>
      <c r="Q827" s="14" t="s">
        <v>2059</v>
      </c>
    </row>
    <row r="828" spans="1:17" ht="18" customHeight="1" x14ac:dyDescent="0.2">
      <c r="A828" s="6" t="s">
        <v>20</v>
      </c>
      <c r="B828" s="6" t="s">
        <v>623</v>
      </c>
      <c r="C828" s="6" t="s">
        <v>14</v>
      </c>
      <c r="D828" s="6" t="s">
        <v>24</v>
      </c>
      <c r="E828" s="6" t="s">
        <v>1248</v>
      </c>
      <c r="F828" s="14"/>
      <c r="G828" s="14"/>
      <c r="H828" s="19">
        <v>2009</v>
      </c>
      <c r="I828" s="14" t="s">
        <v>1251</v>
      </c>
      <c r="J828" s="19" t="s">
        <v>1250</v>
      </c>
      <c r="K828" s="19" t="s">
        <v>831</v>
      </c>
      <c r="L828" s="19" t="s">
        <v>119</v>
      </c>
      <c r="M828" s="19" t="s">
        <v>612</v>
      </c>
      <c r="N828">
        <v>1</v>
      </c>
      <c r="O828">
        <v>5</v>
      </c>
      <c r="P828" s="14" t="s">
        <v>96</v>
      </c>
      <c r="Q828" s="14" t="s">
        <v>2059</v>
      </c>
    </row>
    <row r="829" spans="1:17" ht="18" customHeight="1" x14ac:dyDescent="0.2">
      <c r="A829" s="6" t="s">
        <v>20</v>
      </c>
      <c r="B829" s="6" t="s">
        <v>624</v>
      </c>
      <c r="C829" s="6" t="s">
        <v>14</v>
      </c>
      <c r="D829" s="6" t="s">
        <v>24</v>
      </c>
      <c r="E829" s="6" t="s">
        <v>1248</v>
      </c>
      <c r="F829" s="14"/>
      <c r="G829" s="14"/>
      <c r="H829" s="19">
        <v>2010</v>
      </c>
      <c r="I829" s="19" t="s">
        <v>1252</v>
      </c>
      <c r="J829" s="19" t="s">
        <v>1250</v>
      </c>
      <c r="K829" s="19" t="s">
        <v>831</v>
      </c>
      <c r="L829" s="19" t="s">
        <v>119</v>
      </c>
      <c r="M829" s="19" t="s">
        <v>612</v>
      </c>
      <c r="N829">
        <v>1</v>
      </c>
      <c r="O829">
        <v>5</v>
      </c>
      <c r="P829" s="14" t="s">
        <v>96</v>
      </c>
      <c r="Q829" s="14" t="s">
        <v>2059</v>
      </c>
    </row>
    <row r="830" spans="1:17" ht="18" customHeight="1" x14ac:dyDescent="0.2">
      <c r="A830" s="6" t="s">
        <v>20</v>
      </c>
      <c r="B830" s="6" t="s">
        <v>625</v>
      </c>
      <c r="C830" s="6" t="s">
        <v>14</v>
      </c>
      <c r="D830" s="6" t="s">
        <v>24</v>
      </c>
      <c r="E830" s="6" t="s">
        <v>1248</v>
      </c>
      <c r="F830" s="14"/>
      <c r="G830" s="14"/>
      <c r="H830" s="19">
        <v>2011</v>
      </c>
      <c r="I830" s="14" t="s">
        <v>1253</v>
      </c>
      <c r="J830" s="19" t="s">
        <v>1250</v>
      </c>
      <c r="K830" s="19" t="s">
        <v>831</v>
      </c>
      <c r="L830" s="19" t="s">
        <v>119</v>
      </c>
      <c r="M830" s="19" t="s">
        <v>612</v>
      </c>
      <c r="N830">
        <v>1</v>
      </c>
      <c r="O830">
        <v>5</v>
      </c>
      <c r="P830" s="14" t="s">
        <v>96</v>
      </c>
      <c r="Q830" s="14" t="s">
        <v>2059</v>
      </c>
    </row>
    <row r="831" spans="1:17" ht="18" customHeight="1" x14ac:dyDescent="0.2">
      <c r="A831" s="6" t="s">
        <v>20</v>
      </c>
      <c r="B831" s="6" t="s">
        <v>626</v>
      </c>
      <c r="C831" s="6" t="s">
        <v>14</v>
      </c>
      <c r="D831" s="6" t="s">
        <v>24</v>
      </c>
      <c r="E831" s="6" t="s">
        <v>1248</v>
      </c>
      <c r="F831" s="14"/>
      <c r="G831" s="14"/>
      <c r="H831" s="19">
        <v>2012</v>
      </c>
      <c r="I831" s="19" t="s">
        <v>1254</v>
      </c>
      <c r="J831" s="19" t="s">
        <v>1250</v>
      </c>
      <c r="K831" s="19" t="s">
        <v>831</v>
      </c>
      <c r="L831" s="19" t="s">
        <v>119</v>
      </c>
      <c r="M831" s="19" t="s">
        <v>612</v>
      </c>
      <c r="N831">
        <v>1</v>
      </c>
      <c r="O831">
        <v>5</v>
      </c>
      <c r="P831" s="14" t="s">
        <v>96</v>
      </c>
      <c r="Q831" s="14" t="s">
        <v>2059</v>
      </c>
    </row>
    <row r="832" spans="1:17" ht="18" customHeight="1" x14ac:dyDescent="0.2">
      <c r="A832" s="6" t="s">
        <v>20</v>
      </c>
      <c r="B832" s="6" t="s">
        <v>627</v>
      </c>
      <c r="C832" s="6" t="s">
        <v>14</v>
      </c>
      <c r="D832" s="6" t="s">
        <v>24</v>
      </c>
      <c r="E832" s="6" t="s">
        <v>1248</v>
      </c>
      <c r="F832" s="14"/>
      <c r="G832" s="14"/>
      <c r="H832" s="19">
        <v>2013</v>
      </c>
      <c r="I832" s="19" t="s">
        <v>1258</v>
      </c>
      <c r="J832" s="19" t="s">
        <v>1250</v>
      </c>
      <c r="K832" s="19" t="s">
        <v>831</v>
      </c>
      <c r="L832" s="19" t="s">
        <v>119</v>
      </c>
      <c r="M832" s="19" t="s">
        <v>612</v>
      </c>
      <c r="N832">
        <v>1</v>
      </c>
      <c r="O832">
        <v>5</v>
      </c>
      <c r="P832" s="14" t="s">
        <v>96</v>
      </c>
      <c r="Q832" s="14" t="s">
        <v>2059</v>
      </c>
    </row>
    <row r="833" spans="1:17" ht="18" customHeight="1" x14ac:dyDescent="0.2">
      <c r="A833" s="6" t="s">
        <v>20</v>
      </c>
      <c r="B833" s="6" t="s">
        <v>628</v>
      </c>
      <c r="C833" s="6" t="s">
        <v>14</v>
      </c>
      <c r="D833" s="6" t="s">
        <v>24</v>
      </c>
      <c r="E833" s="6" t="s">
        <v>1248</v>
      </c>
      <c r="F833" s="14"/>
      <c r="G833" s="14"/>
      <c r="H833" s="19">
        <v>2014</v>
      </c>
      <c r="I833" s="14" t="s">
        <v>1255</v>
      </c>
      <c r="J833" s="19" t="s">
        <v>1250</v>
      </c>
      <c r="K833" s="19" t="s">
        <v>831</v>
      </c>
      <c r="L833" s="19" t="s">
        <v>119</v>
      </c>
      <c r="M833" s="19" t="s">
        <v>612</v>
      </c>
      <c r="N833">
        <v>1</v>
      </c>
      <c r="O833">
        <v>5</v>
      </c>
      <c r="P833" s="14" t="s">
        <v>96</v>
      </c>
      <c r="Q833" s="14" t="s">
        <v>2059</v>
      </c>
    </row>
    <row r="834" spans="1:17" ht="18" customHeight="1" x14ac:dyDescent="0.2">
      <c r="A834" s="6" t="s">
        <v>20</v>
      </c>
      <c r="B834" s="6" t="s">
        <v>629</v>
      </c>
      <c r="C834" s="6" t="s">
        <v>14</v>
      </c>
      <c r="D834" s="6" t="s">
        <v>24</v>
      </c>
      <c r="E834" s="6" t="s">
        <v>1248</v>
      </c>
      <c r="F834" s="14"/>
      <c r="G834" s="14"/>
      <c r="H834" s="19">
        <v>2015</v>
      </c>
      <c r="I834" s="19" t="s">
        <v>1256</v>
      </c>
      <c r="J834" s="19" t="s">
        <v>1250</v>
      </c>
      <c r="K834" s="19" t="s">
        <v>831</v>
      </c>
      <c r="L834" s="19" t="s">
        <v>119</v>
      </c>
      <c r="M834" s="19" t="s">
        <v>612</v>
      </c>
      <c r="N834">
        <v>1</v>
      </c>
      <c r="O834">
        <v>5</v>
      </c>
      <c r="P834" s="14" t="s">
        <v>96</v>
      </c>
      <c r="Q834" s="14" t="s">
        <v>2059</v>
      </c>
    </row>
    <row r="835" spans="1:17" ht="18" customHeight="1" x14ac:dyDescent="0.2">
      <c r="A835" s="6" t="s">
        <v>20</v>
      </c>
      <c r="B835" s="6" t="s">
        <v>630</v>
      </c>
      <c r="C835" s="6" t="s">
        <v>14</v>
      </c>
      <c r="D835" s="6" t="s">
        <v>24</v>
      </c>
      <c r="E835" s="6" t="s">
        <v>1248</v>
      </c>
      <c r="F835" s="14"/>
      <c r="G835" s="14"/>
      <c r="H835" s="19">
        <v>2017</v>
      </c>
      <c r="I835" s="14" t="s">
        <v>1257</v>
      </c>
      <c r="J835" s="19" t="s">
        <v>1250</v>
      </c>
      <c r="K835" s="19" t="s">
        <v>831</v>
      </c>
      <c r="L835" s="19" t="s">
        <v>119</v>
      </c>
      <c r="M835" s="19" t="s">
        <v>612</v>
      </c>
      <c r="N835">
        <v>1</v>
      </c>
      <c r="O835">
        <v>5</v>
      </c>
      <c r="P835" s="14" t="s">
        <v>96</v>
      </c>
      <c r="Q835" s="14" t="s">
        <v>2059</v>
      </c>
    </row>
    <row r="836" spans="1:17" ht="18" customHeight="1" x14ac:dyDescent="0.2">
      <c r="A836" s="6" t="s">
        <v>20</v>
      </c>
      <c r="B836" s="6" t="s">
        <v>631</v>
      </c>
      <c r="C836" s="6" t="s">
        <v>14</v>
      </c>
      <c r="D836" s="6" t="s">
        <v>24</v>
      </c>
      <c r="E836" s="6" t="s">
        <v>1248</v>
      </c>
      <c r="F836" s="14"/>
      <c r="G836" s="14"/>
      <c r="H836" s="19">
        <v>2018</v>
      </c>
      <c r="I836" s="14" t="s">
        <v>1259</v>
      </c>
      <c r="J836" s="19" t="s">
        <v>1250</v>
      </c>
      <c r="K836" s="19" t="s">
        <v>831</v>
      </c>
      <c r="L836" s="19" t="s">
        <v>119</v>
      </c>
      <c r="M836" s="19" t="s">
        <v>612</v>
      </c>
      <c r="N836">
        <v>1</v>
      </c>
      <c r="O836">
        <v>5</v>
      </c>
      <c r="P836" s="14" t="s">
        <v>96</v>
      </c>
      <c r="Q836" s="14" t="s">
        <v>2059</v>
      </c>
    </row>
    <row r="837" spans="1:17" ht="18" customHeight="1" x14ac:dyDescent="0.2">
      <c r="A837" s="6" t="s">
        <v>20</v>
      </c>
      <c r="B837" s="6" t="s">
        <v>622</v>
      </c>
      <c r="C837" s="6" t="s">
        <v>14</v>
      </c>
      <c r="D837" s="6" t="s">
        <v>24</v>
      </c>
      <c r="E837" s="6" t="s">
        <v>1260</v>
      </c>
      <c r="F837" s="14"/>
      <c r="G837" s="14"/>
      <c r="H837" s="19">
        <v>2008</v>
      </c>
      <c r="I837" s="19" t="s">
        <v>1261</v>
      </c>
      <c r="J837" s="19" t="s">
        <v>1262</v>
      </c>
      <c r="K837" s="19" t="s">
        <v>831</v>
      </c>
      <c r="L837" s="19" t="s">
        <v>119</v>
      </c>
      <c r="M837" s="19" t="s">
        <v>612</v>
      </c>
      <c r="N837">
        <v>1</v>
      </c>
      <c r="O837">
        <v>5</v>
      </c>
      <c r="P837" s="14" t="s">
        <v>96</v>
      </c>
      <c r="Q837" s="14" t="s">
        <v>2059</v>
      </c>
    </row>
    <row r="838" spans="1:17" ht="18" customHeight="1" x14ac:dyDescent="0.2">
      <c r="A838" s="6" t="s">
        <v>20</v>
      </c>
      <c r="B838" s="6" t="s">
        <v>623</v>
      </c>
      <c r="C838" s="6" t="s">
        <v>14</v>
      </c>
      <c r="D838" s="6" t="s">
        <v>24</v>
      </c>
      <c r="E838" s="6" t="s">
        <v>1260</v>
      </c>
      <c r="F838" s="14"/>
      <c r="G838" s="14"/>
      <c r="H838" s="19">
        <v>2009</v>
      </c>
      <c r="I838" s="14" t="s">
        <v>1263</v>
      </c>
      <c r="J838" s="19" t="s">
        <v>1262</v>
      </c>
      <c r="K838" s="19" t="s">
        <v>831</v>
      </c>
      <c r="L838" s="19" t="s">
        <v>119</v>
      </c>
      <c r="M838" s="19" t="s">
        <v>612</v>
      </c>
      <c r="N838">
        <v>1</v>
      </c>
      <c r="O838">
        <v>5</v>
      </c>
      <c r="P838" s="14" t="s">
        <v>96</v>
      </c>
      <c r="Q838" s="14" t="s">
        <v>2059</v>
      </c>
    </row>
    <row r="839" spans="1:17" ht="18" customHeight="1" x14ac:dyDescent="0.2">
      <c r="A839" s="6" t="s">
        <v>20</v>
      </c>
      <c r="B839" s="6" t="s">
        <v>624</v>
      </c>
      <c r="C839" s="6" t="s">
        <v>14</v>
      </c>
      <c r="D839" s="6" t="s">
        <v>24</v>
      </c>
      <c r="E839" s="6" t="s">
        <v>1260</v>
      </c>
      <c r="F839" s="14"/>
      <c r="G839" s="14"/>
      <c r="H839" s="19">
        <v>2010</v>
      </c>
      <c r="I839" s="19" t="s">
        <v>1267</v>
      </c>
      <c r="J839" s="19" t="s">
        <v>1262</v>
      </c>
      <c r="K839" s="19" t="s">
        <v>831</v>
      </c>
      <c r="L839" s="19" t="s">
        <v>119</v>
      </c>
      <c r="M839" s="19" t="s">
        <v>612</v>
      </c>
      <c r="N839">
        <v>1</v>
      </c>
      <c r="O839">
        <v>5</v>
      </c>
      <c r="P839" s="14" t="s">
        <v>96</v>
      </c>
      <c r="Q839" s="14" t="s">
        <v>2059</v>
      </c>
    </row>
    <row r="840" spans="1:17" ht="18" customHeight="1" x14ac:dyDescent="0.2">
      <c r="A840" s="6" t="s">
        <v>20</v>
      </c>
      <c r="B840" s="6" t="s">
        <v>625</v>
      </c>
      <c r="C840" s="6" t="s">
        <v>14</v>
      </c>
      <c r="D840" s="6" t="s">
        <v>24</v>
      </c>
      <c r="E840" s="6" t="s">
        <v>1260</v>
      </c>
      <c r="F840" s="14"/>
      <c r="G840" s="14"/>
      <c r="H840" s="19">
        <v>2011</v>
      </c>
      <c r="I840" s="14" t="s">
        <v>1269</v>
      </c>
      <c r="J840" s="19" t="s">
        <v>1262</v>
      </c>
      <c r="K840" s="19" t="s">
        <v>831</v>
      </c>
      <c r="L840" s="19" t="s">
        <v>119</v>
      </c>
      <c r="M840" s="19" t="s">
        <v>612</v>
      </c>
      <c r="N840">
        <v>1</v>
      </c>
      <c r="O840">
        <v>5</v>
      </c>
      <c r="P840" s="14" t="s">
        <v>96</v>
      </c>
      <c r="Q840" s="14" t="s">
        <v>2059</v>
      </c>
    </row>
    <row r="841" spans="1:17" ht="18" customHeight="1" x14ac:dyDescent="0.2">
      <c r="A841" s="6" t="s">
        <v>20</v>
      </c>
      <c r="B841" s="6" t="s">
        <v>626</v>
      </c>
      <c r="C841" s="6" t="s">
        <v>14</v>
      </c>
      <c r="D841" s="6" t="s">
        <v>24</v>
      </c>
      <c r="E841" s="6" t="s">
        <v>1260</v>
      </c>
      <c r="F841" s="14"/>
      <c r="G841" s="14"/>
      <c r="H841" s="19">
        <v>2012</v>
      </c>
      <c r="I841" s="19" t="s">
        <v>1271</v>
      </c>
      <c r="J841" s="19" t="s">
        <v>1262</v>
      </c>
      <c r="K841" s="19" t="s">
        <v>831</v>
      </c>
      <c r="L841" s="19" t="s">
        <v>119</v>
      </c>
      <c r="M841" s="19" t="s">
        <v>612</v>
      </c>
      <c r="N841">
        <v>1</v>
      </c>
      <c r="O841">
        <v>5</v>
      </c>
      <c r="P841" s="14" t="s">
        <v>96</v>
      </c>
      <c r="Q841" s="14" t="s">
        <v>2059</v>
      </c>
    </row>
    <row r="842" spans="1:17" ht="18" customHeight="1" x14ac:dyDescent="0.2">
      <c r="A842" s="6" t="s">
        <v>20</v>
      </c>
      <c r="B842" s="6" t="s">
        <v>627</v>
      </c>
      <c r="C842" s="6" t="s">
        <v>14</v>
      </c>
      <c r="D842" s="6" t="s">
        <v>24</v>
      </c>
      <c r="E842" s="6" t="s">
        <v>1260</v>
      </c>
      <c r="F842" s="14"/>
      <c r="G842" s="14"/>
      <c r="H842" s="19">
        <v>2013</v>
      </c>
      <c r="I842" s="19" t="s">
        <v>1283</v>
      </c>
      <c r="J842" s="19" t="s">
        <v>1262</v>
      </c>
      <c r="K842" s="19" t="s">
        <v>831</v>
      </c>
      <c r="L842" s="19" t="s">
        <v>119</v>
      </c>
      <c r="M842" s="19" t="s">
        <v>612</v>
      </c>
      <c r="N842">
        <v>1</v>
      </c>
      <c r="O842">
        <v>5</v>
      </c>
      <c r="P842" s="14" t="s">
        <v>96</v>
      </c>
      <c r="Q842" s="14" t="s">
        <v>2059</v>
      </c>
    </row>
    <row r="843" spans="1:17" ht="18" customHeight="1" x14ac:dyDescent="0.2">
      <c r="A843" s="6" t="s">
        <v>20</v>
      </c>
      <c r="B843" s="6" t="s">
        <v>628</v>
      </c>
      <c r="C843" s="6" t="s">
        <v>14</v>
      </c>
      <c r="D843" s="6" t="s">
        <v>24</v>
      </c>
      <c r="E843" s="6" t="s">
        <v>1260</v>
      </c>
      <c r="F843" s="14"/>
      <c r="G843" s="14"/>
      <c r="H843" s="19">
        <v>2014</v>
      </c>
      <c r="I843" s="14" t="s">
        <v>1275</v>
      </c>
      <c r="J843" s="19" t="s">
        <v>1262</v>
      </c>
      <c r="K843" s="19" t="s">
        <v>831</v>
      </c>
      <c r="L843" s="19" t="s">
        <v>119</v>
      </c>
      <c r="M843" s="19" t="s">
        <v>612</v>
      </c>
      <c r="N843">
        <v>1</v>
      </c>
      <c r="O843">
        <v>5</v>
      </c>
      <c r="P843" s="14" t="s">
        <v>96</v>
      </c>
      <c r="Q843" s="14" t="s">
        <v>2059</v>
      </c>
    </row>
    <row r="844" spans="1:17" ht="18" customHeight="1" x14ac:dyDescent="0.2">
      <c r="A844" s="6" t="s">
        <v>20</v>
      </c>
      <c r="B844" s="6" t="s">
        <v>629</v>
      </c>
      <c r="C844" s="6" t="s">
        <v>14</v>
      </c>
      <c r="D844" s="6" t="s">
        <v>24</v>
      </c>
      <c r="E844" s="6" t="s">
        <v>1260</v>
      </c>
      <c r="F844" s="14"/>
      <c r="G844" s="14"/>
      <c r="H844" s="19">
        <v>2015</v>
      </c>
      <c r="I844" s="19" t="s">
        <v>1277</v>
      </c>
      <c r="J844" s="19" t="s">
        <v>1262</v>
      </c>
      <c r="K844" s="19" t="s">
        <v>831</v>
      </c>
      <c r="L844" s="19" t="s">
        <v>119</v>
      </c>
      <c r="M844" s="19" t="s">
        <v>612</v>
      </c>
      <c r="N844">
        <v>1</v>
      </c>
      <c r="O844">
        <v>5</v>
      </c>
      <c r="P844" s="14" t="s">
        <v>96</v>
      </c>
      <c r="Q844" s="14" t="s">
        <v>2059</v>
      </c>
    </row>
    <row r="845" spans="1:17" ht="18" customHeight="1" x14ac:dyDescent="0.2">
      <c r="A845" s="6" t="s">
        <v>20</v>
      </c>
      <c r="B845" s="6" t="s">
        <v>630</v>
      </c>
      <c r="C845" s="6" t="s">
        <v>14</v>
      </c>
      <c r="D845" s="6" t="s">
        <v>24</v>
      </c>
      <c r="E845" s="6" t="s">
        <v>1260</v>
      </c>
      <c r="F845" s="14"/>
      <c r="G845" s="14"/>
      <c r="H845" s="19">
        <v>2017</v>
      </c>
      <c r="I845" s="14" t="s">
        <v>1279</v>
      </c>
      <c r="J845" s="19" t="s">
        <v>1262</v>
      </c>
      <c r="K845" s="19" t="s">
        <v>831</v>
      </c>
      <c r="L845" s="19" t="s">
        <v>119</v>
      </c>
      <c r="M845" s="19" t="s">
        <v>612</v>
      </c>
      <c r="N845">
        <v>1</v>
      </c>
      <c r="O845">
        <v>5</v>
      </c>
      <c r="P845" s="14" t="s">
        <v>96</v>
      </c>
      <c r="Q845" s="14" t="s">
        <v>2059</v>
      </c>
    </row>
    <row r="846" spans="1:17" ht="18" customHeight="1" x14ac:dyDescent="0.2">
      <c r="A846" s="6" t="s">
        <v>20</v>
      </c>
      <c r="B846" s="6" t="s">
        <v>631</v>
      </c>
      <c r="C846" s="6" t="s">
        <v>14</v>
      </c>
      <c r="D846" s="6" t="s">
        <v>24</v>
      </c>
      <c r="E846" s="6" t="s">
        <v>1260</v>
      </c>
      <c r="F846" s="14"/>
      <c r="G846" s="14"/>
      <c r="H846" s="19">
        <v>2018</v>
      </c>
      <c r="I846" s="14" t="s">
        <v>1284</v>
      </c>
      <c r="J846" s="19" t="s">
        <v>1262</v>
      </c>
      <c r="K846" s="19" t="s">
        <v>831</v>
      </c>
      <c r="L846" s="19" t="s">
        <v>119</v>
      </c>
      <c r="M846" s="19" t="s">
        <v>612</v>
      </c>
      <c r="N846">
        <v>1</v>
      </c>
      <c r="O846">
        <v>5</v>
      </c>
      <c r="P846" s="14" t="s">
        <v>96</v>
      </c>
      <c r="Q846" s="14" t="s">
        <v>2059</v>
      </c>
    </row>
    <row r="847" spans="1:17" ht="18" customHeight="1" x14ac:dyDescent="0.2">
      <c r="A847" s="66" t="s">
        <v>20</v>
      </c>
      <c r="B847" s="66" t="s">
        <v>622</v>
      </c>
      <c r="C847" s="66" t="s">
        <v>14</v>
      </c>
      <c r="D847" s="66" t="s">
        <v>39</v>
      </c>
      <c r="E847" s="66" t="s">
        <v>1306</v>
      </c>
      <c r="F847" s="14"/>
      <c r="G847" s="14"/>
      <c r="H847" s="19">
        <v>2008</v>
      </c>
      <c r="I847" s="14" t="s">
        <v>1307</v>
      </c>
      <c r="J847" s="19" t="s">
        <v>1308</v>
      </c>
      <c r="K847" s="19" t="s">
        <v>831</v>
      </c>
      <c r="L847" s="14" t="s">
        <v>119</v>
      </c>
      <c r="M847" s="19" t="s">
        <v>612</v>
      </c>
      <c r="N847">
        <v>1</v>
      </c>
      <c r="O847">
        <v>5</v>
      </c>
      <c r="P847" s="14" t="s">
        <v>96</v>
      </c>
      <c r="Q847" s="14" t="s">
        <v>2059</v>
      </c>
    </row>
    <row r="848" spans="1:17" ht="18" customHeight="1" x14ac:dyDescent="0.2">
      <c r="A848" s="66" t="s">
        <v>20</v>
      </c>
      <c r="B848" s="66" t="s">
        <v>623</v>
      </c>
      <c r="C848" s="66" t="s">
        <v>14</v>
      </c>
      <c r="D848" s="66" t="s">
        <v>39</v>
      </c>
      <c r="E848" s="66" t="s">
        <v>1306</v>
      </c>
      <c r="F848" s="14"/>
      <c r="G848" s="14"/>
      <c r="H848" s="19">
        <v>2009</v>
      </c>
      <c r="I848" s="14" t="s">
        <v>1310</v>
      </c>
      <c r="J848" s="19" t="s">
        <v>1308</v>
      </c>
      <c r="K848" s="19" t="s">
        <v>831</v>
      </c>
      <c r="L848" s="14" t="s">
        <v>119</v>
      </c>
      <c r="M848" s="19" t="s">
        <v>612</v>
      </c>
      <c r="N848">
        <v>1</v>
      </c>
      <c r="O848">
        <v>5</v>
      </c>
      <c r="P848" s="14" t="s">
        <v>96</v>
      </c>
      <c r="Q848" s="14" t="s">
        <v>2059</v>
      </c>
    </row>
    <row r="849" spans="1:17" ht="18" customHeight="1" x14ac:dyDescent="0.2">
      <c r="A849" s="66" t="s">
        <v>20</v>
      </c>
      <c r="B849" s="66" t="s">
        <v>624</v>
      </c>
      <c r="C849" s="66" t="s">
        <v>14</v>
      </c>
      <c r="D849" s="66" t="s">
        <v>39</v>
      </c>
      <c r="E849" s="66" t="s">
        <v>1306</v>
      </c>
      <c r="F849" s="14"/>
      <c r="G849" s="14"/>
      <c r="H849" s="19">
        <v>2010</v>
      </c>
      <c r="I849" s="14" t="s">
        <v>1312</v>
      </c>
      <c r="J849" s="19" t="s">
        <v>1308</v>
      </c>
      <c r="K849" s="19" t="s">
        <v>831</v>
      </c>
      <c r="L849" s="14" t="s">
        <v>119</v>
      </c>
      <c r="M849" s="19" t="s">
        <v>612</v>
      </c>
      <c r="N849">
        <v>1</v>
      </c>
      <c r="O849">
        <v>5</v>
      </c>
      <c r="P849" s="14" t="s">
        <v>96</v>
      </c>
      <c r="Q849" s="14" t="s">
        <v>2059</v>
      </c>
    </row>
    <row r="850" spans="1:17" ht="18" customHeight="1" x14ac:dyDescent="0.2">
      <c r="A850" s="66" t="s">
        <v>20</v>
      </c>
      <c r="B850" s="66" t="s">
        <v>625</v>
      </c>
      <c r="C850" s="66" t="s">
        <v>14</v>
      </c>
      <c r="D850" s="66" t="s">
        <v>39</v>
      </c>
      <c r="E850" s="66" t="s">
        <v>1306</v>
      </c>
      <c r="F850" s="14"/>
      <c r="G850" s="14"/>
      <c r="H850" s="19">
        <v>2011</v>
      </c>
      <c r="I850" s="14" t="s">
        <v>1314</v>
      </c>
      <c r="J850" s="19" t="s">
        <v>1308</v>
      </c>
      <c r="K850" s="19" t="s">
        <v>831</v>
      </c>
      <c r="L850" s="14" t="s">
        <v>119</v>
      </c>
      <c r="M850" s="19" t="s">
        <v>612</v>
      </c>
      <c r="N850">
        <v>1</v>
      </c>
      <c r="O850">
        <v>5</v>
      </c>
      <c r="P850" s="14" t="s">
        <v>96</v>
      </c>
      <c r="Q850" s="14" t="s">
        <v>2059</v>
      </c>
    </row>
    <row r="851" spans="1:17" ht="18" customHeight="1" x14ac:dyDescent="0.2">
      <c r="A851" s="66" t="s">
        <v>20</v>
      </c>
      <c r="B851" s="66" t="s">
        <v>626</v>
      </c>
      <c r="C851" s="66" t="s">
        <v>14</v>
      </c>
      <c r="D851" s="66" t="s">
        <v>39</v>
      </c>
      <c r="E851" s="66" t="s">
        <v>1306</v>
      </c>
      <c r="F851" s="14"/>
      <c r="G851" s="14"/>
      <c r="H851" s="19">
        <v>2012</v>
      </c>
      <c r="I851" s="14" t="s">
        <v>1316</v>
      </c>
      <c r="J851" s="19" t="s">
        <v>1308</v>
      </c>
      <c r="K851" s="19" t="s">
        <v>831</v>
      </c>
      <c r="L851" s="14" t="s">
        <v>119</v>
      </c>
      <c r="M851" s="19" t="s">
        <v>612</v>
      </c>
      <c r="N851">
        <v>1</v>
      </c>
      <c r="O851">
        <v>5</v>
      </c>
      <c r="P851" s="14" t="s">
        <v>96</v>
      </c>
      <c r="Q851" s="14" t="s">
        <v>2059</v>
      </c>
    </row>
    <row r="852" spans="1:17" ht="18" customHeight="1" x14ac:dyDescent="0.2">
      <c r="A852" s="66" t="s">
        <v>20</v>
      </c>
      <c r="B852" s="66" t="s">
        <v>627</v>
      </c>
      <c r="C852" s="66" t="s">
        <v>14</v>
      </c>
      <c r="D852" s="66" t="s">
        <v>39</v>
      </c>
      <c r="E852" s="66" t="s">
        <v>1306</v>
      </c>
      <c r="F852" s="14"/>
      <c r="G852" s="14"/>
      <c r="H852" s="19">
        <v>2013</v>
      </c>
      <c r="I852" s="14" t="s">
        <v>1324</v>
      </c>
      <c r="J852" s="19" t="s">
        <v>1308</v>
      </c>
      <c r="K852" s="19" t="s">
        <v>831</v>
      </c>
      <c r="L852" s="14" t="s">
        <v>119</v>
      </c>
      <c r="M852" s="19" t="s">
        <v>612</v>
      </c>
      <c r="N852">
        <v>1</v>
      </c>
      <c r="O852">
        <v>5</v>
      </c>
      <c r="P852" s="14" t="s">
        <v>96</v>
      </c>
      <c r="Q852" s="14" t="s">
        <v>2059</v>
      </c>
    </row>
    <row r="853" spans="1:17" ht="18" customHeight="1" x14ac:dyDescent="0.2">
      <c r="A853" s="66" t="s">
        <v>20</v>
      </c>
      <c r="B853" s="66" t="s">
        <v>628</v>
      </c>
      <c r="C853" s="66" t="s">
        <v>14</v>
      </c>
      <c r="D853" s="66" t="s">
        <v>39</v>
      </c>
      <c r="E853" s="66" t="s">
        <v>1306</v>
      </c>
      <c r="F853" s="14"/>
      <c r="G853" s="14"/>
      <c r="H853" s="19">
        <v>2014</v>
      </c>
      <c r="I853" s="14" t="s">
        <v>1318</v>
      </c>
      <c r="J853" s="19" t="s">
        <v>1308</v>
      </c>
      <c r="K853" s="19" t="s">
        <v>831</v>
      </c>
      <c r="L853" s="14" t="s">
        <v>119</v>
      </c>
      <c r="M853" s="19" t="s">
        <v>612</v>
      </c>
      <c r="N853">
        <v>1</v>
      </c>
      <c r="O853">
        <v>5</v>
      </c>
      <c r="P853" s="14" t="s">
        <v>96</v>
      </c>
      <c r="Q853" s="14" t="s">
        <v>2059</v>
      </c>
    </row>
    <row r="854" spans="1:17" ht="18" customHeight="1" x14ac:dyDescent="0.2">
      <c r="A854" s="66" t="s">
        <v>20</v>
      </c>
      <c r="B854" s="66" t="s">
        <v>629</v>
      </c>
      <c r="C854" s="66" t="s">
        <v>14</v>
      </c>
      <c r="D854" s="66" t="s">
        <v>39</v>
      </c>
      <c r="E854" s="66" t="s">
        <v>1306</v>
      </c>
      <c r="F854" s="14"/>
      <c r="G854" s="14"/>
      <c r="H854" s="19">
        <v>2015</v>
      </c>
      <c r="I854" s="14" t="s">
        <v>1319</v>
      </c>
      <c r="J854" s="19" t="s">
        <v>1308</v>
      </c>
      <c r="K854" s="19" t="s">
        <v>831</v>
      </c>
      <c r="L854" s="14" t="s">
        <v>119</v>
      </c>
      <c r="M854" s="19" t="s">
        <v>612</v>
      </c>
      <c r="N854">
        <v>1</v>
      </c>
      <c r="O854">
        <v>5</v>
      </c>
      <c r="P854" s="14" t="s">
        <v>96</v>
      </c>
      <c r="Q854" s="14" t="s">
        <v>2059</v>
      </c>
    </row>
    <row r="855" spans="1:17" ht="18" customHeight="1" x14ac:dyDescent="0.2">
      <c r="A855" s="66" t="s">
        <v>20</v>
      </c>
      <c r="B855" s="66" t="s">
        <v>630</v>
      </c>
      <c r="C855" s="66" t="s">
        <v>14</v>
      </c>
      <c r="D855" s="66" t="s">
        <v>39</v>
      </c>
      <c r="E855" s="66" t="s">
        <v>1306</v>
      </c>
      <c r="F855" s="14"/>
      <c r="G855" s="14"/>
      <c r="H855" s="19">
        <v>2017</v>
      </c>
      <c r="I855" s="14" t="s">
        <v>1321</v>
      </c>
      <c r="J855" s="19" t="s">
        <v>1308</v>
      </c>
      <c r="K855" s="19" t="s">
        <v>831</v>
      </c>
      <c r="L855" s="14" t="s">
        <v>119</v>
      </c>
      <c r="M855" s="19" t="s">
        <v>612</v>
      </c>
      <c r="N855">
        <v>1</v>
      </c>
      <c r="O855">
        <v>5</v>
      </c>
      <c r="P855" s="14" t="s">
        <v>96</v>
      </c>
      <c r="Q855" s="14" t="s">
        <v>2059</v>
      </c>
    </row>
    <row r="856" spans="1:17" ht="18" customHeight="1" x14ac:dyDescent="0.2">
      <c r="A856" s="66" t="s">
        <v>20</v>
      </c>
      <c r="B856" s="66" t="s">
        <v>631</v>
      </c>
      <c r="C856" s="66" t="s">
        <v>14</v>
      </c>
      <c r="D856" s="66" t="s">
        <v>39</v>
      </c>
      <c r="E856" s="66" t="s">
        <v>1306</v>
      </c>
      <c r="F856" s="14"/>
      <c r="G856" s="14"/>
      <c r="H856" s="19">
        <v>2018</v>
      </c>
      <c r="I856" s="14" t="s">
        <v>1326</v>
      </c>
      <c r="J856" s="19" t="s">
        <v>1308</v>
      </c>
      <c r="K856" s="19" t="s">
        <v>831</v>
      </c>
      <c r="L856" s="14" t="s">
        <v>119</v>
      </c>
      <c r="M856" s="19" t="s">
        <v>612</v>
      </c>
      <c r="N856">
        <v>1</v>
      </c>
      <c r="O856">
        <v>5</v>
      </c>
      <c r="P856" s="14" t="s">
        <v>96</v>
      </c>
      <c r="Q856" s="14" t="s">
        <v>2059</v>
      </c>
    </row>
    <row r="857" spans="1:17" ht="18" customHeight="1" x14ac:dyDescent="0.2">
      <c r="A857" s="66" t="s">
        <v>20</v>
      </c>
      <c r="B857" s="66" t="s">
        <v>622</v>
      </c>
      <c r="C857" s="66" t="s">
        <v>14</v>
      </c>
      <c r="D857" s="66" t="s">
        <v>39</v>
      </c>
      <c r="E857" s="66" t="s">
        <v>1327</v>
      </c>
      <c r="F857" s="14"/>
      <c r="G857" s="14"/>
      <c r="H857" s="19">
        <v>2008</v>
      </c>
      <c r="I857" s="14" t="s">
        <v>1329</v>
      </c>
      <c r="J857" s="19" t="s">
        <v>1330</v>
      </c>
      <c r="K857" s="19" t="s">
        <v>831</v>
      </c>
      <c r="L857" s="14" t="s">
        <v>119</v>
      </c>
      <c r="M857" s="19" t="s">
        <v>612</v>
      </c>
      <c r="N857">
        <v>1</v>
      </c>
      <c r="O857">
        <v>5</v>
      </c>
      <c r="P857" s="14" t="s">
        <v>96</v>
      </c>
      <c r="Q857" s="14" t="s">
        <v>2059</v>
      </c>
    </row>
    <row r="858" spans="1:17" ht="18" customHeight="1" x14ac:dyDescent="0.2">
      <c r="A858" s="66" t="s">
        <v>20</v>
      </c>
      <c r="B858" s="66" t="s">
        <v>623</v>
      </c>
      <c r="C858" s="66" t="s">
        <v>14</v>
      </c>
      <c r="D858" s="66" t="s">
        <v>39</v>
      </c>
      <c r="E858" s="66" t="s">
        <v>1327</v>
      </c>
      <c r="F858" s="14"/>
      <c r="G858" s="14"/>
      <c r="H858" s="19">
        <v>2009</v>
      </c>
      <c r="I858" s="14" t="s">
        <v>1331</v>
      </c>
      <c r="J858" s="19" t="s">
        <v>1330</v>
      </c>
      <c r="K858" s="19" t="s">
        <v>831</v>
      </c>
      <c r="L858" s="14" t="s">
        <v>119</v>
      </c>
      <c r="M858" s="19" t="s">
        <v>612</v>
      </c>
      <c r="N858">
        <v>1</v>
      </c>
      <c r="O858">
        <v>5</v>
      </c>
      <c r="P858" s="14" t="s">
        <v>96</v>
      </c>
      <c r="Q858" s="14" t="s">
        <v>2059</v>
      </c>
    </row>
    <row r="859" spans="1:17" ht="18" customHeight="1" x14ac:dyDescent="0.2">
      <c r="A859" s="66" t="s">
        <v>20</v>
      </c>
      <c r="B859" s="66" t="s">
        <v>624</v>
      </c>
      <c r="C859" s="66" t="s">
        <v>14</v>
      </c>
      <c r="D859" s="66" t="s">
        <v>39</v>
      </c>
      <c r="E859" s="66" t="s">
        <v>1327</v>
      </c>
      <c r="F859" s="14"/>
      <c r="G859" s="14"/>
      <c r="H859" s="19">
        <v>2010</v>
      </c>
      <c r="I859" s="14" t="s">
        <v>1333</v>
      </c>
      <c r="J859" s="19" t="s">
        <v>1330</v>
      </c>
      <c r="K859" s="19" t="s">
        <v>831</v>
      </c>
      <c r="L859" s="14" t="s">
        <v>119</v>
      </c>
      <c r="M859" s="19" t="s">
        <v>612</v>
      </c>
      <c r="N859">
        <v>1</v>
      </c>
      <c r="O859">
        <v>5</v>
      </c>
      <c r="P859" s="14" t="s">
        <v>96</v>
      </c>
      <c r="Q859" s="14" t="s">
        <v>2059</v>
      </c>
    </row>
    <row r="860" spans="1:17" ht="18" customHeight="1" x14ac:dyDescent="0.2">
      <c r="A860" s="66" t="s">
        <v>20</v>
      </c>
      <c r="B860" s="66" t="s">
        <v>625</v>
      </c>
      <c r="C860" s="66" t="s">
        <v>14</v>
      </c>
      <c r="D860" s="66" t="s">
        <v>39</v>
      </c>
      <c r="E860" s="66" t="s">
        <v>1327</v>
      </c>
      <c r="F860" s="14"/>
      <c r="G860" s="14"/>
      <c r="H860" s="19">
        <v>2011</v>
      </c>
      <c r="I860" s="14" t="s">
        <v>1334</v>
      </c>
      <c r="J860" s="19" t="s">
        <v>1330</v>
      </c>
      <c r="K860" s="19" t="s">
        <v>831</v>
      </c>
      <c r="L860" s="14" t="s">
        <v>119</v>
      </c>
      <c r="M860" s="19" t="s">
        <v>612</v>
      </c>
      <c r="N860">
        <v>1</v>
      </c>
      <c r="O860">
        <v>5</v>
      </c>
      <c r="P860" s="14" t="s">
        <v>96</v>
      </c>
      <c r="Q860" s="14" t="s">
        <v>2059</v>
      </c>
    </row>
    <row r="861" spans="1:17" ht="18" customHeight="1" x14ac:dyDescent="0.2">
      <c r="A861" s="66" t="s">
        <v>20</v>
      </c>
      <c r="B861" s="66" t="s">
        <v>626</v>
      </c>
      <c r="C861" s="66" t="s">
        <v>14</v>
      </c>
      <c r="D861" s="66" t="s">
        <v>39</v>
      </c>
      <c r="E861" s="66" t="s">
        <v>1327</v>
      </c>
      <c r="F861" s="14"/>
      <c r="G861" s="14"/>
      <c r="H861" s="19">
        <v>2012</v>
      </c>
      <c r="I861" s="14" t="s">
        <v>1336</v>
      </c>
      <c r="J861" s="19" t="s">
        <v>1330</v>
      </c>
      <c r="K861" s="19" t="s">
        <v>831</v>
      </c>
      <c r="L861" s="14" t="s">
        <v>119</v>
      </c>
      <c r="M861" s="19" t="s">
        <v>612</v>
      </c>
      <c r="N861">
        <v>1</v>
      </c>
      <c r="O861">
        <v>5</v>
      </c>
      <c r="P861" s="14" t="s">
        <v>96</v>
      </c>
      <c r="Q861" s="14" t="s">
        <v>2059</v>
      </c>
    </row>
    <row r="862" spans="1:17" ht="18" customHeight="1" x14ac:dyDescent="0.2">
      <c r="A862" s="66" t="s">
        <v>20</v>
      </c>
      <c r="B862" s="66" t="s">
        <v>627</v>
      </c>
      <c r="C862" s="66" t="s">
        <v>14</v>
      </c>
      <c r="D862" s="66" t="s">
        <v>39</v>
      </c>
      <c r="E862" s="66" t="s">
        <v>1327</v>
      </c>
      <c r="F862" s="14"/>
      <c r="G862" s="14"/>
      <c r="H862" s="19">
        <v>2013</v>
      </c>
      <c r="I862" s="14" t="s">
        <v>1343</v>
      </c>
      <c r="J862" s="19" t="s">
        <v>1330</v>
      </c>
      <c r="K862" s="19" t="s">
        <v>831</v>
      </c>
      <c r="L862" s="14" t="s">
        <v>119</v>
      </c>
      <c r="M862" s="19" t="s">
        <v>612</v>
      </c>
      <c r="N862">
        <v>1</v>
      </c>
      <c r="O862">
        <v>5</v>
      </c>
      <c r="P862" s="14" t="s">
        <v>96</v>
      </c>
      <c r="Q862" s="14" t="s">
        <v>2059</v>
      </c>
    </row>
    <row r="863" spans="1:17" ht="18" customHeight="1" x14ac:dyDescent="0.2">
      <c r="A863" s="66" t="s">
        <v>20</v>
      </c>
      <c r="B863" s="66" t="s">
        <v>628</v>
      </c>
      <c r="C863" s="66" t="s">
        <v>14</v>
      </c>
      <c r="D863" s="66" t="s">
        <v>39</v>
      </c>
      <c r="E863" s="66" t="s">
        <v>1327</v>
      </c>
      <c r="F863" s="14"/>
      <c r="G863" s="14"/>
      <c r="H863" s="19">
        <v>2014</v>
      </c>
      <c r="I863" s="14" t="s">
        <v>1337</v>
      </c>
      <c r="J863" s="19" t="s">
        <v>1330</v>
      </c>
      <c r="K863" s="19" t="s">
        <v>831</v>
      </c>
      <c r="L863" s="14" t="s">
        <v>119</v>
      </c>
      <c r="M863" s="19" t="s">
        <v>612</v>
      </c>
      <c r="N863">
        <v>1</v>
      </c>
      <c r="O863">
        <v>5</v>
      </c>
      <c r="P863" s="14" t="s">
        <v>96</v>
      </c>
      <c r="Q863" s="14" t="s">
        <v>2059</v>
      </c>
    </row>
    <row r="864" spans="1:17" ht="18" customHeight="1" x14ac:dyDescent="0.2">
      <c r="A864" s="66" t="s">
        <v>20</v>
      </c>
      <c r="B864" s="66" t="s">
        <v>629</v>
      </c>
      <c r="C864" s="66" t="s">
        <v>14</v>
      </c>
      <c r="D864" s="66" t="s">
        <v>39</v>
      </c>
      <c r="E864" s="66" t="s">
        <v>1327</v>
      </c>
      <c r="F864" s="14"/>
      <c r="G864" s="14"/>
      <c r="H864" s="19">
        <v>2015</v>
      </c>
      <c r="I864" s="14" t="s">
        <v>1340</v>
      </c>
      <c r="J864" s="19" t="s">
        <v>1330</v>
      </c>
      <c r="K864" s="19" t="s">
        <v>831</v>
      </c>
      <c r="L864" s="14" t="s">
        <v>119</v>
      </c>
      <c r="M864" s="19" t="s">
        <v>612</v>
      </c>
      <c r="N864">
        <v>1</v>
      </c>
      <c r="O864">
        <v>5</v>
      </c>
      <c r="P864" s="14" t="s">
        <v>96</v>
      </c>
      <c r="Q864" s="14" t="s">
        <v>2059</v>
      </c>
    </row>
    <row r="865" spans="1:17" ht="18" customHeight="1" x14ac:dyDescent="0.2">
      <c r="A865" s="66" t="s">
        <v>20</v>
      </c>
      <c r="B865" s="66" t="s">
        <v>630</v>
      </c>
      <c r="C865" s="66" t="s">
        <v>14</v>
      </c>
      <c r="D865" s="66" t="s">
        <v>39</v>
      </c>
      <c r="E865" s="66" t="s">
        <v>1327</v>
      </c>
      <c r="F865" s="14"/>
      <c r="G865" s="14"/>
      <c r="H865" s="19">
        <v>2017</v>
      </c>
      <c r="I865" s="14" t="s">
        <v>1341</v>
      </c>
      <c r="J865" s="19" t="s">
        <v>1330</v>
      </c>
      <c r="K865" s="19" t="s">
        <v>831</v>
      </c>
      <c r="L865" s="14" t="s">
        <v>119</v>
      </c>
      <c r="M865" s="19" t="s">
        <v>612</v>
      </c>
      <c r="N865">
        <v>1</v>
      </c>
      <c r="O865">
        <v>5</v>
      </c>
      <c r="P865" s="14" t="s">
        <v>96</v>
      </c>
      <c r="Q865" s="14" t="s">
        <v>2059</v>
      </c>
    </row>
    <row r="866" spans="1:17" ht="18" customHeight="1" x14ac:dyDescent="0.2">
      <c r="A866" s="66" t="s">
        <v>20</v>
      </c>
      <c r="B866" s="66" t="s">
        <v>631</v>
      </c>
      <c r="C866" s="66" t="s">
        <v>14</v>
      </c>
      <c r="D866" s="66" t="s">
        <v>39</v>
      </c>
      <c r="E866" s="66" t="s">
        <v>1327</v>
      </c>
      <c r="F866" s="14"/>
      <c r="G866" s="14"/>
      <c r="H866" s="19">
        <v>2018</v>
      </c>
      <c r="I866" s="14" t="s">
        <v>1345</v>
      </c>
      <c r="J866" s="19" t="s">
        <v>1330</v>
      </c>
      <c r="K866" s="19" t="s">
        <v>831</v>
      </c>
      <c r="L866" s="14" t="s">
        <v>119</v>
      </c>
      <c r="M866" s="19" t="s">
        <v>612</v>
      </c>
      <c r="N866">
        <v>1</v>
      </c>
      <c r="O866">
        <v>5</v>
      </c>
      <c r="P866" s="14" t="s">
        <v>96</v>
      </c>
      <c r="Q866" s="14" t="s">
        <v>2059</v>
      </c>
    </row>
    <row r="867" spans="1:17" ht="18" customHeight="1" x14ac:dyDescent="0.2">
      <c r="A867" s="66" t="s">
        <v>20</v>
      </c>
      <c r="B867" s="66" t="s">
        <v>622</v>
      </c>
      <c r="C867" s="66" t="s">
        <v>14</v>
      </c>
      <c r="D867" s="66" t="s">
        <v>39</v>
      </c>
      <c r="E867" s="66" t="s">
        <v>1346</v>
      </c>
      <c r="F867" s="14"/>
      <c r="G867" s="14"/>
      <c r="H867" s="19">
        <v>2008</v>
      </c>
      <c r="I867" s="14" t="s">
        <v>1347</v>
      </c>
      <c r="J867" s="19" t="s">
        <v>1348</v>
      </c>
      <c r="K867" s="19" t="s">
        <v>831</v>
      </c>
      <c r="L867" s="14" t="s">
        <v>119</v>
      </c>
      <c r="M867" s="19" t="s">
        <v>612</v>
      </c>
      <c r="N867">
        <v>1</v>
      </c>
      <c r="O867">
        <v>5</v>
      </c>
      <c r="P867" s="14" t="s">
        <v>96</v>
      </c>
      <c r="Q867" s="14" t="s">
        <v>2059</v>
      </c>
    </row>
    <row r="868" spans="1:17" ht="18" customHeight="1" x14ac:dyDescent="0.2">
      <c r="A868" s="66" t="s">
        <v>20</v>
      </c>
      <c r="B868" s="66" t="s">
        <v>623</v>
      </c>
      <c r="C868" s="66" t="s">
        <v>14</v>
      </c>
      <c r="D868" s="66" t="s">
        <v>39</v>
      </c>
      <c r="E868" s="66" t="s">
        <v>1346</v>
      </c>
      <c r="F868" s="14"/>
      <c r="G868" s="14"/>
      <c r="H868" s="19">
        <v>2009</v>
      </c>
      <c r="I868" s="14" t="s">
        <v>1350</v>
      </c>
      <c r="J868" s="19" t="s">
        <v>1348</v>
      </c>
      <c r="K868" s="19" t="s">
        <v>831</v>
      </c>
      <c r="L868" s="14" t="s">
        <v>119</v>
      </c>
      <c r="M868" s="19" t="s">
        <v>612</v>
      </c>
      <c r="N868">
        <v>1</v>
      </c>
      <c r="O868">
        <v>5</v>
      </c>
      <c r="P868" s="14" t="s">
        <v>96</v>
      </c>
      <c r="Q868" s="14" t="s">
        <v>2059</v>
      </c>
    </row>
    <row r="869" spans="1:17" ht="18" customHeight="1" x14ac:dyDescent="0.2">
      <c r="A869" s="66" t="s">
        <v>20</v>
      </c>
      <c r="B869" s="66" t="s">
        <v>624</v>
      </c>
      <c r="C869" s="66" t="s">
        <v>14</v>
      </c>
      <c r="D869" s="66" t="s">
        <v>39</v>
      </c>
      <c r="E869" s="66" t="s">
        <v>1346</v>
      </c>
      <c r="F869" s="14"/>
      <c r="G869" s="14"/>
      <c r="H869" s="19">
        <v>2010</v>
      </c>
      <c r="I869" s="14" t="s">
        <v>1351</v>
      </c>
      <c r="J869" s="19" t="s">
        <v>1348</v>
      </c>
      <c r="K869" s="19" t="s">
        <v>831</v>
      </c>
      <c r="L869" s="14" t="s">
        <v>119</v>
      </c>
      <c r="M869" s="19" t="s">
        <v>612</v>
      </c>
      <c r="N869">
        <v>1</v>
      </c>
      <c r="O869">
        <v>5</v>
      </c>
      <c r="P869" s="14" t="s">
        <v>96</v>
      </c>
      <c r="Q869" s="14" t="s">
        <v>2059</v>
      </c>
    </row>
    <row r="870" spans="1:17" ht="18" customHeight="1" x14ac:dyDescent="0.2">
      <c r="A870" s="66" t="s">
        <v>20</v>
      </c>
      <c r="B870" s="66" t="s">
        <v>625</v>
      </c>
      <c r="C870" s="66" t="s">
        <v>14</v>
      </c>
      <c r="D870" s="66" t="s">
        <v>39</v>
      </c>
      <c r="E870" s="66" t="s">
        <v>1346</v>
      </c>
      <c r="F870" s="14"/>
      <c r="G870" s="14"/>
      <c r="H870" s="19">
        <v>2011</v>
      </c>
      <c r="I870" s="14" t="s">
        <v>1353</v>
      </c>
      <c r="J870" s="19" t="s">
        <v>1348</v>
      </c>
      <c r="K870" s="19" t="s">
        <v>831</v>
      </c>
      <c r="L870" s="14" t="s">
        <v>119</v>
      </c>
      <c r="M870" s="19" t="s">
        <v>612</v>
      </c>
      <c r="N870">
        <v>1</v>
      </c>
      <c r="O870">
        <v>5</v>
      </c>
      <c r="P870" s="14" t="s">
        <v>96</v>
      </c>
      <c r="Q870" s="14" t="s">
        <v>2059</v>
      </c>
    </row>
    <row r="871" spans="1:17" ht="18" customHeight="1" x14ac:dyDescent="0.2">
      <c r="A871" s="66" t="s">
        <v>20</v>
      </c>
      <c r="B871" s="66" t="s">
        <v>626</v>
      </c>
      <c r="C871" s="66" t="s">
        <v>14</v>
      </c>
      <c r="D871" s="66" t="s">
        <v>39</v>
      </c>
      <c r="E871" s="66" t="s">
        <v>1346</v>
      </c>
      <c r="F871" s="14"/>
      <c r="G871" s="14"/>
      <c r="H871" s="19">
        <v>2012</v>
      </c>
      <c r="I871" s="14" t="s">
        <v>1354</v>
      </c>
      <c r="J871" s="19" t="s">
        <v>1348</v>
      </c>
      <c r="K871" s="19" t="s">
        <v>831</v>
      </c>
      <c r="L871" s="14" t="s">
        <v>119</v>
      </c>
      <c r="M871" s="19" t="s">
        <v>612</v>
      </c>
      <c r="N871">
        <v>1</v>
      </c>
      <c r="O871">
        <v>5</v>
      </c>
      <c r="P871" s="14" t="s">
        <v>96</v>
      </c>
      <c r="Q871" s="14" t="s">
        <v>2059</v>
      </c>
    </row>
    <row r="872" spans="1:17" ht="18" customHeight="1" x14ac:dyDescent="0.2">
      <c r="A872" s="66" t="s">
        <v>20</v>
      </c>
      <c r="B872" s="66" t="s">
        <v>627</v>
      </c>
      <c r="C872" s="66" t="s">
        <v>14</v>
      </c>
      <c r="D872" s="66" t="s">
        <v>39</v>
      </c>
      <c r="E872" s="66" t="s">
        <v>1346</v>
      </c>
      <c r="F872" s="14"/>
      <c r="G872" s="14"/>
      <c r="H872" s="19">
        <v>2013</v>
      </c>
      <c r="I872" s="14" t="s">
        <v>1363</v>
      </c>
      <c r="J872" s="19" t="s">
        <v>1348</v>
      </c>
      <c r="K872" s="19" t="s">
        <v>831</v>
      </c>
      <c r="L872" s="14" t="s">
        <v>119</v>
      </c>
      <c r="M872" s="19" t="s">
        <v>612</v>
      </c>
      <c r="N872">
        <v>1</v>
      </c>
      <c r="O872">
        <v>5</v>
      </c>
      <c r="P872" s="14" t="s">
        <v>96</v>
      </c>
      <c r="Q872" s="14" t="s">
        <v>2059</v>
      </c>
    </row>
    <row r="873" spans="1:17" ht="18" customHeight="1" x14ac:dyDescent="0.2">
      <c r="A873" s="66" t="s">
        <v>20</v>
      </c>
      <c r="B873" s="66" t="s">
        <v>628</v>
      </c>
      <c r="C873" s="66" t="s">
        <v>14</v>
      </c>
      <c r="D873" s="66" t="s">
        <v>39</v>
      </c>
      <c r="E873" s="66" t="s">
        <v>1346</v>
      </c>
      <c r="F873" s="14"/>
      <c r="G873" s="14"/>
      <c r="H873" s="19">
        <v>2014</v>
      </c>
      <c r="I873" s="14" t="s">
        <v>1356</v>
      </c>
      <c r="J873" s="19" t="s">
        <v>1348</v>
      </c>
      <c r="K873" s="19" t="s">
        <v>831</v>
      </c>
      <c r="L873" s="14" t="s">
        <v>119</v>
      </c>
      <c r="M873" s="19" t="s">
        <v>612</v>
      </c>
      <c r="N873">
        <v>1</v>
      </c>
      <c r="O873">
        <v>5</v>
      </c>
      <c r="P873" s="14" t="s">
        <v>96</v>
      </c>
      <c r="Q873" s="14" t="s">
        <v>2059</v>
      </c>
    </row>
    <row r="874" spans="1:17" ht="18" customHeight="1" x14ac:dyDescent="0.2">
      <c r="A874" s="66" t="s">
        <v>20</v>
      </c>
      <c r="B874" s="66" t="s">
        <v>629</v>
      </c>
      <c r="C874" s="66" t="s">
        <v>14</v>
      </c>
      <c r="D874" s="66" t="s">
        <v>39</v>
      </c>
      <c r="E874" s="66" t="s">
        <v>1346</v>
      </c>
      <c r="F874" s="14"/>
      <c r="G874" s="14"/>
      <c r="H874" s="19">
        <v>2015</v>
      </c>
      <c r="I874" s="14" t="s">
        <v>1358</v>
      </c>
      <c r="J874" s="19" t="s">
        <v>1348</v>
      </c>
      <c r="K874" s="19" t="s">
        <v>831</v>
      </c>
      <c r="L874" s="14" t="s">
        <v>119</v>
      </c>
      <c r="M874" s="19" t="s">
        <v>612</v>
      </c>
      <c r="N874">
        <v>1</v>
      </c>
      <c r="O874">
        <v>5</v>
      </c>
      <c r="P874" s="14" t="s">
        <v>96</v>
      </c>
      <c r="Q874" s="14" t="s">
        <v>2059</v>
      </c>
    </row>
    <row r="875" spans="1:17" ht="18" customHeight="1" x14ac:dyDescent="0.2">
      <c r="A875" s="66" t="s">
        <v>20</v>
      </c>
      <c r="B875" s="66" t="s">
        <v>630</v>
      </c>
      <c r="C875" s="66" t="s">
        <v>14</v>
      </c>
      <c r="D875" s="66" t="s">
        <v>39</v>
      </c>
      <c r="E875" s="66" t="s">
        <v>1346</v>
      </c>
      <c r="F875" s="14"/>
      <c r="G875" s="14"/>
      <c r="H875" s="19">
        <v>2017</v>
      </c>
      <c r="I875" s="14" t="s">
        <v>1361</v>
      </c>
      <c r="J875" s="19" t="s">
        <v>1348</v>
      </c>
      <c r="K875" s="19" t="s">
        <v>831</v>
      </c>
      <c r="L875" s="14" t="s">
        <v>119</v>
      </c>
      <c r="M875" s="19" t="s">
        <v>612</v>
      </c>
      <c r="N875">
        <v>1</v>
      </c>
      <c r="O875">
        <v>5</v>
      </c>
      <c r="P875" s="14" t="s">
        <v>96</v>
      </c>
      <c r="Q875" s="14" t="s">
        <v>2059</v>
      </c>
    </row>
    <row r="876" spans="1:17" ht="18" customHeight="1" x14ac:dyDescent="0.2">
      <c r="A876" s="66" t="s">
        <v>20</v>
      </c>
      <c r="B876" s="66" t="s">
        <v>631</v>
      </c>
      <c r="C876" s="66" t="s">
        <v>14</v>
      </c>
      <c r="D876" s="66" t="s">
        <v>39</v>
      </c>
      <c r="E876" s="66" t="s">
        <v>1346</v>
      </c>
      <c r="F876" s="14"/>
      <c r="G876" s="14"/>
      <c r="H876" s="19">
        <v>2018</v>
      </c>
      <c r="I876" s="14" t="s">
        <v>1365</v>
      </c>
      <c r="J876" s="19" t="s">
        <v>1348</v>
      </c>
      <c r="K876" s="19" t="s">
        <v>831</v>
      </c>
      <c r="L876" s="14" t="s">
        <v>119</v>
      </c>
      <c r="M876" s="19" t="s">
        <v>612</v>
      </c>
      <c r="N876">
        <v>1</v>
      </c>
      <c r="O876">
        <v>5</v>
      </c>
      <c r="P876" s="14" t="s">
        <v>96</v>
      </c>
      <c r="Q876" s="14" t="s">
        <v>2059</v>
      </c>
    </row>
    <row r="877" spans="1:17" ht="18" customHeight="1" x14ac:dyDescent="0.2">
      <c r="A877" s="66" t="s">
        <v>20</v>
      </c>
      <c r="B877" s="66" t="s">
        <v>622</v>
      </c>
      <c r="C877" s="66" t="s">
        <v>14</v>
      </c>
      <c r="D877" s="66" t="s">
        <v>39</v>
      </c>
      <c r="E877" s="66" t="s">
        <v>1367</v>
      </c>
      <c r="F877" s="14"/>
      <c r="G877" s="14"/>
      <c r="H877" s="19">
        <v>2008</v>
      </c>
      <c r="I877" s="14" t="s">
        <v>1368</v>
      </c>
      <c r="J877" s="19" t="s">
        <v>1369</v>
      </c>
      <c r="K877" s="19" t="s">
        <v>831</v>
      </c>
      <c r="L877" s="14" t="s">
        <v>119</v>
      </c>
      <c r="M877" s="19" t="s">
        <v>612</v>
      </c>
      <c r="N877">
        <v>1</v>
      </c>
      <c r="O877">
        <v>5</v>
      </c>
      <c r="P877" s="14" t="s">
        <v>96</v>
      </c>
      <c r="Q877" s="14" t="s">
        <v>2059</v>
      </c>
    </row>
    <row r="878" spans="1:17" ht="18" customHeight="1" x14ac:dyDescent="0.2">
      <c r="A878" s="66" t="s">
        <v>20</v>
      </c>
      <c r="B878" s="66" t="s">
        <v>623</v>
      </c>
      <c r="C878" s="66" t="s">
        <v>14</v>
      </c>
      <c r="D878" s="66" t="s">
        <v>39</v>
      </c>
      <c r="E878" s="66" t="s">
        <v>1367</v>
      </c>
      <c r="F878" s="14"/>
      <c r="G878" s="14"/>
      <c r="H878" s="19">
        <v>2009</v>
      </c>
      <c r="I878" s="14" t="s">
        <v>1372</v>
      </c>
      <c r="J878" s="19" t="s">
        <v>1369</v>
      </c>
      <c r="K878" s="19" t="s">
        <v>831</v>
      </c>
      <c r="L878" s="14" t="s">
        <v>119</v>
      </c>
      <c r="M878" s="19" t="s">
        <v>612</v>
      </c>
      <c r="N878">
        <v>1</v>
      </c>
      <c r="O878">
        <v>5</v>
      </c>
      <c r="P878" s="14" t="s">
        <v>96</v>
      </c>
      <c r="Q878" s="14" t="s">
        <v>2059</v>
      </c>
    </row>
    <row r="879" spans="1:17" ht="18" customHeight="1" x14ac:dyDescent="0.2">
      <c r="A879" s="66" t="s">
        <v>20</v>
      </c>
      <c r="B879" s="66" t="s">
        <v>624</v>
      </c>
      <c r="C879" s="66" t="s">
        <v>14</v>
      </c>
      <c r="D879" s="66" t="s">
        <v>39</v>
      </c>
      <c r="E879" s="66" t="s">
        <v>1367</v>
      </c>
      <c r="F879" s="14"/>
      <c r="G879" s="14"/>
      <c r="H879" s="19">
        <v>2010</v>
      </c>
      <c r="I879" s="14" t="s">
        <v>1374</v>
      </c>
      <c r="J879" s="19" t="s">
        <v>1369</v>
      </c>
      <c r="K879" s="19" t="s">
        <v>831</v>
      </c>
      <c r="L879" s="14" t="s">
        <v>119</v>
      </c>
      <c r="M879" s="19" t="s">
        <v>612</v>
      </c>
      <c r="N879">
        <v>1</v>
      </c>
      <c r="O879">
        <v>5</v>
      </c>
      <c r="P879" s="14" t="s">
        <v>96</v>
      </c>
      <c r="Q879" s="14" t="s">
        <v>2059</v>
      </c>
    </row>
    <row r="880" spans="1:17" ht="18" customHeight="1" x14ac:dyDescent="0.2">
      <c r="A880" s="66" t="s">
        <v>20</v>
      </c>
      <c r="B880" s="66" t="s">
        <v>625</v>
      </c>
      <c r="C880" s="66" t="s">
        <v>14</v>
      </c>
      <c r="D880" s="66" t="s">
        <v>39</v>
      </c>
      <c r="E880" s="66" t="s">
        <v>1367</v>
      </c>
      <c r="F880" s="14"/>
      <c r="G880" s="14"/>
      <c r="H880" s="19">
        <v>2011</v>
      </c>
      <c r="I880" s="14" t="s">
        <v>1376</v>
      </c>
      <c r="J880" s="19" t="s">
        <v>1369</v>
      </c>
      <c r="K880" s="19" t="s">
        <v>831</v>
      </c>
      <c r="L880" s="14" t="s">
        <v>119</v>
      </c>
      <c r="M880" s="19" t="s">
        <v>612</v>
      </c>
      <c r="N880">
        <v>1</v>
      </c>
      <c r="O880">
        <v>5</v>
      </c>
      <c r="P880" s="14" t="s">
        <v>96</v>
      </c>
      <c r="Q880" s="14" t="s">
        <v>2059</v>
      </c>
    </row>
    <row r="881" spans="1:17" ht="18" customHeight="1" x14ac:dyDescent="0.2">
      <c r="A881" s="66" t="s">
        <v>20</v>
      </c>
      <c r="B881" s="66" t="s">
        <v>626</v>
      </c>
      <c r="C881" s="66" t="s">
        <v>14</v>
      </c>
      <c r="D881" s="66" t="s">
        <v>39</v>
      </c>
      <c r="E881" s="66" t="s">
        <v>1367</v>
      </c>
      <c r="F881" s="14"/>
      <c r="G881" s="14"/>
      <c r="H881" s="19">
        <v>2012</v>
      </c>
      <c r="I881" s="14" t="s">
        <v>1378</v>
      </c>
      <c r="J881" s="19" t="s">
        <v>1369</v>
      </c>
      <c r="K881" s="19" t="s">
        <v>831</v>
      </c>
      <c r="L881" s="14" t="s">
        <v>119</v>
      </c>
      <c r="M881" s="19" t="s">
        <v>612</v>
      </c>
      <c r="N881">
        <v>1</v>
      </c>
      <c r="O881">
        <v>5</v>
      </c>
      <c r="P881" s="14" t="s">
        <v>96</v>
      </c>
      <c r="Q881" s="14" t="s">
        <v>2059</v>
      </c>
    </row>
    <row r="882" spans="1:17" ht="18" customHeight="1" x14ac:dyDescent="0.2">
      <c r="A882" s="66" t="s">
        <v>20</v>
      </c>
      <c r="B882" s="66" t="s">
        <v>627</v>
      </c>
      <c r="C882" s="66" t="s">
        <v>14</v>
      </c>
      <c r="D882" s="66" t="s">
        <v>39</v>
      </c>
      <c r="E882" s="66" t="s">
        <v>1367</v>
      </c>
      <c r="F882" s="14"/>
      <c r="G882" s="14"/>
      <c r="H882" s="19">
        <v>2013</v>
      </c>
      <c r="I882" s="14" t="s">
        <v>1384</v>
      </c>
      <c r="J882" s="19" t="s">
        <v>1369</v>
      </c>
      <c r="K882" s="19" t="s">
        <v>831</v>
      </c>
      <c r="L882" s="14" t="s">
        <v>119</v>
      </c>
      <c r="M882" s="19" t="s">
        <v>612</v>
      </c>
      <c r="N882">
        <v>1</v>
      </c>
      <c r="O882">
        <v>5</v>
      </c>
      <c r="P882" s="14" t="s">
        <v>96</v>
      </c>
      <c r="Q882" s="14" t="s">
        <v>2059</v>
      </c>
    </row>
    <row r="883" spans="1:17" ht="18" customHeight="1" x14ac:dyDescent="0.2">
      <c r="A883" s="66" t="s">
        <v>20</v>
      </c>
      <c r="B883" s="66" t="s">
        <v>628</v>
      </c>
      <c r="C883" s="66" t="s">
        <v>14</v>
      </c>
      <c r="D883" s="66" t="s">
        <v>39</v>
      </c>
      <c r="E883" s="66" t="s">
        <v>1367</v>
      </c>
      <c r="F883" s="14"/>
      <c r="G883" s="14"/>
      <c r="H883" s="19">
        <v>2014</v>
      </c>
      <c r="I883" s="14" t="s">
        <v>1380</v>
      </c>
      <c r="J883" s="19" t="s">
        <v>1369</v>
      </c>
      <c r="K883" s="19" t="s">
        <v>831</v>
      </c>
      <c r="L883" s="14" t="s">
        <v>119</v>
      </c>
      <c r="M883" s="19" t="s">
        <v>612</v>
      </c>
      <c r="N883">
        <v>1</v>
      </c>
      <c r="O883">
        <v>5</v>
      </c>
      <c r="P883" s="14" t="s">
        <v>96</v>
      </c>
      <c r="Q883" s="14" t="s">
        <v>2059</v>
      </c>
    </row>
    <row r="884" spans="1:17" ht="18" customHeight="1" x14ac:dyDescent="0.2">
      <c r="A884" s="66" t="s">
        <v>20</v>
      </c>
      <c r="B884" s="66" t="s">
        <v>629</v>
      </c>
      <c r="C884" s="66" t="s">
        <v>14</v>
      </c>
      <c r="D884" s="66" t="s">
        <v>39</v>
      </c>
      <c r="E884" s="66" t="s">
        <v>1367</v>
      </c>
      <c r="F884" s="14"/>
      <c r="G884" s="14"/>
      <c r="H884" s="19">
        <v>2015</v>
      </c>
      <c r="I884" s="14" t="s">
        <v>1381</v>
      </c>
      <c r="J884" s="19" t="s">
        <v>1369</v>
      </c>
      <c r="K884" s="19" t="s">
        <v>831</v>
      </c>
      <c r="L884" s="14" t="s">
        <v>119</v>
      </c>
      <c r="M884" s="19" t="s">
        <v>612</v>
      </c>
      <c r="N884">
        <v>1</v>
      </c>
      <c r="O884">
        <v>5</v>
      </c>
      <c r="P884" s="14" t="s">
        <v>96</v>
      </c>
      <c r="Q884" s="14" t="s">
        <v>2059</v>
      </c>
    </row>
    <row r="885" spans="1:17" ht="18" customHeight="1" x14ac:dyDescent="0.2">
      <c r="A885" s="66" t="s">
        <v>20</v>
      </c>
      <c r="B885" s="66" t="s">
        <v>630</v>
      </c>
      <c r="C885" s="66" t="s">
        <v>14</v>
      </c>
      <c r="D885" s="66" t="s">
        <v>39</v>
      </c>
      <c r="E885" s="66" t="s">
        <v>1367</v>
      </c>
      <c r="F885" s="14"/>
      <c r="G885" s="14"/>
      <c r="H885" s="19">
        <v>2017</v>
      </c>
      <c r="I885" s="14" t="s">
        <v>1383</v>
      </c>
      <c r="J885" s="19" t="s">
        <v>1369</v>
      </c>
      <c r="K885" s="19" t="s">
        <v>831</v>
      </c>
      <c r="L885" s="14" t="s">
        <v>119</v>
      </c>
      <c r="M885" s="19" t="s">
        <v>612</v>
      </c>
      <c r="N885">
        <v>1</v>
      </c>
      <c r="O885">
        <v>5</v>
      </c>
      <c r="P885" s="14" t="s">
        <v>96</v>
      </c>
      <c r="Q885" s="14" t="s">
        <v>2059</v>
      </c>
    </row>
    <row r="886" spans="1:17" ht="18" customHeight="1" x14ac:dyDescent="0.2">
      <c r="A886" s="66" t="s">
        <v>20</v>
      </c>
      <c r="B886" s="66" t="s">
        <v>631</v>
      </c>
      <c r="C886" s="66" t="s">
        <v>14</v>
      </c>
      <c r="D886" s="66" t="s">
        <v>39</v>
      </c>
      <c r="E886" s="66" t="s">
        <v>1367</v>
      </c>
      <c r="F886" s="14"/>
      <c r="G886" s="14"/>
      <c r="H886" s="19">
        <v>2018</v>
      </c>
      <c r="I886" s="14" t="s">
        <v>1386</v>
      </c>
      <c r="J886" s="19" t="s">
        <v>1369</v>
      </c>
      <c r="K886" s="19" t="s">
        <v>831</v>
      </c>
      <c r="L886" s="14" t="s">
        <v>119</v>
      </c>
      <c r="M886" s="19" t="s">
        <v>612</v>
      </c>
      <c r="N886">
        <v>1</v>
      </c>
      <c r="O886">
        <v>5</v>
      </c>
      <c r="P886" s="14" t="s">
        <v>96</v>
      </c>
      <c r="Q886" s="14" t="s">
        <v>2059</v>
      </c>
    </row>
    <row r="887" spans="1:17" ht="18" customHeight="1" x14ac:dyDescent="0.2">
      <c r="A887" s="66" t="s">
        <v>20</v>
      </c>
      <c r="B887" s="66" t="s">
        <v>622</v>
      </c>
      <c r="C887" s="66" t="s">
        <v>14</v>
      </c>
      <c r="D887" s="66" t="s">
        <v>39</v>
      </c>
      <c r="E887" s="66" t="s">
        <v>1387</v>
      </c>
      <c r="F887" s="14"/>
      <c r="G887" s="14"/>
      <c r="H887" s="19">
        <v>2008</v>
      </c>
      <c r="I887" s="14" t="s">
        <v>1388</v>
      </c>
      <c r="J887" s="19" t="s">
        <v>1389</v>
      </c>
      <c r="K887" s="19" t="s">
        <v>831</v>
      </c>
      <c r="L887" s="14" t="s">
        <v>119</v>
      </c>
      <c r="M887" s="19" t="s">
        <v>612</v>
      </c>
      <c r="N887">
        <v>1</v>
      </c>
      <c r="O887">
        <v>5</v>
      </c>
      <c r="P887" s="14" t="s">
        <v>96</v>
      </c>
      <c r="Q887" s="14" t="s">
        <v>2059</v>
      </c>
    </row>
    <row r="888" spans="1:17" ht="18" customHeight="1" x14ac:dyDescent="0.2">
      <c r="A888" s="66" t="s">
        <v>20</v>
      </c>
      <c r="B888" s="66" t="s">
        <v>623</v>
      </c>
      <c r="C888" s="66" t="s">
        <v>14</v>
      </c>
      <c r="D888" s="66" t="s">
        <v>39</v>
      </c>
      <c r="E888" s="66" t="s">
        <v>1387</v>
      </c>
      <c r="F888" s="14"/>
      <c r="G888" s="14"/>
      <c r="H888" s="19">
        <v>2009</v>
      </c>
      <c r="I888" s="14" t="s">
        <v>1393</v>
      </c>
      <c r="J888" s="19" t="s">
        <v>1389</v>
      </c>
      <c r="K888" s="19" t="s">
        <v>831</v>
      </c>
      <c r="L888" s="14" t="s">
        <v>119</v>
      </c>
      <c r="M888" s="19" t="s">
        <v>612</v>
      </c>
      <c r="N888">
        <v>1</v>
      </c>
      <c r="O888">
        <v>5</v>
      </c>
      <c r="P888" s="14" t="s">
        <v>96</v>
      </c>
      <c r="Q888" s="14" t="s">
        <v>2059</v>
      </c>
    </row>
    <row r="889" spans="1:17" ht="18" customHeight="1" x14ac:dyDescent="0.2">
      <c r="A889" s="66" t="s">
        <v>20</v>
      </c>
      <c r="B889" s="66" t="s">
        <v>624</v>
      </c>
      <c r="C889" s="66" t="s">
        <v>14</v>
      </c>
      <c r="D889" s="66" t="s">
        <v>39</v>
      </c>
      <c r="E889" s="66" t="s">
        <v>1387</v>
      </c>
      <c r="F889" s="14"/>
      <c r="G889" s="14"/>
      <c r="H889" s="19">
        <v>2010</v>
      </c>
      <c r="I889" s="14" t="s">
        <v>1394</v>
      </c>
      <c r="J889" s="19" t="s">
        <v>1389</v>
      </c>
      <c r="K889" s="19" t="s">
        <v>831</v>
      </c>
      <c r="L889" s="14" t="s">
        <v>119</v>
      </c>
      <c r="M889" s="19" t="s">
        <v>612</v>
      </c>
      <c r="N889">
        <v>1</v>
      </c>
      <c r="O889">
        <v>5</v>
      </c>
      <c r="P889" s="14" t="s">
        <v>96</v>
      </c>
      <c r="Q889" s="14" t="s">
        <v>2059</v>
      </c>
    </row>
    <row r="890" spans="1:17" ht="18" customHeight="1" x14ac:dyDescent="0.2">
      <c r="A890" s="66" t="s">
        <v>20</v>
      </c>
      <c r="B890" s="66" t="s">
        <v>625</v>
      </c>
      <c r="C890" s="66" t="s">
        <v>14</v>
      </c>
      <c r="D890" s="66" t="s">
        <v>39</v>
      </c>
      <c r="E890" s="66" t="s">
        <v>1387</v>
      </c>
      <c r="F890" s="14"/>
      <c r="G890" s="14"/>
      <c r="H890" s="19">
        <v>2011</v>
      </c>
      <c r="I890" s="14" t="s">
        <v>1396</v>
      </c>
      <c r="J890" s="19" t="s">
        <v>1389</v>
      </c>
      <c r="K890" s="19" t="s">
        <v>831</v>
      </c>
      <c r="L890" s="14" t="s">
        <v>119</v>
      </c>
      <c r="M890" s="19" t="s">
        <v>612</v>
      </c>
      <c r="N890">
        <v>1</v>
      </c>
      <c r="O890">
        <v>5</v>
      </c>
      <c r="P890" s="14" t="s">
        <v>96</v>
      </c>
      <c r="Q890" s="14" t="s">
        <v>2059</v>
      </c>
    </row>
    <row r="891" spans="1:17" ht="18" customHeight="1" x14ac:dyDescent="0.2">
      <c r="A891" s="66" t="s">
        <v>20</v>
      </c>
      <c r="B891" s="66" t="s">
        <v>626</v>
      </c>
      <c r="C891" s="66" t="s">
        <v>14</v>
      </c>
      <c r="D891" s="66" t="s">
        <v>39</v>
      </c>
      <c r="E891" s="66" t="s">
        <v>1387</v>
      </c>
      <c r="F891" s="14"/>
      <c r="G891" s="14"/>
      <c r="H891" s="19">
        <v>2012</v>
      </c>
      <c r="I891" s="14" t="s">
        <v>1398</v>
      </c>
      <c r="J891" s="19" t="s">
        <v>1389</v>
      </c>
      <c r="K891" s="19" t="s">
        <v>831</v>
      </c>
      <c r="L891" s="14" t="s">
        <v>119</v>
      </c>
      <c r="M891" s="19" t="s">
        <v>612</v>
      </c>
      <c r="N891">
        <v>1</v>
      </c>
      <c r="O891">
        <v>5</v>
      </c>
      <c r="P891" s="14" t="s">
        <v>96</v>
      </c>
      <c r="Q891" s="14" t="s">
        <v>2059</v>
      </c>
    </row>
    <row r="892" spans="1:17" ht="18" customHeight="1" x14ac:dyDescent="0.2">
      <c r="A892" s="66" t="s">
        <v>20</v>
      </c>
      <c r="B892" s="66" t="s">
        <v>627</v>
      </c>
      <c r="C892" s="66" t="s">
        <v>14</v>
      </c>
      <c r="D892" s="66" t="s">
        <v>39</v>
      </c>
      <c r="E892" s="66" t="s">
        <v>1387</v>
      </c>
      <c r="F892" s="14"/>
      <c r="G892" s="14"/>
      <c r="H892" s="19">
        <v>2013</v>
      </c>
      <c r="I892" s="14" t="s">
        <v>1406</v>
      </c>
      <c r="J892" s="19" t="s">
        <v>1389</v>
      </c>
      <c r="K892" s="19" t="s">
        <v>831</v>
      </c>
      <c r="L892" s="14" t="s">
        <v>119</v>
      </c>
      <c r="M892" s="19" t="s">
        <v>612</v>
      </c>
      <c r="N892">
        <v>1</v>
      </c>
      <c r="O892">
        <v>5</v>
      </c>
      <c r="P892" s="14" t="s">
        <v>96</v>
      </c>
      <c r="Q892" s="14" t="s">
        <v>2059</v>
      </c>
    </row>
    <row r="893" spans="1:17" ht="18" customHeight="1" x14ac:dyDescent="0.2">
      <c r="A893" s="66" t="s">
        <v>20</v>
      </c>
      <c r="B893" s="66" t="s">
        <v>628</v>
      </c>
      <c r="C893" s="66" t="s">
        <v>14</v>
      </c>
      <c r="D893" s="66" t="s">
        <v>39</v>
      </c>
      <c r="E893" s="66" t="s">
        <v>1387</v>
      </c>
      <c r="F893" s="14"/>
      <c r="G893" s="14"/>
      <c r="H893" s="19">
        <v>2014</v>
      </c>
      <c r="I893" s="14" t="s">
        <v>1399</v>
      </c>
      <c r="J893" s="19" t="s">
        <v>1389</v>
      </c>
      <c r="K893" s="19" t="s">
        <v>831</v>
      </c>
      <c r="L893" s="14" t="s">
        <v>119</v>
      </c>
      <c r="M893" s="19" t="s">
        <v>612</v>
      </c>
      <c r="N893">
        <v>1</v>
      </c>
      <c r="O893">
        <v>5</v>
      </c>
      <c r="P893" s="14" t="s">
        <v>96</v>
      </c>
      <c r="Q893" s="14" t="s">
        <v>2059</v>
      </c>
    </row>
    <row r="894" spans="1:17" ht="18" customHeight="1" x14ac:dyDescent="0.2">
      <c r="A894" s="66" t="s">
        <v>20</v>
      </c>
      <c r="B894" s="66" t="s">
        <v>629</v>
      </c>
      <c r="C894" s="66" t="s">
        <v>14</v>
      </c>
      <c r="D894" s="66" t="s">
        <v>39</v>
      </c>
      <c r="E894" s="66" t="s">
        <v>1387</v>
      </c>
      <c r="F894" s="14"/>
      <c r="G894" s="14"/>
      <c r="H894" s="19">
        <v>2015</v>
      </c>
      <c r="I894" s="14" t="s">
        <v>1403</v>
      </c>
      <c r="J894" s="19" t="s">
        <v>1389</v>
      </c>
      <c r="K894" s="19" t="s">
        <v>831</v>
      </c>
      <c r="L894" s="14" t="s">
        <v>119</v>
      </c>
      <c r="M894" s="19" t="s">
        <v>612</v>
      </c>
      <c r="N894">
        <v>1</v>
      </c>
      <c r="O894">
        <v>5</v>
      </c>
      <c r="P894" s="14" t="s">
        <v>96</v>
      </c>
      <c r="Q894" s="14" t="s">
        <v>2059</v>
      </c>
    </row>
    <row r="895" spans="1:17" ht="18" customHeight="1" x14ac:dyDescent="0.2">
      <c r="A895" s="66" t="s">
        <v>20</v>
      </c>
      <c r="B895" s="66" t="s">
        <v>630</v>
      </c>
      <c r="C895" s="66" t="s">
        <v>14</v>
      </c>
      <c r="D895" s="66" t="s">
        <v>39</v>
      </c>
      <c r="E895" s="66" t="s">
        <v>1387</v>
      </c>
      <c r="F895" s="14"/>
      <c r="G895" s="14"/>
      <c r="H895" s="19">
        <v>2017</v>
      </c>
      <c r="I895" s="14" t="s">
        <v>1404</v>
      </c>
      <c r="J895" s="19" t="s">
        <v>1389</v>
      </c>
      <c r="K895" s="19" t="s">
        <v>831</v>
      </c>
      <c r="L895" s="14" t="s">
        <v>119</v>
      </c>
      <c r="M895" s="19" t="s">
        <v>612</v>
      </c>
      <c r="N895">
        <v>1</v>
      </c>
      <c r="O895">
        <v>5</v>
      </c>
      <c r="P895" s="14" t="s">
        <v>96</v>
      </c>
      <c r="Q895" s="14" t="s">
        <v>2059</v>
      </c>
    </row>
    <row r="896" spans="1:17" ht="18" customHeight="1" x14ac:dyDescent="0.2">
      <c r="A896" s="66" t="s">
        <v>20</v>
      </c>
      <c r="B896" s="66" t="s">
        <v>631</v>
      </c>
      <c r="C896" s="66" t="s">
        <v>14</v>
      </c>
      <c r="D896" s="66" t="s">
        <v>39</v>
      </c>
      <c r="E896" s="66" t="s">
        <v>1387</v>
      </c>
      <c r="F896" s="14"/>
      <c r="G896" s="14"/>
      <c r="H896" s="19">
        <v>2018</v>
      </c>
      <c r="I896" s="14" t="s">
        <v>1407</v>
      </c>
      <c r="J896" s="19" t="s">
        <v>1389</v>
      </c>
      <c r="K896" s="19" t="s">
        <v>831</v>
      </c>
      <c r="L896" s="14" t="s">
        <v>119</v>
      </c>
      <c r="M896" s="19" t="s">
        <v>612</v>
      </c>
      <c r="N896">
        <v>1</v>
      </c>
      <c r="O896">
        <v>5</v>
      </c>
      <c r="P896" s="14" t="s">
        <v>96</v>
      </c>
      <c r="Q896" s="14" t="s">
        <v>2059</v>
      </c>
    </row>
    <row r="897" spans="1:17" ht="18" customHeight="1" x14ac:dyDescent="0.2">
      <c r="A897" s="66" t="s">
        <v>20</v>
      </c>
      <c r="B897" s="66" t="s">
        <v>622</v>
      </c>
      <c r="C897" s="66" t="s">
        <v>14</v>
      </c>
      <c r="D897" s="66" t="s">
        <v>39</v>
      </c>
      <c r="E897" s="66" t="s">
        <v>1408</v>
      </c>
      <c r="F897" s="14"/>
      <c r="G897" s="14"/>
      <c r="H897" s="19">
        <v>2008</v>
      </c>
      <c r="I897" s="14" t="s">
        <v>1410</v>
      </c>
      <c r="J897" s="19" t="s">
        <v>1411</v>
      </c>
      <c r="K897" s="19" t="s">
        <v>831</v>
      </c>
      <c r="L897" s="14" t="s">
        <v>478</v>
      </c>
      <c r="M897" s="19" t="s">
        <v>612</v>
      </c>
      <c r="N897">
        <v>1</v>
      </c>
      <c r="O897">
        <v>5</v>
      </c>
      <c r="P897" s="14" t="s">
        <v>96</v>
      </c>
      <c r="Q897" s="14" t="s">
        <v>2059</v>
      </c>
    </row>
    <row r="898" spans="1:17" ht="18" customHeight="1" x14ac:dyDescent="0.2">
      <c r="A898" s="66" t="s">
        <v>20</v>
      </c>
      <c r="B898" s="66" t="s">
        <v>623</v>
      </c>
      <c r="C898" s="66" t="s">
        <v>14</v>
      </c>
      <c r="D898" s="66" t="s">
        <v>39</v>
      </c>
      <c r="E898" s="66" t="s">
        <v>1408</v>
      </c>
      <c r="F898" s="14"/>
      <c r="G898" s="14"/>
      <c r="H898" s="19">
        <v>2009</v>
      </c>
      <c r="I898" s="14" t="s">
        <v>1412</v>
      </c>
      <c r="J898" s="19" t="s">
        <v>1411</v>
      </c>
      <c r="K898" s="19" t="s">
        <v>831</v>
      </c>
      <c r="L898" s="14" t="s">
        <v>478</v>
      </c>
      <c r="M898" s="19" t="s">
        <v>612</v>
      </c>
      <c r="N898">
        <v>1</v>
      </c>
      <c r="O898">
        <v>5</v>
      </c>
      <c r="P898" s="14" t="s">
        <v>96</v>
      </c>
      <c r="Q898" s="14" t="s">
        <v>2059</v>
      </c>
    </row>
    <row r="899" spans="1:17" ht="18" customHeight="1" x14ac:dyDescent="0.2">
      <c r="A899" s="66" t="s">
        <v>20</v>
      </c>
      <c r="B899" s="66" t="s">
        <v>624</v>
      </c>
      <c r="C899" s="66" t="s">
        <v>14</v>
      </c>
      <c r="D899" s="66" t="s">
        <v>39</v>
      </c>
      <c r="E899" s="66" t="s">
        <v>1408</v>
      </c>
      <c r="F899" s="14"/>
      <c r="G899" s="14"/>
      <c r="H899" s="19">
        <v>2010</v>
      </c>
      <c r="I899" s="14" t="s">
        <v>1416</v>
      </c>
      <c r="J899" s="19" t="s">
        <v>1411</v>
      </c>
      <c r="K899" s="19" t="s">
        <v>831</v>
      </c>
      <c r="L899" s="14" t="s">
        <v>478</v>
      </c>
      <c r="M899" s="19" t="s">
        <v>612</v>
      </c>
      <c r="N899">
        <v>1</v>
      </c>
      <c r="O899">
        <v>5</v>
      </c>
      <c r="P899" s="14" t="s">
        <v>96</v>
      </c>
      <c r="Q899" s="14" t="s">
        <v>2059</v>
      </c>
    </row>
    <row r="900" spans="1:17" ht="18" customHeight="1" x14ac:dyDescent="0.2">
      <c r="A900" s="66" t="s">
        <v>20</v>
      </c>
      <c r="B900" s="66" t="s">
        <v>625</v>
      </c>
      <c r="C900" s="66" t="s">
        <v>14</v>
      </c>
      <c r="D900" s="66" t="s">
        <v>39</v>
      </c>
      <c r="E900" s="66" t="s">
        <v>1408</v>
      </c>
      <c r="F900" s="14"/>
      <c r="G900" s="14"/>
      <c r="H900" s="19">
        <v>2011</v>
      </c>
      <c r="I900" s="14" t="s">
        <v>1417</v>
      </c>
      <c r="J900" s="19" t="s">
        <v>1411</v>
      </c>
      <c r="K900" s="19" t="s">
        <v>831</v>
      </c>
      <c r="L900" s="14" t="s">
        <v>478</v>
      </c>
      <c r="M900" s="19" t="s">
        <v>612</v>
      </c>
      <c r="N900">
        <v>1</v>
      </c>
      <c r="O900">
        <v>5</v>
      </c>
      <c r="P900" s="14" t="s">
        <v>96</v>
      </c>
      <c r="Q900" s="14" t="s">
        <v>2059</v>
      </c>
    </row>
    <row r="901" spans="1:17" ht="18" customHeight="1" x14ac:dyDescent="0.2">
      <c r="A901" s="66" t="s">
        <v>20</v>
      </c>
      <c r="B901" s="66" t="s">
        <v>626</v>
      </c>
      <c r="C901" s="66" t="s">
        <v>14</v>
      </c>
      <c r="D901" s="66" t="s">
        <v>39</v>
      </c>
      <c r="E901" s="66" t="s">
        <v>1408</v>
      </c>
      <c r="F901" s="14"/>
      <c r="G901" s="14"/>
      <c r="H901" s="19">
        <v>2012</v>
      </c>
      <c r="I901" s="14" t="s">
        <v>1419</v>
      </c>
      <c r="J901" s="19" t="s">
        <v>1411</v>
      </c>
      <c r="K901" s="19" t="s">
        <v>831</v>
      </c>
      <c r="L901" s="14" t="s">
        <v>478</v>
      </c>
      <c r="M901" s="19" t="s">
        <v>612</v>
      </c>
      <c r="N901">
        <v>1</v>
      </c>
      <c r="O901">
        <v>5</v>
      </c>
      <c r="P901" s="14" t="s">
        <v>96</v>
      </c>
      <c r="Q901" s="14" t="s">
        <v>2059</v>
      </c>
    </row>
    <row r="902" spans="1:17" ht="18" customHeight="1" x14ac:dyDescent="0.2">
      <c r="A902" s="66" t="s">
        <v>20</v>
      </c>
      <c r="B902" s="66" t="s">
        <v>627</v>
      </c>
      <c r="C902" s="66" t="s">
        <v>14</v>
      </c>
      <c r="D902" s="66" t="s">
        <v>39</v>
      </c>
      <c r="E902" s="66" t="s">
        <v>1408</v>
      </c>
      <c r="F902" s="14"/>
      <c r="G902" s="14"/>
      <c r="H902" s="19">
        <v>2013</v>
      </c>
      <c r="I902" s="14" t="s">
        <v>1424</v>
      </c>
      <c r="J902" s="19" t="s">
        <v>1411</v>
      </c>
      <c r="K902" s="19" t="s">
        <v>831</v>
      </c>
      <c r="L902" s="14" t="s">
        <v>478</v>
      </c>
      <c r="M902" s="19" t="s">
        <v>612</v>
      </c>
      <c r="N902">
        <v>1</v>
      </c>
      <c r="O902">
        <v>5</v>
      </c>
      <c r="P902" s="14" t="s">
        <v>96</v>
      </c>
      <c r="Q902" s="14" t="s">
        <v>2059</v>
      </c>
    </row>
    <row r="903" spans="1:17" ht="18" customHeight="1" x14ac:dyDescent="0.2">
      <c r="A903" s="66" t="s">
        <v>20</v>
      </c>
      <c r="B903" s="66" t="s">
        <v>628</v>
      </c>
      <c r="C903" s="66" t="s">
        <v>14</v>
      </c>
      <c r="D903" s="66" t="s">
        <v>39</v>
      </c>
      <c r="E903" s="66" t="s">
        <v>1408</v>
      </c>
      <c r="F903" s="14"/>
      <c r="G903" s="14"/>
      <c r="H903" s="19">
        <v>2014</v>
      </c>
      <c r="I903" s="14" t="s">
        <v>1421</v>
      </c>
      <c r="J903" s="19" t="s">
        <v>1411</v>
      </c>
      <c r="K903" s="19" t="s">
        <v>831</v>
      </c>
      <c r="L903" s="14" t="s">
        <v>478</v>
      </c>
      <c r="M903" s="19" t="s">
        <v>612</v>
      </c>
      <c r="N903">
        <v>1</v>
      </c>
      <c r="O903">
        <v>5</v>
      </c>
      <c r="P903" s="14" t="s">
        <v>96</v>
      </c>
      <c r="Q903" s="14" t="s">
        <v>2059</v>
      </c>
    </row>
    <row r="904" spans="1:17" ht="18" customHeight="1" x14ac:dyDescent="0.2">
      <c r="A904" s="66" t="s">
        <v>20</v>
      </c>
      <c r="B904" s="66" t="s">
        <v>629</v>
      </c>
      <c r="C904" s="66" t="s">
        <v>14</v>
      </c>
      <c r="D904" s="66" t="s">
        <v>39</v>
      </c>
      <c r="E904" s="66" t="s">
        <v>1408</v>
      </c>
      <c r="F904" s="14"/>
      <c r="G904" s="14"/>
      <c r="H904" s="19">
        <v>2015</v>
      </c>
      <c r="I904" s="14" t="s">
        <v>1422</v>
      </c>
      <c r="J904" s="19" t="s">
        <v>1411</v>
      </c>
      <c r="K904" s="19" t="s">
        <v>831</v>
      </c>
      <c r="L904" s="14" t="s">
        <v>478</v>
      </c>
      <c r="M904" s="19" t="s">
        <v>612</v>
      </c>
      <c r="N904">
        <v>1</v>
      </c>
      <c r="O904">
        <v>5</v>
      </c>
      <c r="P904" s="14" t="s">
        <v>96</v>
      </c>
      <c r="Q904" s="14" t="s">
        <v>2059</v>
      </c>
    </row>
    <row r="905" spans="1:17" ht="18" customHeight="1" x14ac:dyDescent="0.2">
      <c r="A905" s="66" t="s">
        <v>20</v>
      </c>
      <c r="B905" s="66" t="s">
        <v>630</v>
      </c>
      <c r="C905" s="66" t="s">
        <v>14</v>
      </c>
      <c r="D905" s="66" t="s">
        <v>39</v>
      </c>
      <c r="E905" s="66" t="s">
        <v>1408</v>
      </c>
      <c r="F905" s="14"/>
      <c r="G905" s="14"/>
      <c r="H905" s="19">
        <v>2017</v>
      </c>
      <c r="I905" s="14" t="s">
        <v>1423</v>
      </c>
      <c r="J905" s="19" t="s">
        <v>1411</v>
      </c>
      <c r="K905" s="19" t="s">
        <v>831</v>
      </c>
      <c r="L905" s="14" t="s">
        <v>478</v>
      </c>
      <c r="M905" s="19" t="s">
        <v>612</v>
      </c>
      <c r="N905">
        <v>1</v>
      </c>
      <c r="O905">
        <v>5</v>
      </c>
      <c r="P905" s="14" t="s">
        <v>96</v>
      </c>
      <c r="Q905" s="14" t="s">
        <v>2059</v>
      </c>
    </row>
    <row r="906" spans="1:17" ht="18" customHeight="1" x14ac:dyDescent="0.2">
      <c r="A906" s="66" t="s">
        <v>20</v>
      </c>
      <c r="B906" s="66" t="s">
        <v>631</v>
      </c>
      <c r="C906" s="66" t="s">
        <v>14</v>
      </c>
      <c r="D906" s="66" t="s">
        <v>39</v>
      </c>
      <c r="E906" s="66" t="s">
        <v>1408</v>
      </c>
      <c r="F906" s="14"/>
      <c r="G906" s="14"/>
      <c r="H906" s="19">
        <v>2018</v>
      </c>
      <c r="I906" s="14" t="s">
        <v>1425</v>
      </c>
      <c r="J906" s="19" t="s">
        <v>1411</v>
      </c>
      <c r="K906" s="19" t="s">
        <v>831</v>
      </c>
      <c r="L906" s="14" t="s">
        <v>478</v>
      </c>
      <c r="M906" s="19" t="s">
        <v>612</v>
      </c>
      <c r="N906">
        <v>1</v>
      </c>
      <c r="O906">
        <v>5</v>
      </c>
      <c r="P906" s="14" t="s">
        <v>96</v>
      </c>
      <c r="Q906" s="14" t="s">
        <v>2059</v>
      </c>
    </row>
    <row r="907" spans="1:17" ht="18" customHeight="1" x14ac:dyDescent="0.2">
      <c r="A907" s="66" t="s">
        <v>20</v>
      </c>
      <c r="B907" s="66" t="s">
        <v>622</v>
      </c>
      <c r="C907" s="66" t="s">
        <v>14</v>
      </c>
      <c r="D907" s="66" t="s">
        <v>39</v>
      </c>
      <c r="E907" s="66" t="s">
        <v>1426</v>
      </c>
      <c r="F907" s="14"/>
      <c r="G907" s="14"/>
      <c r="H907" s="19">
        <v>2008</v>
      </c>
      <c r="I907" s="14" t="s">
        <v>1427</v>
      </c>
      <c r="J907" s="19" t="s">
        <v>1428</v>
      </c>
      <c r="K907" s="19" t="s">
        <v>831</v>
      </c>
      <c r="L907" s="14" t="s">
        <v>478</v>
      </c>
      <c r="M907" s="19" t="s">
        <v>612</v>
      </c>
      <c r="N907">
        <v>1</v>
      </c>
      <c r="O907">
        <v>5</v>
      </c>
      <c r="P907" s="14" t="s">
        <v>96</v>
      </c>
      <c r="Q907" s="14" t="s">
        <v>2059</v>
      </c>
    </row>
    <row r="908" spans="1:17" ht="18" customHeight="1" x14ac:dyDescent="0.2">
      <c r="A908" s="66" t="s">
        <v>20</v>
      </c>
      <c r="B908" s="66" t="s">
        <v>623</v>
      </c>
      <c r="C908" s="66" t="s">
        <v>14</v>
      </c>
      <c r="D908" s="66" t="s">
        <v>39</v>
      </c>
      <c r="E908" s="66" t="s">
        <v>1426</v>
      </c>
      <c r="F908" s="14"/>
      <c r="G908" s="14"/>
      <c r="H908" s="19">
        <v>2009</v>
      </c>
      <c r="I908" s="14" t="s">
        <v>1429</v>
      </c>
      <c r="J908" s="19" t="s">
        <v>1428</v>
      </c>
      <c r="K908" s="19" t="s">
        <v>831</v>
      </c>
      <c r="L908" s="14" t="s">
        <v>478</v>
      </c>
      <c r="M908" s="19" t="s">
        <v>612</v>
      </c>
      <c r="N908">
        <v>1</v>
      </c>
      <c r="O908">
        <v>5</v>
      </c>
      <c r="P908" s="14" t="s">
        <v>96</v>
      </c>
      <c r="Q908" s="14" t="s">
        <v>2059</v>
      </c>
    </row>
    <row r="909" spans="1:17" ht="18" customHeight="1" x14ac:dyDescent="0.2">
      <c r="A909" s="66" t="s">
        <v>20</v>
      </c>
      <c r="B909" s="66" t="s">
        <v>624</v>
      </c>
      <c r="C909" s="66" t="s">
        <v>14</v>
      </c>
      <c r="D909" s="66" t="s">
        <v>39</v>
      </c>
      <c r="E909" s="66" t="s">
        <v>1426</v>
      </c>
      <c r="F909" s="14"/>
      <c r="G909" s="14"/>
      <c r="H909" s="19">
        <v>2010</v>
      </c>
      <c r="I909" s="14" t="s">
        <v>1430</v>
      </c>
      <c r="J909" s="19" t="s">
        <v>1428</v>
      </c>
      <c r="K909" s="19" t="s">
        <v>831</v>
      </c>
      <c r="L909" s="14" t="s">
        <v>478</v>
      </c>
      <c r="M909" s="19" t="s">
        <v>612</v>
      </c>
      <c r="N909">
        <v>1</v>
      </c>
      <c r="O909">
        <v>5</v>
      </c>
      <c r="P909" s="14" t="s">
        <v>96</v>
      </c>
      <c r="Q909" s="14" t="s">
        <v>2059</v>
      </c>
    </row>
    <row r="910" spans="1:17" ht="18" customHeight="1" x14ac:dyDescent="0.2">
      <c r="A910" s="66" t="s">
        <v>20</v>
      </c>
      <c r="B910" s="66" t="s">
        <v>625</v>
      </c>
      <c r="C910" s="66" t="s">
        <v>14</v>
      </c>
      <c r="D910" s="66" t="s">
        <v>39</v>
      </c>
      <c r="E910" s="66" t="s">
        <v>1426</v>
      </c>
      <c r="F910" s="14"/>
      <c r="G910" s="14"/>
      <c r="H910" s="19">
        <v>2011</v>
      </c>
      <c r="I910" s="14" t="s">
        <v>1434</v>
      </c>
      <c r="J910" s="19" t="s">
        <v>1428</v>
      </c>
      <c r="K910" s="19" t="s">
        <v>831</v>
      </c>
      <c r="L910" s="14" t="s">
        <v>478</v>
      </c>
      <c r="M910" s="19" t="s">
        <v>612</v>
      </c>
      <c r="N910">
        <v>1</v>
      </c>
      <c r="O910">
        <v>5</v>
      </c>
      <c r="P910" s="14" t="s">
        <v>96</v>
      </c>
      <c r="Q910" s="14" t="s">
        <v>2059</v>
      </c>
    </row>
    <row r="911" spans="1:17" ht="18" customHeight="1" x14ac:dyDescent="0.2">
      <c r="A911" s="66" t="s">
        <v>20</v>
      </c>
      <c r="B911" s="66" t="s">
        <v>626</v>
      </c>
      <c r="C911" s="66" t="s">
        <v>14</v>
      </c>
      <c r="D911" s="66" t="s">
        <v>39</v>
      </c>
      <c r="E911" s="66" t="s">
        <v>1426</v>
      </c>
      <c r="F911" s="14"/>
      <c r="G911" s="14"/>
      <c r="H911" s="19">
        <v>2012</v>
      </c>
      <c r="I911" s="14" t="s">
        <v>1435</v>
      </c>
      <c r="J911" s="19" t="s">
        <v>1428</v>
      </c>
      <c r="K911" s="19" t="s">
        <v>831</v>
      </c>
      <c r="L911" s="14" t="s">
        <v>478</v>
      </c>
      <c r="M911" s="19" t="s">
        <v>612</v>
      </c>
      <c r="N911">
        <v>1</v>
      </c>
      <c r="O911">
        <v>5</v>
      </c>
      <c r="P911" s="14" t="s">
        <v>96</v>
      </c>
      <c r="Q911" s="14" t="s">
        <v>2059</v>
      </c>
    </row>
    <row r="912" spans="1:17" ht="18" customHeight="1" x14ac:dyDescent="0.2">
      <c r="A912" s="66" t="s">
        <v>20</v>
      </c>
      <c r="B912" s="66" t="s">
        <v>627</v>
      </c>
      <c r="C912" s="66" t="s">
        <v>14</v>
      </c>
      <c r="D912" s="66" t="s">
        <v>39</v>
      </c>
      <c r="E912" s="66" t="s">
        <v>1426</v>
      </c>
      <c r="F912" s="14"/>
      <c r="G912" s="14"/>
      <c r="H912" s="19">
        <v>2013</v>
      </c>
      <c r="I912" s="14" t="s">
        <v>1442</v>
      </c>
      <c r="J912" s="19" t="s">
        <v>1428</v>
      </c>
      <c r="K912" s="19" t="s">
        <v>831</v>
      </c>
      <c r="L912" s="14" t="s">
        <v>478</v>
      </c>
      <c r="M912" s="19" t="s">
        <v>612</v>
      </c>
      <c r="N912">
        <v>1</v>
      </c>
      <c r="O912">
        <v>5</v>
      </c>
      <c r="P912" s="14" t="s">
        <v>96</v>
      </c>
      <c r="Q912" s="14" t="s">
        <v>2059</v>
      </c>
    </row>
    <row r="913" spans="1:17" ht="18" customHeight="1" x14ac:dyDescent="0.2">
      <c r="A913" s="66" t="s">
        <v>20</v>
      </c>
      <c r="B913" s="66" t="s">
        <v>628</v>
      </c>
      <c r="C913" s="66" t="s">
        <v>14</v>
      </c>
      <c r="D913" s="66" t="s">
        <v>39</v>
      </c>
      <c r="E913" s="66" t="s">
        <v>1426</v>
      </c>
      <c r="F913" s="14"/>
      <c r="G913" s="14"/>
      <c r="H913" s="19">
        <v>2014</v>
      </c>
      <c r="I913" s="14" t="s">
        <v>1438</v>
      </c>
      <c r="J913" s="19" t="s">
        <v>1428</v>
      </c>
      <c r="K913" s="19" t="s">
        <v>831</v>
      </c>
      <c r="L913" s="14" t="s">
        <v>478</v>
      </c>
      <c r="M913" s="19" t="s">
        <v>612</v>
      </c>
      <c r="N913">
        <v>1</v>
      </c>
      <c r="O913">
        <v>5</v>
      </c>
      <c r="P913" s="14" t="s">
        <v>96</v>
      </c>
      <c r="Q913" s="14" t="s">
        <v>2059</v>
      </c>
    </row>
    <row r="914" spans="1:17" ht="18" customHeight="1" x14ac:dyDescent="0.2">
      <c r="A914" s="66" t="s">
        <v>20</v>
      </c>
      <c r="B914" s="66" t="s">
        <v>629</v>
      </c>
      <c r="C914" s="66" t="s">
        <v>14</v>
      </c>
      <c r="D914" s="66" t="s">
        <v>39</v>
      </c>
      <c r="E914" s="66" t="s">
        <v>1426</v>
      </c>
      <c r="F914" s="14"/>
      <c r="G914" s="14"/>
      <c r="H914" s="19">
        <v>2015</v>
      </c>
      <c r="I914" s="14" t="s">
        <v>1439</v>
      </c>
      <c r="J914" s="19" t="s">
        <v>1428</v>
      </c>
      <c r="K914" s="19" t="s">
        <v>831</v>
      </c>
      <c r="L914" s="14" t="s">
        <v>478</v>
      </c>
      <c r="M914" s="19" t="s">
        <v>612</v>
      </c>
      <c r="N914">
        <v>1</v>
      </c>
      <c r="O914">
        <v>5</v>
      </c>
      <c r="P914" s="14" t="s">
        <v>96</v>
      </c>
      <c r="Q914" s="14" t="s">
        <v>2059</v>
      </c>
    </row>
    <row r="915" spans="1:17" ht="18" customHeight="1" x14ac:dyDescent="0.2">
      <c r="A915" s="66" t="s">
        <v>20</v>
      </c>
      <c r="B915" s="66" t="s">
        <v>630</v>
      </c>
      <c r="C915" s="66" t="s">
        <v>14</v>
      </c>
      <c r="D915" s="66" t="s">
        <v>39</v>
      </c>
      <c r="E915" s="66" t="s">
        <v>1426</v>
      </c>
      <c r="F915" s="14"/>
      <c r="G915" s="14"/>
      <c r="H915" s="19">
        <v>2017</v>
      </c>
      <c r="I915" s="14" t="s">
        <v>1441</v>
      </c>
      <c r="J915" s="19" t="s">
        <v>1428</v>
      </c>
      <c r="K915" s="19" t="s">
        <v>831</v>
      </c>
      <c r="L915" s="14" t="s">
        <v>478</v>
      </c>
      <c r="M915" s="19" t="s">
        <v>612</v>
      </c>
      <c r="N915">
        <v>1</v>
      </c>
      <c r="O915">
        <v>5</v>
      </c>
      <c r="P915" s="14" t="s">
        <v>96</v>
      </c>
      <c r="Q915" s="14" t="s">
        <v>2059</v>
      </c>
    </row>
    <row r="916" spans="1:17" ht="18" customHeight="1" x14ac:dyDescent="0.2">
      <c r="A916" s="66" t="s">
        <v>20</v>
      </c>
      <c r="B916" s="66" t="s">
        <v>631</v>
      </c>
      <c r="C916" s="66" t="s">
        <v>14</v>
      </c>
      <c r="D916" s="66" t="s">
        <v>39</v>
      </c>
      <c r="E916" s="66" t="s">
        <v>1426</v>
      </c>
      <c r="F916" s="14"/>
      <c r="G916" s="14"/>
      <c r="H916" s="19">
        <v>2018</v>
      </c>
      <c r="I916" s="14" t="s">
        <v>1444</v>
      </c>
      <c r="J916" s="19" t="s">
        <v>1428</v>
      </c>
      <c r="K916" s="19" t="s">
        <v>831</v>
      </c>
      <c r="L916" s="14" t="s">
        <v>478</v>
      </c>
      <c r="M916" s="19" t="s">
        <v>612</v>
      </c>
      <c r="N916">
        <v>1</v>
      </c>
      <c r="O916">
        <v>5</v>
      </c>
      <c r="P916" s="14" t="s">
        <v>96</v>
      </c>
      <c r="Q916" s="14" t="s">
        <v>2059</v>
      </c>
    </row>
    <row r="917" spans="1:17" ht="18" customHeight="1" x14ac:dyDescent="0.2">
      <c r="A917" s="66" t="s">
        <v>20</v>
      </c>
      <c r="B917" s="66" t="s">
        <v>622</v>
      </c>
      <c r="C917" s="66" t="s">
        <v>14</v>
      </c>
      <c r="D917" s="66" t="s">
        <v>39</v>
      </c>
      <c r="E917" s="66" t="s">
        <v>1445</v>
      </c>
      <c r="F917" s="14"/>
      <c r="G917" s="14"/>
      <c r="H917" s="19">
        <v>2008</v>
      </c>
      <c r="I917" s="14" t="s">
        <v>1446</v>
      </c>
      <c r="J917" s="19" t="s">
        <v>1447</v>
      </c>
      <c r="K917" s="19" t="s">
        <v>831</v>
      </c>
      <c r="L917" s="14" t="s">
        <v>119</v>
      </c>
      <c r="M917" s="19" t="s">
        <v>612</v>
      </c>
      <c r="N917">
        <v>1</v>
      </c>
      <c r="O917">
        <v>5</v>
      </c>
      <c r="P917" s="14" t="s">
        <v>96</v>
      </c>
      <c r="Q917" s="14" t="s">
        <v>2059</v>
      </c>
    </row>
    <row r="918" spans="1:17" ht="18" customHeight="1" x14ac:dyDescent="0.2">
      <c r="A918" s="66" t="s">
        <v>20</v>
      </c>
      <c r="B918" s="66" t="s">
        <v>623</v>
      </c>
      <c r="C918" s="66" t="s">
        <v>14</v>
      </c>
      <c r="D918" s="66" t="s">
        <v>39</v>
      </c>
      <c r="E918" s="66" t="s">
        <v>1445</v>
      </c>
      <c r="F918" s="14"/>
      <c r="G918" s="14"/>
      <c r="H918" s="19">
        <v>2009</v>
      </c>
      <c r="I918" s="14" t="s">
        <v>1449</v>
      </c>
      <c r="J918" s="19" t="s">
        <v>1447</v>
      </c>
      <c r="K918" s="19" t="s">
        <v>831</v>
      </c>
      <c r="L918" s="14" t="s">
        <v>119</v>
      </c>
      <c r="M918" s="19" t="s">
        <v>612</v>
      </c>
      <c r="N918">
        <v>1</v>
      </c>
      <c r="O918">
        <v>5</v>
      </c>
      <c r="P918" s="14" t="s">
        <v>96</v>
      </c>
      <c r="Q918" s="14" t="s">
        <v>2059</v>
      </c>
    </row>
    <row r="919" spans="1:17" ht="18" customHeight="1" x14ac:dyDescent="0.2">
      <c r="A919" s="66" t="s">
        <v>20</v>
      </c>
      <c r="B919" s="66" t="s">
        <v>624</v>
      </c>
      <c r="C919" s="66" t="s">
        <v>14</v>
      </c>
      <c r="D919" s="66" t="s">
        <v>39</v>
      </c>
      <c r="E919" s="66" t="s">
        <v>1445</v>
      </c>
      <c r="F919" s="14"/>
      <c r="G919" s="14"/>
      <c r="H919" s="19">
        <v>2010</v>
      </c>
      <c r="I919" s="14" t="s">
        <v>1450</v>
      </c>
      <c r="J919" s="19" t="s">
        <v>1447</v>
      </c>
      <c r="K919" s="19" t="s">
        <v>831</v>
      </c>
      <c r="L919" s="14" t="s">
        <v>119</v>
      </c>
      <c r="M919" s="19" t="s">
        <v>612</v>
      </c>
      <c r="N919">
        <v>1</v>
      </c>
      <c r="O919">
        <v>5</v>
      </c>
      <c r="P919" s="14" t="s">
        <v>96</v>
      </c>
      <c r="Q919" s="14" t="s">
        <v>2059</v>
      </c>
    </row>
    <row r="920" spans="1:17" ht="18" customHeight="1" x14ac:dyDescent="0.2">
      <c r="A920" s="66" t="s">
        <v>20</v>
      </c>
      <c r="B920" s="66" t="s">
        <v>625</v>
      </c>
      <c r="C920" s="66" t="s">
        <v>14</v>
      </c>
      <c r="D920" s="66" t="s">
        <v>39</v>
      </c>
      <c r="E920" s="66" t="s">
        <v>1445</v>
      </c>
      <c r="F920" s="14"/>
      <c r="G920" s="14"/>
      <c r="H920" s="19">
        <v>2011</v>
      </c>
      <c r="I920" s="14" t="s">
        <v>1451</v>
      </c>
      <c r="J920" s="19" t="s">
        <v>1447</v>
      </c>
      <c r="K920" s="19" t="s">
        <v>831</v>
      </c>
      <c r="L920" s="14" t="s">
        <v>119</v>
      </c>
      <c r="M920" s="19" t="s">
        <v>612</v>
      </c>
      <c r="N920">
        <v>1</v>
      </c>
      <c r="O920">
        <v>5</v>
      </c>
      <c r="P920" s="14" t="s">
        <v>96</v>
      </c>
      <c r="Q920" s="14" t="s">
        <v>2059</v>
      </c>
    </row>
    <row r="921" spans="1:17" ht="18" customHeight="1" x14ac:dyDescent="0.2">
      <c r="A921" s="66" t="s">
        <v>20</v>
      </c>
      <c r="B921" s="66" t="s">
        <v>626</v>
      </c>
      <c r="C921" s="66" t="s">
        <v>14</v>
      </c>
      <c r="D921" s="66" t="s">
        <v>39</v>
      </c>
      <c r="E921" s="66" t="s">
        <v>1445</v>
      </c>
      <c r="F921" s="14"/>
      <c r="G921" s="14"/>
      <c r="H921" s="19">
        <v>2012</v>
      </c>
      <c r="I921" s="14" t="s">
        <v>1453</v>
      </c>
      <c r="J921" s="19" t="s">
        <v>1447</v>
      </c>
      <c r="K921" s="19" t="s">
        <v>831</v>
      </c>
      <c r="L921" s="14" t="s">
        <v>119</v>
      </c>
      <c r="M921" s="19" t="s">
        <v>612</v>
      </c>
      <c r="N921">
        <v>1</v>
      </c>
      <c r="O921">
        <v>5</v>
      </c>
      <c r="P921" s="14" t="s">
        <v>96</v>
      </c>
      <c r="Q921" s="14" t="s">
        <v>2059</v>
      </c>
    </row>
    <row r="922" spans="1:17" ht="18" customHeight="1" x14ac:dyDescent="0.2">
      <c r="A922" s="66" t="s">
        <v>20</v>
      </c>
      <c r="B922" s="66" t="s">
        <v>627</v>
      </c>
      <c r="C922" s="66" t="s">
        <v>14</v>
      </c>
      <c r="D922" s="66" t="s">
        <v>39</v>
      </c>
      <c r="E922" s="66" t="s">
        <v>1445</v>
      </c>
      <c r="F922" s="14"/>
      <c r="G922" s="14"/>
      <c r="H922" s="19">
        <v>2013</v>
      </c>
      <c r="I922" s="14" t="s">
        <v>1459</v>
      </c>
      <c r="J922" s="19" t="s">
        <v>1447</v>
      </c>
      <c r="K922" s="19" t="s">
        <v>831</v>
      </c>
      <c r="L922" s="14" t="s">
        <v>119</v>
      </c>
      <c r="M922" s="19" t="s">
        <v>612</v>
      </c>
      <c r="N922">
        <v>1</v>
      </c>
      <c r="O922">
        <v>5</v>
      </c>
      <c r="P922" s="14" t="s">
        <v>96</v>
      </c>
      <c r="Q922" s="14" t="s">
        <v>2059</v>
      </c>
    </row>
    <row r="923" spans="1:17" ht="18" customHeight="1" x14ac:dyDescent="0.2">
      <c r="A923" s="66" t="s">
        <v>20</v>
      </c>
      <c r="B923" s="66" t="s">
        <v>628</v>
      </c>
      <c r="C923" s="66" t="s">
        <v>14</v>
      </c>
      <c r="D923" s="66" t="s">
        <v>39</v>
      </c>
      <c r="E923" s="66" t="s">
        <v>1445</v>
      </c>
      <c r="F923" s="14"/>
      <c r="G923" s="14"/>
      <c r="H923" s="19">
        <v>2014</v>
      </c>
      <c r="I923" s="14" t="s">
        <v>1455</v>
      </c>
      <c r="J923" s="19" t="s">
        <v>1447</v>
      </c>
      <c r="K923" s="19" t="s">
        <v>831</v>
      </c>
      <c r="L923" s="14" t="s">
        <v>119</v>
      </c>
      <c r="M923" s="19" t="s">
        <v>612</v>
      </c>
      <c r="N923">
        <v>1</v>
      </c>
      <c r="O923">
        <v>5</v>
      </c>
      <c r="P923" s="14" t="s">
        <v>96</v>
      </c>
      <c r="Q923" s="14" t="s">
        <v>2059</v>
      </c>
    </row>
    <row r="924" spans="1:17" ht="18" customHeight="1" x14ac:dyDescent="0.2">
      <c r="A924" s="66" t="s">
        <v>20</v>
      </c>
      <c r="B924" s="66" t="s">
        <v>629</v>
      </c>
      <c r="C924" s="66" t="s">
        <v>14</v>
      </c>
      <c r="D924" s="66" t="s">
        <v>39</v>
      </c>
      <c r="E924" s="66" t="s">
        <v>1445</v>
      </c>
      <c r="F924" s="14"/>
      <c r="G924" s="14"/>
      <c r="H924" s="19">
        <v>2015</v>
      </c>
      <c r="I924" s="14" t="s">
        <v>1456</v>
      </c>
      <c r="J924" s="19" t="s">
        <v>1447</v>
      </c>
      <c r="K924" s="19" t="s">
        <v>831</v>
      </c>
      <c r="L924" s="14" t="s">
        <v>119</v>
      </c>
      <c r="M924" s="19" t="s">
        <v>612</v>
      </c>
      <c r="N924">
        <v>1</v>
      </c>
      <c r="O924">
        <v>5</v>
      </c>
      <c r="P924" s="14" t="s">
        <v>96</v>
      </c>
      <c r="Q924" s="14" t="s">
        <v>2059</v>
      </c>
    </row>
    <row r="925" spans="1:17" ht="18" customHeight="1" x14ac:dyDescent="0.2">
      <c r="A925" s="66" t="s">
        <v>20</v>
      </c>
      <c r="B925" s="66" t="s">
        <v>630</v>
      </c>
      <c r="C925" s="66" t="s">
        <v>14</v>
      </c>
      <c r="D925" s="66" t="s">
        <v>39</v>
      </c>
      <c r="E925" s="66" t="s">
        <v>1445</v>
      </c>
      <c r="F925" s="14"/>
      <c r="G925" s="14"/>
      <c r="H925" s="19">
        <v>2017</v>
      </c>
      <c r="I925" s="14" t="s">
        <v>1458</v>
      </c>
      <c r="J925" s="19" t="s">
        <v>1447</v>
      </c>
      <c r="K925" s="19" t="s">
        <v>831</v>
      </c>
      <c r="L925" s="14" t="s">
        <v>119</v>
      </c>
      <c r="M925" s="19" t="s">
        <v>612</v>
      </c>
      <c r="N925">
        <v>1</v>
      </c>
      <c r="O925">
        <v>5</v>
      </c>
      <c r="P925" s="14" t="s">
        <v>96</v>
      </c>
      <c r="Q925" s="14" t="s">
        <v>2059</v>
      </c>
    </row>
    <row r="926" spans="1:17" ht="18" customHeight="1" x14ac:dyDescent="0.2">
      <c r="A926" s="66" t="s">
        <v>20</v>
      </c>
      <c r="B926" s="66" t="s">
        <v>631</v>
      </c>
      <c r="C926" s="66" t="s">
        <v>14</v>
      </c>
      <c r="D926" s="66" t="s">
        <v>39</v>
      </c>
      <c r="E926" s="66" t="s">
        <v>1445</v>
      </c>
      <c r="F926" s="14"/>
      <c r="G926" s="14"/>
      <c r="H926" s="19">
        <v>2018</v>
      </c>
      <c r="I926" s="14" t="s">
        <v>1461</v>
      </c>
      <c r="J926" s="19" t="s">
        <v>1447</v>
      </c>
      <c r="K926" s="19" t="s">
        <v>831</v>
      </c>
      <c r="L926" s="14" t="s">
        <v>119</v>
      </c>
      <c r="M926" s="19" t="s">
        <v>612</v>
      </c>
      <c r="N926">
        <v>1</v>
      </c>
      <c r="O926">
        <v>5</v>
      </c>
      <c r="P926" s="14" t="s">
        <v>96</v>
      </c>
      <c r="Q926" s="14" t="s">
        <v>2059</v>
      </c>
    </row>
    <row r="927" spans="1:17" ht="18" customHeight="1" x14ac:dyDescent="0.2">
      <c r="A927" s="66" t="s">
        <v>20</v>
      </c>
      <c r="B927" s="66" t="s">
        <v>622</v>
      </c>
      <c r="C927" s="66" t="s">
        <v>14</v>
      </c>
      <c r="D927" s="66" t="s">
        <v>39</v>
      </c>
      <c r="E927" s="66" t="s">
        <v>1462</v>
      </c>
      <c r="F927" s="14"/>
      <c r="G927" s="14"/>
      <c r="H927" s="19">
        <v>2008</v>
      </c>
      <c r="I927" s="14" t="s">
        <v>1464</v>
      </c>
      <c r="J927" s="19" t="s">
        <v>1465</v>
      </c>
      <c r="K927" s="19" t="s">
        <v>831</v>
      </c>
      <c r="L927" s="14" t="s">
        <v>119</v>
      </c>
      <c r="M927" s="19" t="s">
        <v>612</v>
      </c>
      <c r="N927">
        <v>1</v>
      </c>
      <c r="O927">
        <v>5</v>
      </c>
      <c r="P927" s="14" t="s">
        <v>96</v>
      </c>
      <c r="Q927" s="14" t="s">
        <v>2059</v>
      </c>
    </row>
    <row r="928" spans="1:17" ht="18" customHeight="1" x14ac:dyDescent="0.2">
      <c r="A928" s="66" t="s">
        <v>20</v>
      </c>
      <c r="B928" s="66" t="s">
        <v>623</v>
      </c>
      <c r="C928" s="66" t="s">
        <v>14</v>
      </c>
      <c r="D928" s="66" t="s">
        <v>39</v>
      </c>
      <c r="E928" s="66" t="s">
        <v>1462</v>
      </c>
      <c r="F928" s="14"/>
      <c r="G928" s="14"/>
      <c r="H928" s="19">
        <v>2009</v>
      </c>
      <c r="I928" s="14" t="s">
        <v>1466</v>
      </c>
      <c r="J928" s="19" t="s">
        <v>1465</v>
      </c>
      <c r="K928" s="19" t="s">
        <v>831</v>
      </c>
      <c r="L928" s="14" t="s">
        <v>119</v>
      </c>
      <c r="M928" s="19" t="s">
        <v>612</v>
      </c>
      <c r="N928">
        <v>1</v>
      </c>
      <c r="O928">
        <v>5</v>
      </c>
      <c r="P928" s="14" t="s">
        <v>96</v>
      </c>
      <c r="Q928" s="14" t="s">
        <v>2059</v>
      </c>
    </row>
    <row r="929" spans="1:17" ht="18" customHeight="1" x14ac:dyDescent="0.2">
      <c r="A929" s="66" t="s">
        <v>20</v>
      </c>
      <c r="B929" s="66" t="s">
        <v>624</v>
      </c>
      <c r="C929" s="66" t="s">
        <v>14</v>
      </c>
      <c r="D929" s="66" t="s">
        <v>39</v>
      </c>
      <c r="E929" s="66" t="s">
        <v>1462</v>
      </c>
      <c r="F929" s="14"/>
      <c r="G929" s="14"/>
      <c r="H929" s="19">
        <v>2010</v>
      </c>
      <c r="I929" s="14" t="s">
        <v>1468</v>
      </c>
      <c r="J929" s="19" t="s">
        <v>1465</v>
      </c>
      <c r="K929" s="19" t="s">
        <v>831</v>
      </c>
      <c r="L929" s="14" t="s">
        <v>119</v>
      </c>
      <c r="M929" s="19" t="s">
        <v>612</v>
      </c>
      <c r="N929">
        <v>1</v>
      </c>
      <c r="O929">
        <v>5</v>
      </c>
      <c r="P929" s="14" t="s">
        <v>96</v>
      </c>
      <c r="Q929" s="14" t="s">
        <v>2059</v>
      </c>
    </row>
    <row r="930" spans="1:17" ht="18" customHeight="1" x14ac:dyDescent="0.2">
      <c r="A930" s="66" t="s">
        <v>20</v>
      </c>
      <c r="B930" s="66" t="s">
        <v>625</v>
      </c>
      <c r="C930" s="66" t="s">
        <v>14</v>
      </c>
      <c r="D930" s="66" t="s">
        <v>39</v>
      </c>
      <c r="E930" s="66" t="s">
        <v>1462</v>
      </c>
      <c r="F930" s="14"/>
      <c r="G930" s="14"/>
      <c r="H930" s="19">
        <v>2011</v>
      </c>
      <c r="I930" s="14" t="s">
        <v>1469</v>
      </c>
      <c r="J930" s="19" t="s">
        <v>1465</v>
      </c>
      <c r="K930" s="19" t="s">
        <v>831</v>
      </c>
      <c r="L930" s="14" t="s">
        <v>119</v>
      </c>
      <c r="M930" s="19" t="s">
        <v>612</v>
      </c>
      <c r="N930">
        <v>1</v>
      </c>
      <c r="O930">
        <v>5</v>
      </c>
      <c r="P930" s="14" t="s">
        <v>96</v>
      </c>
      <c r="Q930" s="14" t="s">
        <v>2059</v>
      </c>
    </row>
    <row r="931" spans="1:17" ht="18" customHeight="1" x14ac:dyDescent="0.2">
      <c r="A931" s="66" t="s">
        <v>20</v>
      </c>
      <c r="B931" s="66" t="s">
        <v>626</v>
      </c>
      <c r="C931" s="66" t="s">
        <v>14</v>
      </c>
      <c r="D931" s="66" t="s">
        <v>39</v>
      </c>
      <c r="E931" s="66" t="s">
        <v>1462</v>
      </c>
      <c r="F931" s="14"/>
      <c r="G931" s="14"/>
      <c r="H931" s="19">
        <v>2012</v>
      </c>
      <c r="I931" s="14" t="s">
        <v>1470</v>
      </c>
      <c r="J931" s="19" t="s">
        <v>1465</v>
      </c>
      <c r="K931" s="19" t="s">
        <v>831</v>
      </c>
      <c r="L931" s="14" t="s">
        <v>119</v>
      </c>
      <c r="M931" s="19" t="s">
        <v>612</v>
      </c>
      <c r="N931">
        <v>1</v>
      </c>
      <c r="O931">
        <v>5</v>
      </c>
      <c r="P931" s="14" t="s">
        <v>96</v>
      </c>
      <c r="Q931" s="14" t="s">
        <v>2059</v>
      </c>
    </row>
    <row r="932" spans="1:17" ht="18" customHeight="1" x14ac:dyDescent="0.2">
      <c r="A932" s="66" t="s">
        <v>20</v>
      </c>
      <c r="B932" s="66" t="s">
        <v>627</v>
      </c>
      <c r="C932" s="66" t="s">
        <v>14</v>
      </c>
      <c r="D932" s="66" t="s">
        <v>39</v>
      </c>
      <c r="E932" s="66" t="s">
        <v>1462</v>
      </c>
      <c r="F932" s="14"/>
      <c r="G932" s="14"/>
      <c r="H932" s="19">
        <v>2013</v>
      </c>
      <c r="I932" s="14" t="s">
        <v>1474</v>
      </c>
      <c r="J932" s="19" t="s">
        <v>1465</v>
      </c>
      <c r="K932" s="19" t="s">
        <v>831</v>
      </c>
      <c r="L932" s="14" t="s">
        <v>119</v>
      </c>
      <c r="M932" s="19" t="s">
        <v>612</v>
      </c>
      <c r="N932">
        <v>1</v>
      </c>
      <c r="O932">
        <v>5</v>
      </c>
      <c r="P932" s="14" t="s">
        <v>96</v>
      </c>
      <c r="Q932" s="14" t="s">
        <v>2059</v>
      </c>
    </row>
    <row r="933" spans="1:17" ht="18" customHeight="1" x14ac:dyDescent="0.2">
      <c r="A933" s="66" t="s">
        <v>20</v>
      </c>
      <c r="B933" s="66" t="s">
        <v>628</v>
      </c>
      <c r="C933" s="66" t="s">
        <v>14</v>
      </c>
      <c r="D933" s="66" t="s">
        <v>39</v>
      </c>
      <c r="E933" s="66" t="s">
        <v>1462</v>
      </c>
      <c r="F933" s="14"/>
      <c r="G933" s="14"/>
      <c r="H933" s="19">
        <v>2014</v>
      </c>
      <c r="I933" s="14" t="s">
        <v>1471</v>
      </c>
      <c r="J933" s="19" t="s">
        <v>1465</v>
      </c>
      <c r="K933" s="19" t="s">
        <v>831</v>
      </c>
      <c r="L933" s="14" t="s">
        <v>119</v>
      </c>
      <c r="M933" s="19" t="s">
        <v>612</v>
      </c>
      <c r="N933">
        <v>1</v>
      </c>
      <c r="O933">
        <v>5</v>
      </c>
      <c r="P933" s="14" t="s">
        <v>96</v>
      </c>
      <c r="Q933" s="14" t="s">
        <v>2059</v>
      </c>
    </row>
    <row r="934" spans="1:17" ht="18" customHeight="1" x14ac:dyDescent="0.2">
      <c r="A934" s="66" t="s">
        <v>20</v>
      </c>
      <c r="B934" s="66" t="s">
        <v>629</v>
      </c>
      <c r="C934" s="66" t="s">
        <v>14</v>
      </c>
      <c r="D934" s="66" t="s">
        <v>39</v>
      </c>
      <c r="E934" s="66" t="s">
        <v>1462</v>
      </c>
      <c r="F934" s="14"/>
      <c r="G934" s="14"/>
      <c r="H934" s="19">
        <v>2015</v>
      </c>
      <c r="I934" s="14" t="s">
        <v>1472</v>
      </c>
      <c r="J934" s="19" t="s">
        <v>1465</v>
      </c>
      <c r="K934" s="19" t="s">
        <v>831</v>
      </c>
      <c r="L934" s="14" t="s">
        <v>119</v>
      </c>
      <c r="M934" s="19" t="s">
        <v>612</v>
      </c>
      <c r="N934">
        <v>1</v>
      </c>
      <c r="O934">
        <v>5</v>
      </c>
      <c r="P934" s="14" t="s">
        <v>96</v>
      </c>
      <c r="Q934" s="14" t="s">
        <v>2059</v>
      </c>
    </row>
    <row r="935" spans="1:17" ht="18" customHeight="1" x14ac:dyDescent="0.2">
      <c r="A935" s="66" t="s">
        <v>20</v>
      </c>
      <c r="B935" s="66" t="s">
        <v>630</v>
      </c>
      <c r="C935" s="66" t="s">
        <v>14</v>
      </c>
      <c r="D935" s="66" t="s">
        <v>39</v>
      </c>
      <c r="E935" s="66" t="s">
        <v>1462</v>
      </c>
      <c r="F935" s="14"/>
      <c r="G935" s="14"/>
      <c r="H935" s="19">
        <v>2017</v>
      </c>
      <c r="I935" s="14" t="s">
        <v>1473</v>
      </c>
      <c r="J935" s="19" t="s">
        <v>1465</v>
      </c>
      <c r="K935" s="19" t="s">
        <v>831</v>
      </c>
      <c r="L935" s="14" t="s">
        <v>119</v>
      </c>
      <c r="M935" s="19" t="s">
        <v>612</v>
      </c>
      <c r="N935">
        <v>1</v>
      </c>
      <c r="O935">
        <v>5</v>
      </c>
      <c r="P935" s="14" t="s">
        <v>96</v>
      </c>
      <c r="Q935" s="14" t="s">
        <v>2059</v>
      </c>
    </row>
    <row r="936" spans="1:17" ht="18" customHeight="1" x14ac:dyDescent="0.2">
      <c r="A936" s="66" t="s">
        <v>20</v>
      </c>
      <c r="B936" s="66" t="s">
        <v>631</v>
      </c>
      <c r="C936" s="66" t="s">
        <v>14</v>
      </c>
      <c r="D936" s="66" t="s">
        <v>39</v>
      </c>
      <c r="E936" s="66" t="s">
        <v>1462</v>
      </c>
      <c r="F936" s="14"/>
      <c r="G936" s="14"/>
      <c r="H936" s="19">
        <v>2018</v>
      </c>
      <c r="I936" s="14" t="s">
        <v>1475</v>
      </c>
      <c r="J936" s="19" t="s">
        <v>1465</v>
      </c>
      <c r="K936" s="19" t="s">
        <v>831</v>
      </c>
      <c r="L936" s="14" t="s">
        <v>119</v>
      </c>
      <c r="M936" s="19" t="s">
        <v>612</v>
      </c>
      <c r="N936">
        <v>1</v>
      </c>
      <c r="O936">
        <v>5</v>
      </c>
      <c r="P936" s="14" t="s">
        <v>96</v>
      </c>
      <c r="Q936" s="14" t="s">
        <v>2059</v>
      </c>
    </row>
    <row r="937" spans="1:17" ht="18" customHeight="1" x14ac:dyDescent="0.2">
      <c r="A937" s="66" t="s">
        <v>20</v>
      </c>
      <c r="B937" s="66" t="s">
        <v>622</v>
      </c>
      <c r="C937" s="66" t="s">
        <v>14</v>
      </c>
      <c r="D937" s="66" t="s">
        <v>39</v>
      </c>
      <c r="E937" s="66" t="s">
        <v>1476</v>
      </c>
      <c r="F937" s="14"/>
      <c r="G937" s="14"/>
      <c r="H937" s="19">
        <v>2008</v>
      </c>
      <c r="I937" s="14" t="s">
        <v>1477</v>
      </c>
      <c r="J937" s="19" t="s">
        <v>1478</v>
      </c>
      <c r="K937" s="19" t="s">
        <v>831</v>
      </c>
      <c r="L937" s="14" t="s">
        <v>119</v>
      </c>
      <c r="M937" s="19" t="s">
        <v>612</v>
      </c>
      <c r="N937">
        <v>1</v>
      </c>
      <c r="O937">
        <v>5</v>
      </c>
      <c r="P937" s="14" t="s">
        <v>96</v>
      </c>
      <c r="Q937" s="14" t="s">
        <v>2059</v>
      </c>
    </row>
    <row r="938" spans="1:17" ht="18" customHeight="1" x14ac:dyDescent="0.2">
      <c r="A938" s="66" t="s">
        <v>20</v>
      </c>
      <c r="B938" s="66" t="s">
        <v>623</v>
      </c>
      <c r="C938" s="66" t="s">
        <v>14</v>
      </c>
      <c r="D938" s="66" t="s">
        <v>39</v>
      </c>
      <c r="E938" s="66" t="s">
        <v>1476</v>
      </c>
      <c r="F938" s="14"/>
      <c r="G938" s="14"/>
      <c r="H938" s="19">
        <v>2009</v>
      </c>
      <c r="I938" s="14" t="s">
        <v>1479</v>
      </c>
      <c r="J938" s="19" t="s">
        <v>1478</v>
      </c>
      <c r="K938" s="19" t="s">
        <v>831</v>
      </c>
      <c r="L938" s="14" t="s">
        <v>119</v>
      </c>
      <c r="M938" s="19" t="s">
        <v>612</v>
      </c>
      <c r="N938">
        <v>1</v>
      </c>
      <c r="O938">
        <v>5</v>
      </c>
      <c r="P938" s="14" t="s">
        <v>96</v>
      </c>
      <c r="Q938" s="14" t="s">
        <v>2059</v>
      </c>
    </row>
    <row r="939" spans="1:17" ht="18" customHeight="1" x14ac:dyDescent="0.2">
      <c r="A939" s="66" t="s">
        <v>20</v>
      </c>
      <c r="B939" s="66" t="s">
        <v>624</v>
      </c>
      <c r="C939" s="66" t="s">
        <v>14</v>
      </c>
      <c r="D939" s="66" t="s">
        <v>39</v>
      </c>
      <c r="E939" s="66" t="s">
        <v>1476</v>
      </c>
      <c r="F939" s="14"/>
      <c r="G939" s="14"/>
      <c r="H939" s="14">
        <v>2010</v>
      </c>
      <c r="I939" s="14" t="s">
        <v>1480</v>
      </c>
      <c r="J939" s="19" t="s">
        <v>1478</v>
      </c>
      <c r="K939" s="19" t="s">
        <v>831</v>
      </c>
      <c r="L939" s="14" t="s">
        <v>119</v>
      </c>
      <c r="M939" s="19" t="s">
        <v>612</v>
      </c>
      <c r="N939">
        <v>1</v>
      </c>
      <c r="O939">
        <v>5</v>
      </c>
      <c r="P939" s="14" t="s">
        <v>96</v>
      </c>
      <c r="Q939" s="14" t="s">
        <v>2059</v>
      </c>
    </row>
    <row r="940" spans="1:17" ht="18" customHeight="1" x14ac:dyDescent="0.2">
      <c r="A940" s="66" t="s">
        <v>20</v>
      </c>
      <c r="B940" s="66" t="s">
        <v>625</v>
      </c>
      <c r="C940" s="66" t="s">
        <v>14</v>
      </c>
      <c r="D940" s="66" t="s">
        <v>39</v>
      </c>
      <c r="E940" s="66" t="s">
        <v>1476</v>
      </c>
      <c r="F940" s="14"/>
      <c r="G940" s="14"/>
      <c r="H940" s="19">
        <v>2011</v>
      </c>
      <c r="I940" s="14" t="s">
        <v>1481</v>
      </c>
      <c r="J940" s="19" t="s">
        <v>1478</v>
      </c>
      <c r="K940" s="19" t="s">
        <v>831</v>
      </c>
      <c r="L940" s="14" t="s">
        <v>119</v>
      </c>
      <c r="M940" s="19" t="s">
        <v>612</v>
      </c>
      <c r="N940">
        <v>1</v>
      </c>
      <c r="O940">
        <v>5</v>
      </c>
      <c r="P940" s="14" t="s">
        <v>96</v>
      </c>
      <c r="Q940" s="14" t="s">
        <v>2059</v>
      </c>
    </row>
    <row r="941" spans="1:17" ht="18" customHeight="1" x14ac:dyDescent="0.2">
      <c r="A941" s="66" t="s">
        <v>20</v>
      </c>
      <c r="B941" s="66" t="s">
        <v>626</v>
      </c>
      <c r="C941" s="66" t="s">
        <v>14</v>
      </c>
      <c r="D941" s="66" t="s">
        <v>39</v>
      </c>
      <c r="E941" s="66" t="s">
        <v>1476</v>
      </c>
      <c r="F941" s="14"/>
      <c r="G941" s="14"/>
      <c r="H941" s="19">
        <v>2012</v>
      </c>
      <c r="I941" s="14" t="s">
        <v>1482</v>
      </c>
      <c r="J941" s="19" t="s">
        <v>1478</v>
      </c>
      <c r="K941" s="19" t="s">
        <v>831</v>
      </c>
      <c r="L941" s="14" t="s">
        <v>119</v>
      </c>
      <c r="M941" s="19" t="s">
        <v>612</v>
      </c>
      <c r="N941">
        <v>1</v>
      </c>
      <c r="O941">
        <v>5</v>
      </c>
      <c r="P941" s="14" t="s">
        <v>96</v>
      </c>
      <c r="Q941" s="14" t="s">
        <v>2059</v>
      </c>
    </row>
    <row r="942" spans="1:17" ht="18" customHeight="1" x14ac:dyDescent="0.2">
      <c r="A942" s="66" t="s">
        <v>20</v>
      </c>
      <c r="B942" s="66" t="s">
        <v>627</v>
      </c>
      <c r="C942" s="66" t="s">
        <v>14</v>
      </c>
      <c r="D942" s="66" t="s">
        <v>39</v>
      </c>
      <c r="E942" s="66" t="s">
        <v>1476</v>
      </c>
      <c r="F942" s="14"/>
      <c r="G942" s="14"/>
      <c r="H942" s="19">
        <v>2013</v>
      </c>
      <c r="I942" s="14" t="s">
        <v>1486</v>
      </c>
      <c r="J942" s="19" t="s">
        <v>1478</v>
      </c>
      <c r="K942" s="19" t="s">
        <v>831</v>
      </c>
      <c r="L942" s="14" t="s">
        <v>119</v>
      </c>
      <c r="M942" s="19" t="s">
        <v>612</v>
      </c>
      <c r="N942">
        <v>1</v>
      </c>
      <c r="O942">
        <v>5</v>
      </c>
      <c r="P942" s="14" t="s">
        <v>96</v>
      </c>
      <c r="Q942" s="14" t="s">
        <v>2059</v>
      </c>
    </row>
    <row r="943" spans="1:17" ht="18" customHeight="1" x14ac:dyDescent="0.2">
      <c r="A943" s="66" t="s">
        <v>20</v>
      </c>
      <c r="B943" s="66" t="s">
        <v>628</v>
      </c>
      <c r="C943" s="66" t="s">
        <v>14</v>
      </c>
      <c r="D943" s="66" t="s">
        <v>39</v>
      </c>
      <c r="E943" s="66" t="s">
        <v>1476</v>
      </c>
      <c r="F943" s="14"/>
      <c r="G943" s="14"/>
      <c r="H943" s="19">
        <v>2014</v>
      </c>
      <c r="I943" s="14" t="s">
        <v>1483</v>
      </c>
      <c r="J943" s="19" t="s">
        <v>1478</v>
      </c>
      <c r="K943" s="19" t="s">
        <v>831</v>
      </c>
      <c r="L943" s="14" t="s">
        <v>119</v>
      </c>
      <c r="M943" s="19" t="s">
        <v>612</v>
      </c>
      <c r="N943">
        <v>1</v>
      </c>
      <c r="O943">
        <v>5</v>
      </c>
      <c r="P943" s="14" t="s">
        <v>96</v>
      </c>
      <c r="Q943" s="14" t="s">
        <v>2059</v>
      </c>
    </row>
    <row r="944" spans="1:17" ht="18" customHeight="1" x14ac:dyDescent="0.2">
      <c r="A944" s="66" t="s">
        <v>20</v>
      </c>
      <c r="B944" s="66" t="s">
        <v>629</v>
      </c>
      <c r="C944" s="66" t="s">
        <v>14</v>
      </c>
      <c r="D944" s="66" t="s">
        <v>39</v>
      </c>
      <c r="E944" s="66" t="s">
        <v>1476</v>
      </c>
      <c r="F944" s="14"/>
      <c r="G944" s="14"/>
      <c r="H944" s="19">
        <v>2015</v>
      </c>
      <c r="I944" s="14" t="s">
        <v>1484</v>
      </c>
      <c r="J944" s="19" t="s">
        <v>1478</v>
      </c>
      <c r="K944" s="19" t="s">
        <v>831</v>
      </c>
      <c r="L944" s="14" t="s">
        <v>119</v>
      </c>
      <c r="M944" s="19" t="s">
        <v>612</v>
      </c>
      <c r="N944">
        <v>1</v>
      </c>
      <c r="O944">
        <v>5</v>
      </c>
      <c r="P944" s="14" t="s">
        <v>96</v>
      </c>
      <c r="Q944" s="14" t="s">
        <v>2059</v>
      </c>
    </row>
    <row r="945" spans="1:17" ht="18" customHeight="1" x14ac:dyDescent="0.2">
      <c r="A945" s="66" t="s">
        <v>20</v>
      </c>
      <c r="B945" s="66" t="s">
        <v>630</v>
      </c>
      <c r="C945" s="66" t="s">
        <v>14</v>
      </c>
      <c r="D945" s="66" t="s">
        <v>39</v>
      </c>
      <c r="E945" s="66" t="s">
        <v>1476</v>
      </c>
      <c r="F945" s="14"/>
      <c r="G945" s="14"/>
      <c r="H945" s="19">
        <v>2017</v>
      </c>
      <c r="I945" s="14" t="s">
        <v>1485</v>
      </c>
      <c r="J945" s="19" t="s">
        <v>1478</v>
      </c>
      <c r="K945" s="19" t="s">
        <v>831</v>
      </c>
      <c r="L945" s="14" t="s">
        <v>119</v>
      </c>
      <c r="M945" s="19" t="s">
        <v>612</v>
      </c>
      <c r="N945">
        <v>1</v>
      </c>
      <c r="O945">
        <v>5</v>
      </c>
      <c r="P945" s="14" t="s">
        <v>96</v>
      </c>
      <c r="Q945" s="14" t="s">
        <v>2059</v>
      </c>
    </row>
    <row r="946" spans="1:17" ht="18" customHeight="1" x14ac:dyDescent="0.2">
      <c r="A946" s="66" t="s">
        <v>20</v>
      </c>
      <c r="B946" s="66" t="s">
        <v>631</v>
      </c>
      <c r="C946" s="66" t="s">
        <v>14</v>
      </c>
      <c r="D946" s="66" t="s">
        <v>39</v>
      </c>
      <c r="E946" s="66" t="s">
        <v>1476</v>
      </c>
      <c r="F946" s="14"/>
      <c r="G946" s="14"/>
      <c r="H946" s="19">
        <v>2018</v>
      </c>
      <c r="I946" s="14" t="s">
        <v>1487</v>
      </c>
      <c r="J946" s="19" t="s">
        <v>1478</v>
      </c>
      <c r="K946" s="19" t="s">
        <v>831</v>
      </c>
      <c r="L946" s="14" t="s">
        <v>119</v>
      </c>
      <c r="M946" s="19" t="s">
        <v>612</v>
      </c>
      <c r="N946">
        <v>1</v>
      </c>
      <c r="O946">
        <v>5</v>
      </c>
      <c r="P946" s="14" t="s">
        <v>96</v>
      </c>
      <c r="Q946" s="14" t="s">
        <v>2059</v>
      </c>
    </row>
    <row r="947" spans="1:17" ht="18" customHeight="1" x14ac:dyDescent="0.2">
      <c r="A947" s="6" t="s">
        <v>20</v>
      </c>
      <c r="B947" s="6" t="s">
        <v>622</v>
      </c>
      <c r="C947" s="6" t="s">
        <v>14</v>
      </c>
      <c r="D947" s="6" t="s">
        <v>44</v>
      </c>
      <c r="E947" s="6" t="s">
        <v>1488</v>
      </c>
      <c r="F947" s="19">
        <v>1</v>
      </c>
      <c r="G947" s="19" t="str">
        <f t="shared" ref="G947:G978" si="43">MID("abcdefghijklmnopqrstuvwxyz",F947,1)</f>
        <v>a</v>
      </c>
      <c r="H947" s="19">
        <f t="shared" ref="H947:H978" si="44">F947+2007</f>
        <v>2008</v>
      </c>
      <c r="I947" s="19" t="s">
        <v>1489</v>
      </c>
      <c r="J947" s="19" t="s">
        <v>1490</v>
      </c>
      <c r="K947" s="14" t="s">
        <v>1491</v>
      </c>
      <c r="M947" s="19" t="s">
        <v>511</v>
      </c>
      <c r="N947">
        <v>1</v>
      </c>
      <c r="O947">
        <v>7</v>
      </c>
      <c r="P947" s="14" t="s">
        <v>96</v>
      </c>
      <c r="Q947" s="14" t="s">
        <v>2059</v>
      </c>
    </row>
    <row r="948" spans="1:17" ht="18" customHeight="1" x14ac:dyDescent="0.2">
      <c r="A948" s="6" t="s">
        <v>20</v>
      </c>
      <c r="B948" s="6" t="s">
        <v>623</v>
      </c>
      <c r="C948" s="6" t="s">
        <v>14</v>
      </c>
      <c r="D948" s="6" t="s">
        <v>44</v>
      </c>
      <c r="E948" s="6" t="s">
        <v>1488</v>
      </c>
      <c r="F948" s="19">
        <v>2</v>
      </c>
      <c r="G948" s="19" t="str">
        <f t="shared" si="43"/>
        <v>b</v>
      </c>
      <c r="H948" s="19">
        <f t="shared" si="44"/>
        <v>2009</v>
      </c>
      <c r="I948" s="19" t="s">
        <v>1492</v>
      </c>
      <c r="J948" s="19" t="s">
        <v>1490</v>
      </c>
      <c r="K948" s="14" t="s">
        <v>1491</v>
      </c>
      <c r="M948" s="19" t="s">
        <v>511</v>
      </c>
      <c r="N948">
        <v>1</v>
      </c>
      <c r="O948">
        <v>7</v>
      </c>
      <c r="P948" s="14" t="s">
        <v>96</v>
      </c>
      <c r="Q948" s="14" t="s">
        <v>2059</v>
      </c>
    </row>
    <row r="949" spans="1:17" ht="18" customHeight="1" x14ac:dyDescent="0.2">
      <c r="A949" s="6" t="s">
        <v>20</v>
      </c>
      <c r="B949" s="6" t="s">
        <v>624</v>
      </c>
      <c r="C949" s="6" t="s">
        <v>14</v>
      </c>
      <c r="D949" s="6" t="s">
        <v>44</v>
      </c>
      <c r="E949" s="6" t="s">
        <v>1488</v>
      </c>
      <c r="F949" s="19">
        <v>3</v>
      </c>
      <c r="G949" s="19" t="str">
        <f t="shared" si="43"/>
        <v>c</v>
      </c>
      <c r="H949" s="19">
        <f t="shared" si="44"/>
        <v>2010</v>
      </c>
      <c r="I949" s="19" t="s">
        <v>1493</v>
      </c>
      <c r="J949" s="19" t="s">
        <v>1490</v>
      </c>
      <c r="K949" s="14" t="s">
        <v>1491</v>
      </c>
      <c r="M949" s="19" t="s">
        <v>511</v>
      </c>
      <c r="N949">
        <v>1</v>
      </c>
      <c r="O949">
        <v>7</v>
      </c>
      <c r="P949" s="14" t="s">
        <v>96</v>
      </c>
      <c r="Q949" s="14" t="s">
        <v>2059</v>
      </c>
    </row>
    <row r="950" spans="1:17" ht="18" customHeight="1" x14ac:dyDescent="0.2">
      <c r="A950" s="6" t="s">
        <v>20</v>
      </c>
      <c r="B950" s="6" t="s">
        <v>625</v>
      </c>
      <c r="C950" s="6" t="s">
        <v>14</v>
      </c>
      <c r="D950" s="6" t="s">
        <v>44</v>
      </c>
      <c r="E950" s="6" t="s">
        <v>1488</v>
      </c>
      <c r="F950" s="19">
        <v>4</v>
      </c>
      <c r="G950" s="19" t="str">
        <f t="shared" si="43"/>
        <v>d</v>
      </c>
      <c r="H950" s="19">
        <f t="shared" si="44"/>
        <v>2011</v>
      </c>
      <c r="I950" s="19" t="s">
        <v>1494</v>
      </c>
      <c r="J950" s="19" t="s">
        <v>1490</v>
      </c>
      <c r="K950" s="14" t="s">
        <v>1491</v>
      </c>
      <c r="M950" s="19" t="s">
        <v>511</v>
      </c>
      <c r="N950">
        <v>1</v>
      </c>
      <c r="O950">
        <v>7</v>
      </c>
      <c r="P950" s="14" t="s">
        <v>96</v>
      </c>
      <c r="Q950" s="14" t="s">
        <v>2059</v>
      </c>
    </row>
    <row r="951" spans="1:17" ht="18" customHeight="1" x14ac:dyDescent="0.2">
      <c r="A951" s="6" t="s">
        <v>20</v>
      </c>
      <c r="B951" s="6" t="s">
        <v>626</v>
      </c>
      <c r="C951" s="6" t="s">
        <v>14</v>
      </c>
      <c r="D951" s="6" t="s">
        <v>44</v>
      </c>
      <c r="E951" s="6" t="s">
        <v>1488</v>
      </c>
      <c r="F951" s="19">
        <v>5</v>
      </c>
      <c r="G951" s="19" t="str">
        <f t="shared" si="43"/>
        <v>e</v>
      </c>
      <c r="H951" s="19">
        <f t="shared" si="44"/>
        <v>2012</v>
      </c>
      <c r="I951" s="19" t="s">
        <v>1495</v>
      </c>
      <c r="J951" s="19" t="s">
        <v>1490</v>
      </c>
      <c r="K951" s="14" t="s">
        <v>1491</v>
      </c>
      <c r="M951" s="19" t="s">
        <v>511</v>
      </c>
      <c r="N951">
        <v>1</v>
      </c>
      <c r="O951">
        <v>7</v>
      </c>
      <c r="P951" s="14" t="s">
        <v>96</v>
      </c>
      <c r="Q951" s="14" t="s">
        <v>2059</v>
      </c>
    </row>
    <row r="952" spans="1:17" ht="18" customHeight="1" x14ac:dyDescent="0.2">
      <c r="A952" s="6" t="s">
        <v>20</v>
      </c>
      <c r="B952" s="6" t="s">
        <v>627</v>
      </c>
      <c r="C952" s="6" t="s">
        <v>14</v>
      </c>
      <c r="D952" s="6" t="s">
        <v>44</v>
      </c>
      <c r="E952" s="6" t="s">
        <v>1488</v>
      </c>
      <c r="F952" s="19">
        <v>6</v>
      </c>
      <c r="G952" s="19" t="str">
        <f t="shared" si="43"/>
        <v>f</v>
      </c>
      <c r="H952" s="19">
        <f t="shared" si="44"/>
        <v>2013</v>
      </c>
      <c r="I952" s="19" t="s">
        <v>1499</v>
      </c>
      <c r="J952" s="19" t="s">
        <v>1490</v>
      </c>
      <c r="K952" s="14" t="s">
        <v>1491</v>
      </c>
      <c r="M952" s="19" t="s">
        <v>511</v>
      </c>
      <c r="N952">
        <v>1</v>
      </c>
      <c r="O952">
        <v>7</v>
      </c>
      <c r="P952" s="14" t="s">
        <v>96</v>
      </c>
      <c r="Q952" s="14" t="s">
        <v>2059</v>
      </c>
    </row>
    <row r="953" spans="1:17" ht="18" customHeight="1" x14ac:dyDescent="0.2">
      <c r="A953" s="6" t="s">
        <v>20</v>
      </c>
      <c r="B953" s="6" t="s">
        <v>628</v>
      </c>
      <c r="C953" s="6" t="s">
        <v>14</v>
      </c>
      <c r="D953" s="6" t="s">
        <v>44</v>
      </c>
      <c r="E953" s="6" t="s">
        <v>1488</v>
      </c>
      <c r="F953" s="19">
        <v>7</v>
      </c>
      <c r="G953" s="19" t="str">
        <f t="shared" si="43"/>
        <v>g</v>
      </c>
      <c r="H953" s="19">
        <f t="shared" si="44"/>
        <v>2014</v>
      </c>
      <c r="I953" s="19" t="s">
        <v>1496</v>
      </c>
      <c r="J953" s="19" t="s">
        <v>1490</v>
      </c>
      <c r="K953" s="14" t="s">
        <v>1491</v>
      </c>
      <c r="M953" s="19" t="s">
        <v>511</v>
      </c>
      <c r="N953">
        <v>1</v>
      </c>
      <c r="O953">
        <v>7</v>
      </c>
      <c r="P953" s="14" t="s">
        <v>96</v>
      </c>
      <c r="Q953" s="14" t="s">
        <v>2059</v>
      </c>
    </row>
    <row r="954" spans="1:17" ht="18" customHeight="1" x14ac:dyDescent="0.2">
      <c r="A954" s="6" t="s">
        <v>20</v>
      </c>
      <c r="B954" s="6" t="s">
        <v>629</v>
      </c>
      <c r="C954" s="6" t="s">
        <v>14</v>
      </c>
      <c r="D954" s="6" t="s">
        <v>44</v>
      </c>
      <c r="E954" s="6" t="s">
        <v>1488</v>
      </c>
      <c r="F954" s="19">
        <v>8</v>
      </c>
      <c r="G954" s="19" t="str">
        <f t="shared" si="43"/>
        <v>h</v>
      </c>
      <c r="H954" s="19">
        <f t="shared" si="44"/>
        <v>2015</v>
      </c>
      <c r="I954" s="19" t="s">
        <v>1497</v>
      </c>
      <c r="J954" s="19" t="s">
        <v>1490</v>
      </c>
      <c r="K954" s="14" t="s">
        <v>1491</v>
      </c>
      <c r="M954" s="19" t="s">
        <v>511</v>
      </c>
      <c r="N954">
        <v>1</v>
      </c>
      <c r="O954">
        <v>7</v>
      </c>
      <c r="P954" s="14" t="s">
        <v>96</v>
      </c>
      <c r="Q954" s="14" t="s">
        <v>2059</v>
      </c>
    </row>
    <row r="955" spans="1:17" ht="18" customHeight="1" x14ac:dyDescent="0.2">
      <c r="A955" s="6" t="s">
        <v>20</v>
      </c>
      <c r="B955" s="6" t="s">
        <v>630</v>
      </c>
      <c r="C955" s="6" t="s">
        <v>14</v>
      </c>
      <c r="D955" s="6" t="s">
        <v>44</v>
      </c>
      <c r="E955" s="6" t="s">
        <v>1488</v>
      </c>
      <c r="F955" s="19">
        <v>9</v>
      </c>
      <c r="G955" s="19" t="str">
        <f t="shared" si="43"/>
        <v>i</v>
      </c>
      <c r="H955" s="19">
        <f t="shared" si="44"/>
        <v>2016</v>
      </c>
      <c r="I955" s="19" t="s">
        <v>1498</v>
      </c>
      <c r="J955" s="19" t="s">
        <v>1490</v>
      </c>
      <c r="K955" s="14" t="s">
        <v>1491</v>
      </c>
      <c r="M955" s="19" t="s">
        <v>511</v>
      </c>
      <c r="N955">
        <v>1</v>
      </c>
      <c r="O955">
        <v>7</v>
      </c>
      <c r="P955" s="14" t="s">
        <v>96</v>
      </c>
      <c r="Q955" s="14" t="s">
        <v>2059</v>
      </c>
    </row>
    <row r="956" spans="1:17" ht="18" customHeight="1" x14ac:dyDescent="0.2">
      <c r="A956" s="6" t="s">
        <v>20</v>
      </c>
      <c r="B956" s="6" t="s">
        <v>631</v>
      </c>
      <c r="C956" s="6" t="s">
        <v>14</v>
      </c>
      <c r="D956" s="6" t="s">
        <v>44</v>
      </c>
      <c r="E956" s="6" t="s">
        <v>1488</v>
      </c>
      <c r="F956" s="19">
        <v>10</v>
      </c>
      <c r="G956" s="19" t="str">
        <f t="shared" si="43"/>
        <v>j</v>
      </c>
      <c r="H956" s="19">
        <f t="shared" si="44"/>
        <v>2017</v>
      </c>
      <c r="I956" s="19" t="s">
        <v>1500</v>
      </c>
      <c r="J956" s="19" t="s">
        <v>1490</v>
      </c>
      <c r="K956" s="14" t="s">
        <v>1491</v>
      </c>
      <c r="M956" s="19" t="s">
        <v>511</v>
      </c>
      <c r="N956">
        <v>1</v>
      </c>
      <c r="O956">
        <v>7</v>
      </c>
      <c r="P956" s="14" t="s">
        <v>96</v>
      </c>
      <c r="Q956" s="14" t="s">
        <v>2059</v>
      </c>
    </row>
    <row r="957" spans="1:17" ht="18" customHeight="1" x14ac:dyDescent="0.2">
      <c r="A957" s="6" t="s">
        <v>20</v>
      </c>
      <c r="B957" s="6" t="s">
        <v>1501</v>
      </c>
      <c r="C957" s="6" t="s">
        <v>14</v>
      </c>
      <c r="D957" s="6" t="s">
        <v>44</v>
      </c>
      <c r="E957" s="6" t="s">
        <v>1488</v>
      </c>
      <c r="F957" s="19">
        <v>11</v>
      </c>
      <c r="G957" s="19" t="str">
        <f t="shared" si="43"/>
        <v>k</v>
      </c>
      <c r="H957" s="19">
        <f t="shared" si="44"/>
        <v>2018</v>
      </c>
      <c r="I957" s="19" t="s">
        <v>1502</v>
      </c>
      <c r="J957" s="19" t="s">
        <v>1490</v>
      </c>
      <c r="K957" s="14" t="s">
        <v>1491</v>
      </c>
      <c r="M957" s="19" t="s">
        <v>511</v>
      </c>
      <c r="N957">
        <v>1</v>
      </c>
      <c r="O957">
        <v>7</v>
      </c>
      <c r="P957" s="14" t="s">
        <v>96</v>
      </c>
      <c r="Q957" s="14" t="s">
        <v>2059</v>
      </c>
    </row>
    <row r="958" spans="1:17" ht="18" customHeight="1" x14ac:dyDescent="0.2">
      <c r="A958" s="6" t="s">
        <v>20</v>
      </c>
      <c r="B958" s="6" t="s">
        <v>622</v>
      </c>
      <c r="C958" s="6" t="s">
        <v>14</v>
      </c>
      <c r="D958" s="6" t="s">
        <v>44</v>
      </c>
      <c r="E958" s="6" t="s">
        <v>1503</v>
      </c>
      <c r="F958" s="19">
        <v>1</v>
      </c>
      <c r="G958" s="19" t="str">
        <f t="shared" si="43"/>
        <v>a</v>
      </c>
      <c r="H958" s="19">
        <f t="shared" si="44"/>
        <v>2008</v>
      </c>
      <c r="I958" s="19" t="s">
        <v>1504</v>
      </c>
      <c r="J958" s="19" t="s">
        <v>1505</v>
      </c>
      <c r="K958" s="14" t="s">
        <v>1491</v>
      </c>
      <c r="M958" s="19" t="s">
        <v>511</v>
      </c>
      <c r="N958">
        <v>1</v>
      </c>
      <c r="O958">
        <v>7</v>
      </c>
      <c r="P958" s="14" t="s">
        <v>96</v>
      </c>
      <c r="Q958" s="14" t="s">
        <v>2059</v>
      </c>
    </row>
    <row r="959" spans="1:17" ht="18" customHeight="1" x14ac:dyDescent="0.2">
      <c r="A959" s="6" t="s">
        <v>20</v>
      </c>
      <c r="B959" s="6" t="s">
        <v>623</v>
      </c>
      <c r="C959" s="6" t="s">
        <v>14</v>
      </c>
      <c r="D959" s="6" t="s">
        <v>44</v>
      </c>
      <c r="E959" s="6" t="s">
        <v>1503</v>
      </c>
      <c r="F959" s="19">
        <v>2</v>
      </c>
      <c r="G959" s="19" t="str">
        <f t="shared" si="43"/>
        <v>b</v>
      </c>
      <c r="H959" s="19">
        <f t="shared" si="44"/>
        <v>2009</v>
      </c>
      <c r="I959" s="19" t="s">
        <v>1506</v>
      </c>
      <c r="J959" s="19" t="s">
        <v>1505</v>
      </c>
      <c r="K959" s="14" t="s">
        <v>1491</v>
      </c>
      <c r="M959" s="19" t="s">
        <v>511</v>
      </c>
      <c r="N959">
        <v>1</v>
      </c>
      <c r="O959">
        <v>7</v>
      </c>
      <c r="P959" s="14" t="s">
        <v>96</v>
      </c>
      <c r="Q959" s="14" t="s">
        <v>2059</v>
      </c>
    </row>
    <row r="960" spans="1:17" ht="18" customHeight="1" x14ac:dyDescent="0.2">
      <c r="A960" s="6" t="s">
        <v>20</v>
      </c>
      <c r="B960" s="6" t="s">
        <v>624</v>
      </c>
      <c r="C960" s="6" t="s">
        <v>14</v>
      </c>
      <c r="D960" s="6" t="s">
        <v>44</v>
      </c>
      <c r="E960" s="6" t="s">
        <v>1503</v>
      </c>
      <c r="F960" s="19">
        <v>3</v>
      </c>
      <c r="G960" s="19" t="str">
        <f t="shared" si="43"/>
        <v>c</v>
      </c>
      <c r="H960" s="19">
        <f t="shared" si="44"/>
        <v>2010</v>
      </c>
      <c r="I960" s="19" t="s">
        <v>1507</v>
      </c>
      <c r="J960" s="19" t="s">
        <v>1505</v>
      </c>
      <c r="K960" s="14" t="s">
        <v>1491</v>
      </c>
      <c r="M960" s="19" t="s">
        <v>511</v>
      </c>
      <c r="N960">
        <v>1</v>
      </c>
      <c r="O960">
        <v>7</v>
      </c>
      <c r="P960" s="14" t="s">
        <v>96</v>
      </c>
      <c r="Q960" s="14" t="s">
        <v>2059</v>
      </c>
    </row>
    <row r="961" spans="1:17" ht="18" customHeight="1" x14ac:dyDescent="0.2">
      <c r="A961" s="6" t="s">
        <v>20</v>
      </c>
      <c r="B961" s="6" t="s">
        <v>625</v>
      </c>
      <c r="C961" s="6" t="s">
        <v>14</v>
      </c>
      <c r="D961" s="6" t="s">
        <v>44</v>
      </c>
      <c r="E961" s="6" t="s">
        <v>1503</v>
      </c>
      <c r="F961" s="19">
        <v>4</v>
      </c>
      <c r="G961" s="19" t="str">
        <f t="shared" si="43"/>
        <v>d</v>
      </c>
      <c r="H961" s="19">
        <f t="shared" si="44"/>
        <v>2011</v>
      </c>
      <c r="I961" s="19" t="s">
        <v>1508</v>
      </c>
      <c r="J961" s="19" t="s">
        <v>1505</v>
      </c>
      <c r="K961" s="14" t="s">
        <v>1491</v>
      </c>
      <c r="M961" s="19" t="s">
        <v>511</v>
      </c>
      <c r="N961">
        <v>1</v>
      </c>
      <c r="O961">
        <v>7</v>
      </c>
      <c r="P961" s="14" t="s">
        <v>96</v>
      </c>
      <c r="Q961" s="14" t="s">
        <v>2059</v>
      </c>
    </row>
    <row r="962" spans="1:17" ht="18" customHeight="1" x14ac:dyDescent="0.2">
      <c r="A962" s="6" t="s">
        <v>20</v>
      </c>
      <c r="B962" s="6" t="s">
        <v>626</v>
      </c>
      <c r="C962" s="6" t="s">
        <v>14</v>
      </c>
      <c r="D962" s="6" t="s">
        <v>44</v>
      </c>
      <c r="E962" s="6" t="s">
        <v>1503</v>
      </c>
      <c r="F962" s="19">
        <v>5</v>
      </c>
      <c r="G962" s="19" t="str">
        <f t="shared" si="43"/>
        <v>e</v>
      </c>
      <c r="H962" s="19">
        <f t="shared" si="44"/>
        <v>2012</v>
      </c>
      <c r="I962" s="19" t="s">
        <v>1509</v>
      </c>
      <c r="J962" s="19" t="s">
        <v>1505</v>
      </c>
      <c r="K962" s="14" t="s">
        <v>1491</v>
      </c>
      <c r="M962" s="19" t="s">
        <v>511</v>
      </c>
      <c r="N962">
        <v>1</v>
      </c>
      <c r="O962">
        <v>7</v>
      </c>
      <c r="P962" s="14" t="s">
        <v>96</v>
      </c>
      <c r="Q962" s="14" t="s">
        <v>2059</v>
      </c>
    </row>
    <row r="963" spans="1:17" ht="18" customHeight="1" x14ac:dyDescent="0.2">
      <c r="A963" s="6" t="s">
        <v>20</v>
      </c>
      <c r="B963" s="6" t="s">
        <v>627</v>
      </c>
      <c r="C963" s="6" t="s">
        <v>14</v>
      </c>
      <c r="D963" s="6" t="s">
        <v>44</v>
      </c>
      <c r="E963" s="6" t="s">
        <v>1503</v>
      </c>
      <c r="F963" s="19">
        <v>6</v>
      </c>
      <c r="G963" s="19" t="str">
        <f t="shared" si="43"/>
        <v>f</v>
      </c>
      <c r="H963" s="19">
        <f t="shared" si="44"/>
        <v>2013</v>
      </c>
      <c r="I963" s="19" t="s">
        <v>1513</v>
      </c>
      <c r="J963" s="19" t="s">
        <v>1505</v>
      </c>
      <c r="K963" s="14" t="s">
        <v>1491</v>
      </c>
      <c r="M963" s="19" t="s">
        <v>511</v>
      </c>
      <c r="N963">
        <v>1</v>
      </c>
      <c r="O963">
        <v>7</v>
      </c>
      <c r="P963" s="14" t="s">
        <v>96</v>
      </c>
      <c r="Q963" s="14" t="s">
        <v>2059</v>
      </c>
    </row>
    <row r="964" spans="1:17" ht="18" customHeight="1" x14ac:dyDescent="0.2">
      <c r="A964" s="6" t="s">
        <v>20</v>
      </c>
      <c r="B964" s="6" t="s">
        <v>628</v>
      </c>
      <c r="C964" s="6" t="s">
        <v>14</v>
      </c>
      <c r="D964" s="6" t="s">
        <v>44</v>
      </c>
      <c r="E964" s="6" t="s">
        <v>1503</v>
      </c>
      <c r="F964" s="19">
        <v>7</v>
      </c>
      <c r="G964" s="19" t="str">
        <f t="shared" si="43"/>
        <v>g</v>
      </c>
      <c r="H964" s="19">
        <f t="shared" si="44"/>
        <v>2014</v>
      </c>
      <c r="I964" s="19" t="s">
        <v>1510</v>
      </c>
      <c r="J964" s="19" t="s">
        <v>1505</v>
      </c>
      <c r="K964" s="14" t="s">
        <v>1491</v>
      </c>
      <c r="M964" s="19" t="s">
        <v>511</v>
      </c>
      <c r="N964">
        <v>1</v>
      </c>
      <c r="O964">
        <v>7</v>
      </c>
      <c r="P964" s="14" t="s">
        <v>96</v>
      </c>
      <c r="Q964" s="14" t="s">
        <v>2059</v>
      </c>
    </row>
    <row r="965" spans="1:17" ht="18" customHeight="1" x14ac:dyDescent="0.2">
      <c r="A965" s="6" t="s">
        <v>20</v>
      </c>
      <c r="B965" s="6" t="s">
        <v>629</v>
      </c>
      <c r="C965" s="6" t="s">
        <v>14</v>
      </c>
      <c r="D965" s="6" t="s">
        <v>44</v>
      </c>
      <c r="E965" s="6" t="s">
        <v>1503</v>
      </c>
      <c r="F965" s="19">
        <v>8</v>
      </c>
      <c r="G965" s="19" t="str">
        <f t="shared" si="43"/>
        <v>h</v>
      </c>
      <c r="H965" s="19">
        <f t="shared" si="44"/>
        <v>2015</v>
      </c>
      <c r="I965" s="19" t="s">
        <v>1511</v>
      </c>
      <c r="J965" s="19" t="s">
        <v>1505</v>
      </c>
      <c r="K965" s="14" t="s">
        <v>1491</v>
      </c>
      <c r="M965" s="19" t="s">
        <v>511</v>
      </c>
      <c r="N965">
        <v>1</v>
      </c>
      <c r="O965">
        <v>7</v>
      </c>
      <c r="P965" s="14" t="s">
        <v>96</v>
      </c>
      <c r="Q965" s="14" t="s">
        <v>2059</v>
      </c>
    </row>
    <row r="966" spans="1:17" ht="18" customHeight="1" x14ac:dyDescent="0.2">
      <c r="A966" s="6" t="s">
        <v>20</v>
      </c>
      <c r="B966" s="6" t="s">
        <v>630</v>
      </c>
      <c r="C966" s="6" t="s">
        <v>14</v>
      </c>
      <c r="D966" s="6" t="s">
        <v>44</v>
      </c>
      <c r="E966" s="6" t="s">
        <v>1503</v>
      </c>
      <c r="F966" s="19">
        <v>9</v>
      </c>
      <c r="G966" s="19" t="str">
        <f t="shared" si="43"/>
        <v>i</v>
      </c>
      <c r="H966" s="19">
        <f t="shared" si="44"/>
        <v>2016</v>
      </c>
      <c r="I966" s="19" t="s">
        <v>1512</v>
      </c>
      <c r="J966" s="19" t="s">
        <v>1505</v>
      </c>
      <c r="K966" s="14" t="s">
        <v>1491</v>
      </c>
      <c r="M966" s="19" t="s">
        <v>511</v>
      </c>
      <c r="N966">
        <v>1</v>
      </c>
      <c r="O966">
        <v>7</v>
      </c>
      <c r="P966" s="14" t="s">
        <v>96</v>
      </c>
      <c r="Q966" s="14" t="s">
        <v>2059</v>
      </c>
    </row>
    <row r="967" spans="1:17" ht="18" customHeight="1" x14ac:dyDescent="0.2">
      <c r="A967" s="6" t="s">
        <v>20</v>
      </c>
      <c r="B967" s="6" t="s">
        <v>631</v>
      </c>
      <c r="C967" s="6" t="s">
        <v>14</v>
      </c>
      <c r="D967" s="6" t="s">
        <v>44</v>
      </c>
      <c r="E967" s="6" t="s">
        <v>1503</v>
      </c>
      <c r="F967" s="19">
        <v>10</v>
      </c>
      <c r="G967" s="19" t="str">
        <f t="shared" si="43"/>
        <v>j</v>
      </c>
      <c r="H967" s="19">
        <f t="shared" si="44"/>
        <v>2017</v>
      </c>
      <c r="I967" s="19" t="s">
        <v>1514</v>
      </c>
      <c r="J967" s="19" t="s">
        <v>1505</v>
      </c>
      <c r="K967" s="14" t="s">
        <v>1491</v>
      </c>
      <c r="M967" s="19" t="s">
        <v>511</v>
      </c>
      <c r="N967">
        <v>1</v>
      </c>
      <c r="O967">
        <v>7</v>
      </c>
      <c r="P967" s="14" t="s">
        <v>96</v>
      </c>
      <c r="Q967" s="14" t="s">
        <v>2059</v>
      </c>
    </row>
    <row r="968" spans="1:17" ht="18" customHeight="1" x14ac:dyDescent="0.2">
      <c r="A968" s="6" t="s">
        <v>20</v>
      </c>
      <c r="B968" s="6" t="s">
        <v>1501</v>
      </c>
      <c r="C968" s="6" t="s">
        <v>14</v>
      </c>
      <c r="D968" s="6" t="s">
        <v>44</v>
      </c>
      <c r="E968" s="6" t="s">
        <v>1503</v>
      </c>
      <c r="F968" s="19">
        <v>11</v>
      </c>
      <c r="G968" s="19" t="str">
        <f t="shared" si="43"/>
        <v>k</v>
      </c>
      <c r="H968" s="19">
        <f t="shared" si="44"/>
        <v>2018</v>
      </c>
      <c r="I968" s="19" t="s">
        <v>1515</v>
      </c>
      <c r="J968" s="19" t="s">
        <v>1505</v>
      </c>
      <c r="K968" s="14" t="s">
        <v>1491</v>
      </c>
      <c r="M968" s="19" t="s">
        <v>511</v>
      </c>
      <c r="N968">
        <v>1</v>
      </c>
      <c r="O968">
        <v>7</v>
      </c>
      <c r="P968" s="14" t="s">
        <v>96</v>
      </c>
      <c r="Q968" s="14" t="s">
        <v>2059</v>
      </c>
    </row>
    <row r="969" spans="1:17" ht="18" customHeight="1" x14ac:dyDescent="0.2">
      <c r="A969" s="6" t="s">
        <v>20</v>
      </c>
      <c r="B969" s="6" t="s">
        <v>622</v>
      </c>
      <c r="C969" s="6" t="s">
        <v>14</v>
      </c>
      <c r="D969" s="6" t="s">
        <v>44</v>
      </c>
      <c r="E969" s="6" t="s">
        <v>1516</v>
      </c>
      <c r="F969" s="19">
        <v>1</v>
      </c>
      <c r="G969" s="19" t="str">
        <f t="shared" si="43"/>
        <v>a</v>
      </c>
      <c r="H969" s="19">
        <f t="shared" si="44"/>
        <v>2008</v>
      </c>
      <c r="I969" s="19" t="s">
        <v>1517</v>
      </c>
      <c r="J969" s="19" t="s">
        <v>1518</v>
      </c>
      <c r="K969" s="14" t="s">
        <v>1491</v>
      </c>
      <c r="M969" s="19" t="s">
        <v>511</v>
      </c>
      <c r="N969">
        <v>1</v>
      </c>
      <c r="O969">
        <v>7</v>
      </c>
      <c r="P969" s="14" t="s">
        <v>96</v>
      </c>
      <c r="Q969" s="14" t="s">
        <v>2059</v>
      </c>
    </row>
    <row r="970" spans="1:17" ht="18" customHeight="1" x14ac:dyDescent="0.2">
      <c r="A970" s="6" t="s">
        <v>20</v>
      </c>
      <c r="B970" s="6" t="s">
        <v>623</v>
      </c>
      <c r="C970" s="6" t="s">
        <v>14</v>
      </c>
      <c r="D970" s="6" t="s">
        <v>44</v>
      </c>
      <c r="E970" s="6" t="s">
        <v>1516</v>
      </c>
      <c r="F970" s="19">
        <v>2</v>
      </c>
      <c r="G970" s="19" t="str">
        <f t="shared" si="43"/>
        <v>b</v>
      </c>
      <c r="H970" s="19">
        <f t="shared" si="44"/>
        <v>2009</v>
      </c>
      <c r="I970" s="19" t="s">
        <v>1519</v>
      </c>
      <c r="J970" s="19" t="s">
        <v>1518</v>
      </c>
      <c r="K970" s="14" t="s">
        <v>1491</v>
      </c>
      <c r="M970" s="19" t="s">
        <v>511</v>
      </c>
      <c r="N970">
        <v>1</v>
      </c>
      <c r="O970">
        <v>7</v>
      </c>
      <c r="P970" s="14" t="s">
        <v>96</v>
      </c>
      <c r="Q970" s="14" t="s">
        <v>2059</v>
      </c>
    </row>
    <row r="971" spans="1:17" ht="18" customHeight="1" x14ac:dyDescent="0.2">
      <c r="A971" s="6" t="s">
        <v>20</v>
      </c>
      <c r="B971" s="6" t="s">
        <v>624</v>
      </c>
      <c r="C971" s="6" t="s">
        <v>14</v>
      </c>
      <c r="D971" s="6" t="s">
        <v>44</v>
      </c>
      <c r="E971" s="6" t="s">
        <v>1516</v>
      </c>
      <c r="F971" s="19">
        <v>3</v>
      </c>
      <c r="G971" s="19" t="str">
        <f t="shared" si="43"/>
        <v>c</v>
      </c>
      <c r="H971" s="19">
        <f t="shared" si="44"/>
        <v>2010</v>
      </c>
      <c r="I971" s="19" t="s">
        <v>1520</v>
      </c>
      <c r="J971" s="19" t="s">
        <v>1518</v>
      </c>
      <c r="K971" s="14" t="s">
        <v>1491</v>
      </c>
      <c r="M971" s="19" t="s">
        <v>511</v>
      </c>
      <c r="N971">
        <v>1</v>
      </c>
      <c r="O971">
        <v>7</v>
      </c>
      <c r="P971" s="14" t="s">
        <v>96</v>
      </c>
      <c r="Q971" s="14" t="s">
        <v>2059</v>
      </c>
    </row>
    <row r="972" spans="1:17" ht="18" customHeight="1" x14ac:dyDescent="0.2">
      <c r="A972" s="6" t="s">
        <v>20</v>
      </c>
      <c r="B972" s="6" t="s">
        <v>625</v>
      </c>
      <c r="C972" s="6" t="s">
        <v>14</v>
      </c>
      <c r="D972" s="6" t="s">
        <v>44</v>
      </c>
      <c r="E972" s="6" t="s">
        <v>1516</v>
      </c>
      <c r="F972" s="19">
        <v>4</v>
      </c>
      <c r="G972" s="19" t="str">
        <f t="shared" si="43"/>
        <v>d</v>
      </c>
      <c r="H972" s="19">
        <f t="shared" si="44"/>
        <v>2011</v>
      </c>
      <c r="I972" s="19" t="s">
        <v>1521</v>
      </c>
      <c r="J972" s="19" t="s">
        <v>1518</v>
      </c>
      <c r="K972" s="14" t="s">
        <v>1491</v>
      </c>
      <c r="M972" s="19" t="s">
        <v>511</v>
      </c>
      <c r="N972">
        <v>1</v>
      </c>
      <c r="O972">
        <v>7</v>
      </c>
      <c r="P972" s="14" t="s">
        <v>96</v>
      </c>
      <c r="Q972" s="14" t="s">
        <v>2059</v>
      </c>
    </row>
    <row r="973" spans="1:17" ht="18" customHeight="1" x14ac:dyDescent="0.2">
      <c r="A973" s="6" t="s">
        <v>20</v>
      </c>
      <c r="B973" s="6" t="s">
        <v>626</v>
      </c>
      <c r="C973" s="6" t="s">
        <v>14</v>
      </c>
      <c r="D973" s="6" t="s">
        <v>44</v>
      </c>
      <c r="E973" s="6" t="s">
        <v>1516</v>
      </c>
      <c r="F973" s="19">
        <v>5</v>
      </c>
      <c r="G973" s="19" t="str">
        <f t="shared" si="43"/>
        <v>e</v>
      </c>
      <c r="H973" s="19">
        <f t="shared" si="44"/>
        <v>2012</v>
      </c>
      <c r="I973" s="19" t="s">
        <v>1522</v>
      </c>
      <c r="J973" s="19" t="s">
        <v>1518</v>
      </c>
      <c r="K973" s="14" t="s">
        <v>1491</v>
      </c>
      <c r="M973" s="19" t="s">
        <v>511</v>
      </c>
      <c r="N973">
        <v>1</v>
      </c>
      <c r="O973">
        <v>7</v>
      </c>
      <c r="P973" s="14" t="s">
        <v>96</v>
      </c>
      <c r="Q973" s="14" t="s">
        <v>2059</v>
      </c>
    </row>
    <row r="974" spans="1:17" ht="18" customHeight="1" x14ac:dyDescent="0.2">
      <c r="A974" s="6" t="s">
        <v>20</v>
      </c>
      <c r="B974" s="6" t="s">
        <v>627</v>
      </c>
      <c r="C974" s="6" t="s">
        <v>14</v>
      </c>
      <c r="D974" s="6" t="s">
        <v>44</v>
      </c>
      <c r="E974" s="6" t="s">
        <v>1516</v>
      </c>
      <c r="F974" s="19">
        <v>6</v>
      </c>
      <c r="G974" s="19" t="str">
        <f t="shared" si="43"/>
        <v>f</v>
      </c>
      <c r="H974" s="19">
        <f t="shared" si="44"/>
        <v>2013</v>
      </c>
      <c r="I974" s="19" t="s">
        <v>1531</v>
      </c>
      <c r="J974" s="19" t="s">
        <v>1518</v>
      </c>
      <c r="K974" s="14" t="s">
        <v>1491</v>
      </c>
      <c r="M974" s="19" t="s">
        <v>511</v>
      </c>
      <c r="N974">
        <v>1</v>
      </c>
      <c r="O974">
        <v>7</v>
      </c>
      <c r="P974" s="14" t="s">
        <v>96</v>
      </c>
      <c r="Q974" s="14" t="s">
        <v>2059</v>
      </c>
    </row>
    <row r="975" spans="1:17" ht="18" customHeight="1" x14ac:dyDescent="0.2">
      <c r="A975" s="6" t="s">
        <v>20</v>
      </c>
      <c r="B975" s="6" t="s">
        <v>628</v>
      </c>
      <c r="C975" s="6" t="s">
        <v>14</v>
      </c>
      <c r="D975" s="6" t="s">
        <v>44</v>
      </c>
      <c r="E975" s="6" t="s">
        <v>1516</v>
      </c>
      <c r="F975" s="19">
        <v>7</v>
      </c>
      <c r="G975" s="19" t="str">
        <f t="shared" si="43"/>
        <v>g</v>
      </c>
      <c r="H975" s="19">
        <f t="shared" si="44"/>
        <v>2014</v>
      </c>
      <c r="I975" s="19" t="s">
        <v>1524</v>
      </c>
      <c r="J975" s="19" t="s">
        <v>1518</v>
      </c>
      <c r="K975" s="14" t="s">
        <v>1491</v>
      </c>
      <c r="M975" s="19" t="s">
        <v>511</v>
      </c>
      <c r="N975">
        <v>1</v>
      </c>
      <c r="O975">
        <v>7</v>
      </c>
      <c r="P975" s="14" t="s">
        <v>96</v>
      </c>
      <c r="Q975" s="14" t="s">
        <v>2059</v>
      </c>
    </row>
    <row r="976" spans="1:17" ht="18" customHeight="1" x14ac:dyDescent="0.2">
      <c r="A976" s="6" t="s">
        <v>20</v>
      </c>
      <c r="B976" s="6" t="s">
        <v>629</v>
      </c>
      <c r="C976" s="6" t="s">
        <v>14</v>
      </c>
      <c r="D976" s="6" t="s">
        <v>44</v>
      </c>
      <c r="E976" s="6" t="s">
        <v>1516</v>
      </c>
      <c r="F976" s="19">
        <v>8</v>
      </c>
      <c r="G976" s="19" t="str">
        <f t="shared" si="43"/>
        <v>h</v>
      </c>
      <c r="H976" s="19">
        <f t="shared" si="44"/>
        <v>2015</v>
      </c>
      <c r="I976" s="19" t="s">
        <v>1528</v>
      </c>
      <c r="J976" s="19" t="s">
        <v>1518</v>
      </c>
      <c r="K976" s="14" t="s">
        <v>1491</v>
      </c>
      <c r="M976" s="19" t="s">
        <v>511</v>
      </c>
      <c r="N976">
        <v>1</v>
      </c>
      <c r="O976">
        <v>7</v>
      </c>
      <c r="P976" s="14" t="s">
        <v>96</v>
      </c>
      <c r="Q976" s="14" t="s">
        <v>2059</v>
      </c>
    </row>
    <row r="977" spans="1:17" ht="18" customHeight="1" x14ac:dyDescent="0.2">
      <c r="A977" s="6" t="s">
        <v>20</v>
      </c>
      <c r="B977" s="6" t="s">
        <v>630</v>
      </c>
      <c r="C977" s="6" t="s">
        <v>14</v>
      </c>
      <c r="D977" s="6" t="s">
        <v>44</v>
      </c>
      <c r="E977" s="6" t="s">
        <v>1516</v>
      </c>
      <c r="F977" s="19">
        <v>9</v>
      </c>
      <c r="G977" s="19" t="str">
        <f t="shared" si="43"/>
        <v>i</v>
      </c>
      <c r="H977" s="19">
        <f t="shared" si="44"/>
        <v>2016</v>
      </c>
      <c r="I977" s="19" t="s">
        <v>1530</v>
      </c>
      <c r="J977" s="19" t="s">
        <v>1518</v>
      </c>
      <c r="K977" s="14" t="s">
        <v>1491</v>
      </c>
      <c r="M977" s="19" t="s">
        <v>511</v>
      </c>
      <c r="N977">
        <v>1</v>
      </c>
      <c r="O977">
        <v>7</v>
      </c>
      <c r="P977" s="14" t="s">
        <v>96</v>
      </c>
      <c r="Q977" s="14" t="s">
        <v>2059</v>
      </c>
    </row>
    <row r="978" spans="1:17" ht="18" customHeight="1" x14ac:dyDescent="0.2">
      <c r="A978" s="6" t="s">
        <v>20</v>
      </c>
      <c r="B978" s="6" t="s">
        <v>631</v>
      </c>
      <c r="C978" s="6" t="s">
        <v>14</v>
      </c>
      <c r="D978" s="6" t="s">
        <v>44</v>
      </c>
      <c r="E978" s="6" t="s">
        <v>1516</v>
      </c>
      <c r="F978" s="19">
        <v>10</v>
      </c>
      <c r="G978" s="19" t="str">
        <f t="shared" si="43"/>
        <v>j</v>
      </c>
      <c r="H978" s="19">
        <f t="shared" si="44"/>
        <v>2017</v>
      </c>
      <c r="I978" s="19" t="s">
        <v>1533</v>
      </c>
      <c r="J978" s="19" t="s">
        <v>1518</v>
      </c>
      <c r="K978" s="14" t="s">
        <v>1491</v>
      </c>
      <c r="M978" s="19" t="s">
        <v>511</v>
      </c>
      <c r="N978">
        <v>1</v>
      </c>
      <c r="O978">
        <v>7</v>
      </c>
      <c r="P978" s="14" t="s">
        <v>96</v>
      </c>
      <c r="Q978" s="14" t="s">
        <v>2059</v>
      </c>
    </row>
    <row r="979" spans="1:17" ht="18" customHeight="1" x14ac:dyDescent="0.2">
      <c r="A979" s="6" t="s">
        <v>20</v>
      </c>
      <c r="B979" s="6" t="s">
        <v>1501</v>
      </c>
      <c r="C979" s="6" t="s">
        <v>14</v>
      </c>
      <c r="D979" s="6" t="s">
        <v>44</v>
      </c>
      <c r="E979" s="6" t="s">
        <v>1516</v>
      </c>
      <c r="F979" s="19">
        <v>11</v>
      </c>
      <c r="G979" s="19" t="str">
        <f t="shared" ref="G979:G1010" si="45">MID("abcdefghijklmnopqrstuvwxyz",F979,1)</f>
        <v>k</v>
      </c>
      <c r="H979" s="19">
        <f t="shared" ref="H979:H1010" si="46">F979+2007</f>
        <v>2018</v>
      </c>
      <c r="I979" s="19" t="s">
        <v>1534</v>
      </c>
      <c r="J979" s="19" t="s">
        <v>1518</v>
      </c>
      <c r="K979" s="14" t="s">
        <v>1491</v>
      </c>
      <c r="M979" s="19" t="s">
        <v>511</v>
      </c>
      <c r="N979">
        <v>1</v>
      </c>
      <c r="O979">
        <v>7</v>
      </c>
      <c r="P979" s="14" t="s">
        <v>96</v>
      </c>
      <c r="Q979" s="14" t="s">
        <v>2059</v>
      </c>
    </row>
    <row r="980" spans="1:17" ht="18" customHeight="1" x14ac:dyDescent="0.2">
      <c r="A980" s="6" t="s">
        <v>20</v>
      </c>
      <c r="B980" s="6" t="s">
        <v>622</v>
      </c>
      <c r="C980" s="6" t="s">
        <v>14</v>
      </c>
      <c r="D980" s="6" t="s">
        <v>44</v>
      </c>
      <c r="E980" s="6" t="s">
        <v>1536</v>
      </c>
      <c r="F980" s="19">
        <v>1</v>
      </c>
      <c r="G980" s="19" t="str">
        <f t="shared" si="45"/>
        <v>a</v>
      </c>
      <c r="H980" s="19">
        <f t="shared" si="46"/>
        <v>2008</v>
      </c>
      <c r="I980" s="19" t="s">
        <v>1537</v>
      </c>
      <c r="J980" s="19" t="s">
        <v>1538</v>
      </c>
      <c r="K980" s="14" t="s">
        <v>1491</v>
      </c>
      <c r="M980" s="19" t="s">
        <v>511</v>
      </c>
      <c r="N980">
        <v>1</v>
      </c>
      <c r="O980">
        <v>7</v>
      </c>
      <c r="P980" s="14" t="s">
        <v>96</v>
      </c>
      <c r="Q980" s="14" t="s">
        <v>2059</v>
      </c>
    </row>
    <row r="981" spans="1:17" ht="18" customHeight="1" x14ac:dyDescent="0.2">
      <c r="A981" s="6" t="s">
        <v>20</v>
      </c>
      <c r="B981" s="6" t="s">
        <v>623</v>
      </c>
      <c r="C981" s="6" t="s">
        <v>14</v>
      </c>
      <c r="D981" s="6" t="s">
        <v>44</v>
      </c>
      <c r="E981" s="6" t="s">
        <v>1536</v>
      </c>
      <c r="F981" s="19">
        <v>2</v>
      </c>
      <c r="G981" s="19" t="str">
        <f t="shared" si="45"/>
        <v>b</v>
      </c>
      <c r="H981" s="19">
        <f t="shared" si="46"/>
        <v>2009</v>
      </c>
      <c r="I981" s="19" t="s">
        <v>1540</v>
      </c>
      <c r="J981" s="19" t="s">
        <v>1538</v>
      </c>
      <c r="K981" s="14" t="s">
        <v>1491</v>
      </c>
      <c r="M981" s="19" t="s">
        <v>511</v>
      </c>
      <c r="N981">
        <v>1</v>
      </c>
      <c r="O981">
        <v>7</v>
      </c>
      <c r="P981" s="14" t="s">
        <v>96</v>
      </c>
      <c r="Q981" s="14" t="s">
        <v>2059</v>
      </c>
    </row>
    <row r="982" spans="1:17" ht="18" customHeight="1" x14ac:dyDescent="0.2">
      <c r="A982" s="6" t="s">
        <v>20</v>
      </c>
      <c r="B982" s="6" t="s">
        <v>624</v>
      </c>
      <c r="C982" s="6" t="s">
        <v>14</v>
      </c>
      <c r="D982" s="6" t="s">
        <v>44</v>
      </c>
      <c r="E982" s="6" t="s">
        <v>1536</v>
      </c>
      <c r="F982" s="19">
        <v>3</v>
      </c>
      <c r="G982" s="19" t="str">
        <f t="shared" si="45"/>
        <v>c</v>
      </c>
      <c r="H982" s="19">
        <f t="shared" si="46"/>
        <v>2010</v>
      </c>
      <c r="I982" s="19" t="s">
        <v>1541</v>
      </c>
      <c r="J982" s="19" t="s">
        <v>1538</v>
      </c>
      <c r="K982" s="14" t="s">
        <v>1491</v>
      </c>
      <c r="M982" s="19" t="s">
        <v>511</v>
      </c>
      <c r="N982">
        <v>1</v>
      </c>
      <c r="O982">
        <v>7</v>
      </c>
      <c r="P982" s="14" t="s">
        <v>96</v>
      </c>
      <c r="Q982" s="14" t="s">
        <v>2059</v>
      </c>
    </row>
    <row r="983" spans="1:17" ht="18" customHeight="1" x14ac:dyDescent="0.2">
      <c r="A983" s="6" t="s">
        <v>20</v>
      </c>
      <c r="B983" s="6" t="s">
        <v>625</v>
      </c>
      <c r="C983" s="6" t="s">
        <v>14</v>
      </c>
      <c r="D983" s="6" t="s">
        <v>44</v>
      </c>
      <c r="E983" s="6" t="s">
        <v>1536</v>
      </c>
      <c r="F983" s="19">
        <v>4</v>
      </c>
      <c r="G983" s="19" t="str">
        <f t="shared" si="45"/>
        <v>d</v>
      </c>
      <c r="H983" s="19">
        <f t="shared" si="46"/>
        <v>2011</v>
      </c>
      <c r="I983" s="19" t="s">
        <v>1543</v>
      </c>
      <c r="J983" s="19" t="s">
        <v>1538</v>
      </c>
      <c r="K983" s="14" t="s">
        <v>1491</v>
      </c>
      <c r="M983" s="19" t="s">
        <v>511</v>
      </c>
      <c r="N983">
        <v>1</v>
      </c>
      <c r="O983">
        <v>7</v>
      </c>
      <c r="P983" s="14" t="s">
        <v>96</v>
      </c>
      <c r="Q983" s="14" t="s">
        <v>2059</v>
      </c>
    </row>
    <row r="984" spans="1:17" ht="18" customHeight="1" x14ac:dyDescent="0.2">
      <c r="A984" s="6" t="s">
        <v>20</v>
      </c>
      <c r="B984" s="6" t="s">
        <v>626</v>
      </c>
      <c r="C984" s="6" t="s">
        <v>14</v>
      </c>
      <c r="D984" s="6" t="s">
        <v>44</v>
      </c>
      <c r="E984" s="6" t="s">
        <v>1536</v>
      </c>
      <c r="F984" s="19">
        <v>5</v>
      </c>
      <c r="G984" s="19" t="str">
        <f t="shared" si="45"/>
        <v>e</v>
      </c>
      <c r="H984" s="19">
        <f t="shared" si="46"/>
        <v>2012</v>
      </c>
      <c r="I984" s="19" t="s">
        <v>1544</v>
      </c>
      <c r="J984" s="19" t="s">
        <v>1538</v>
      </c>
      <c r="K984" s="14" t="s">
        <v>1491</v>
      </c>
      <c r="M984" s="19" t="s">
        <v>511</v>
      </c>
      <c r="N984">
        <v>1</v>
      </c>
      <c r="O984">
        <v>7</v>
      </c>
      <c r="P984" s="14" t="s">
        <v>96</v>
      </c>
      <c r="Q984" s="14" t="s">
        <v>2059</v>
      </c>
    </row>
    <row r="985" spans="1:17" ht="18" customHeight="1" x14ac:dyDescent="0.2">
      <c r="A985" s="6" t="s">
        <v>20</v>
      </c>
      <c r="B985" s="6" t="s">
        <v>627</v>
      </c>
      <c r="C985" s="6" t="s">
        <v>14</v>
      </c>
      <c r="D985" s="6" t="s">
        <v>44</v>
      </c>
      <c r="E985" s="6" t="s">
        <v>1536</v>
      </c>
      <c r="F985" s="19">
        <v>6</v>
      </c>
      <c r="G985" s="19" t="str">
        <f t="shared" si="45"/>
        <v>f</v>
      </c>
      <c r="H985" s="19">
        <f t="shared" si="46"/>
        <v>2013</v>
      </c>
      <c r="I985" s="19" t="s">
        <v>1551</v>
      </c>
      <c r="J985" s="19" t="s">
        <v>1538</v>
      </c>
      <c r="K985" s="14" t="s">
        <v>1491</v>
      </c>
      <c r="M985" s="19" t="s">
        <v>511</v>
      </c>
      <c r="N985">
        <v>1</v>
      </c>
      <c r="O985">
        <v>7</v>
      </c>
      <c r="P985" s="14" t="s">
        <v>96</v>
      </c>
      <c r="Q985" s="14" t="s">
        <v>2059</v>
      </c>
    </row>
    <row r="986" spans="1:17" ht="18" customHeight="1" x14ac:dyDescent="0.2">
      <c r="A986" s="6" t="s">
        <v>20</v>
      </c>
      <c r="B986" s="6" t="s">
        <v>628</v>
      </c>
      <c r="C986" s="6" t="s">
        <v>14</v>
      </c>
      <c r="D986" s="6" t="s">
        <v>44</v>
      </c>
      <c r="E986" s="6" t="s">
        <v>1536</v>
      </c>
      <c r="F986" s="19">
        <v>7</v>
      </c>
      <c r="G986" s="19" t="str">
        <f t="shared" si="45"/>
        <v>g</v>
      </c>
      <c r="H986" s="19">
        <f t="shared" si="46"/>
        <v>2014</v>
      </c>
      <c r="I986" s="19" t="s">
        <v>1546</v>
      </c>
      <c r="J986" s="19" t="s">
        <v>1538</v>
      </c>
      <c r="K986" s="14" t="s">
        <v>1491</v>
      </c>
      <c r="M986" s="19" t="s">
        <v>511</v>
      </c>
      <c r="N986">
        <v>1</v>
      </c>
      <c r="O986">
        <v>7</v>
      </c>
      <c r="P986" s="14" t="s">
        <v>96</v>
      </c>
      <c r="Q986" s="14" t="s">
        <v>2059</v>
      </c>
    </row>
    <row r="987" spans="1:17" ht="18" customHeight="1" x14ac:dyDescent="0.2">
      <c r="A987" s="6" t="s">
        <v>20</v>
      </c>
      <c r="B987" s="6" t="s">
        <v>629</v>
      </c>
      <c r="C987" s="6" t="s">
        <v>14</v>
      </c>
      <c r="D987" s="6" t="s">
        <v>44</v>
      </c>
      <c r="E987" s="6" t="s">
        <v>1536</v>
      </c>
      <c r="F987" s="19">
        <v>8</v>
      </c>
      <c r="G987" s="19" t="str">
        <f t="shared" si="45"/>
        <v>h</v>
      </c>
      <c r="H987" s="19">
        <f t="shared" si="46"/>
        <v>2015</v>
      </c>
      <c r="I987" s="19" t="s">
        <v>1548</v>
      </c>
      <c r="J987" s="19" t="s">
        <v>1538</v>
      </c>
      <c r="K987" s="14" t="s">
        <v>1491</v>
      </c>
      <c r="M987" s="19" t="s">
        <v>511</v>
      </c>
      <c r="N987">
        <v>1</v>
      </c>
      <c r="O987">
        <v>7</v>
      </c>
      <c r="P987" s="14" t="s">
        <v>96</v>
      </c>
      <c r="Q987" s="14" t="s">
        <v>2059</v>
      </c>
    </row>
    <row r="988" spans="1:17" ht="18" customHeight="1" x14ac:dyDescent="0.2">
      <c r="A988" s="6" t="s">
        <v>20</v>
      </c>
      <c r="B988" s="6" t="s">
        <v>630</v>
      </c>
      <c r="C988" s="6" t="s">
        <v>14</v>
      </c>
      <c r="D988" s="6" t="s">
        <v>44</v>
      </c>
      <c r="E988" s="6" t="s">
        <v>1536</v>
      </c>
      <c r="F988" s="19">
        <v>9</v>
      </c>
      <c r="G988" s="19" t="str">
        <f t="shared" si="45"/>
        <v>i</v>
      </c>
      <c r="H988" s="19">
        <f t="shared" si="46"/>
        <v>2016</v>
      </c>
      <c r="I988" s="19" t="s">
        <v>1549</v>
      </c>
      <c r="J988" s="19" t="s">
        <v>1538</v>
      </c>
      <c r="K988" s="14" t="s">
        <v>1491</v>
      </c>
      <c r="M988" s="19" t="s">
        <v>511</v>
      </c>
      <c r="N988">
        <v>1</v>
      </c>
      <c r="O988">
        <v>7</v>
      </c>
      <c r="P988" s="14" t="s">
        <v>96</v>
      </c>
      <c r="Q988" s="14" t="s">
        <v>2059</v>
      </c>
    </row>
    <row r="989" spans="1:17" ht="18" customHeight="1" x14ac:dyDescent="0.2">
      <c r="A989" s="6" t="s">
        <v>20</v>
      </c>
      <c r="B989" s="6" t="s">
        <v>631</v>
      </c>
      <c r="C989" s="6" t="s">
        <v>14</v>
      </c>
      <c r="D989" s="6" t="s">
        <v>44</v>
      </c>
      <c r="E989" s="6" t="s">
        <v>1536</v>
      </c>
      <c r="F989" s="19">
        <v>10</v>
      </c>
      <c r="G989" s="19" t="str">
        <f t="shared" si="45"/>
        <v>j</v>
      </c>
      <c r="H989" s="19">
        <f t="shared" si="46"/>
        <v>2017</v>
      </c>
      <c r="I989" s="19" t="s">
        <v>1553</v>
      </c>
      <c r="J989" s="19" t="s">
        <v>1538</v>
      </c>
      <c r="K989" s="14" t="s">
        <v>1491</v>
      </c>
      <c r="M989" s="19" t="s">
        <v>511</v>
      </c>
      <c r="N989">
        <v>1</v>
      </c>
      <c r="O989">
        <v>7</v>
      </c>
      <c r="P989" s="14" t="s">
        <v>96</v>
      </c>
      <c r="Q989" s="14" t="s">
        <v>2059</v>
      </c>
    </row>
    <row r="990" spans="1:17" ht="18" customHeight="1" x14ac:dyDescent="0.2">
      <c r="A990" s="6" t="s">
        <v>20</v>
      </c>
      <c r="B990" s="6" t="s">
        <v>1501</v>
      </c>
      <c r="C990" s="6" t="s">
        <v>14</v>
      </c>
      <c r="D990" s="6" t="s">
        <v>44</v>
      </c>
      <c r="E990" s="6" t="s">
        <v>1536</v>
      </c>
      <c r="F990" s="19">
        <v>11</v>
      </c>
      <c r="G990" s="19" t="str">
        <f t="shared" si="45"/>
        <v>k</v>
      </c>
      <c r="H990" s="19">
        <f t="shared" si="46"/>
        <v>2018</v>
      </c>
      <c r="I990" s="19" t="s">
        <v>1554</v>
      </c>
      <c r="J990" s="19" t="s">
        <v>1538</v>
      </c>
      <c r="K990" s="14" t="s">
        <v>1491</v>
      </c>
      <c r="M990" s="19" t="s">
        <v>511</v>
      </c>
      <c r="N990">
        <v>1</v>
      </c>
      <c r="O990">
        <v>7</v>
      </c>
      <c r="P990" s="14" t="s">
        <v>96</v>
      </c>
      <c r="Q990" s="14" t="s">
        <v>2059</v>
      </c>
    </row>
    <row r="991" spans="1:17" ht="18" customHeight="1" x14ac:dyDescent="0.2">
      <c r="A991" s="6" t="s">
        <v>20</v>
      </c>
      <c r="B991" s="6" t="s">
        <v>622</v>
      </c>
      <c r="C991" s="6" t="s">
        <v>14</v>
      </c>
      <c r="D991" s="6" t="s">
        <v>44</v>
      </c>
      <c r="E991" s="6" t="s">
        <v>1556</v>
      </c>
      <c r="F991" s="19">
        <v>1</v>
      </c>
      <c r="G991" s="19" t="str">
        <f t="shared" si="45"/>
        <v>a</v>
      </c>
      <c r="H991" s="19">
        <f t="shared" si="46"/>
        <v>2008</v>
      </c>
      <c r="I991" s="19" t="s">
        <v>1557</v>
      </c>
      <c r="J991" s="19" t="s">
        <v>1558</v>
      </c>
      <c r="K991" s="14" t="s">
        <v>1491</v>
      </c>
      <c r="M991" s="19" t="s">
        <v>511</v>
      </c>
      <c r="N991">
        <v>1</v>
      </c>
      <c r="O991">
        <v>7</v>
      </c>
      <c r="P991" s="14" t="s">
        <v>96</v>
      </c>
      <c r="Q991" s="14" t="s">
        <v>2059</v>
      </c>
    </row>
    <row r="992" spans="1:17" ht="18" customHeight="1" x14ac:dyDescent="0.2">
      <c r="A992" s="6" t="s">
        <v>20</v>
      </c>
      <c r="B992" s="6" t="s">
        <v>623</v>
      </c>
      <c r="C992" s="6" t="s">
        <v>14</v>
      </c>
      <c r="D992" s="6" t="s">
        <v>44</v>
      </c>
      <c r="E992" s="6" t="s">
        <v>1556</v>
      </c>
      <c r="F992" s="19">
        <v>2</v>
      </c>
      <c r="G992" s="19" t="str">
        <f t="shared" si="45"/>
        <v>b</v>
      </c>
      <c r="H992" s="19">
        <f t="shared" si="46"/>
        <v>2009</v>
      </c>
      <c r="I992" s="19" t="s">
        <v>1559</v>
      </c>
      <c r="J992" s="19" t="s">
        <v>1558</v>
      </c>
      <c r="K992" s="14" t="s">
        <v>1491</v>
      </c>
      <c r="M992" s="19" t="s">
        <v>511</v>
      </c>
      <c r="N992">
        <v>1</v>
      </c>
      <c r="O992">
        <v>7</v>
      </c>
      <c r="P992" s="14" t="s">
        <v>96</v>
      </c>
      <c r="Q992" s="14" t="s">
        <v>2059</v>
      </c>
    </row>
    <row r="993" spans="1:17" ht="18" customHeight="1" x14ac:dyDescent="0.2">
      <c r="A993" s="6" t="s">
        <v>20</v>
      </c>
      <c r="B993" s="6" t="s">
        <v>624</v>
      </c>
      <c r="C993" s="6" t="s">
        <v>14</v>
      </c>
      <c r="D993" s="6" t="s">
        <v>44</v>
      </c>
      <c r="E993" s="6" t="s">
        <v>1556</v>
      </c>
      <c r="F993" s="19">
        <v>3</v>
      </c>
      <c r="G993" s="19" t="str">
        <f t="shared" si="45"/>
        <v>c</v>
      </c>
      <c r="H993" s="19">
        <f t="shared" si="46"/>
        <v>2010</v>
      </c>
      <c r="I993" s="19" t="s">
        <v>1561</v>
      </c>
      <c r="J993" s="19" t="s">
        <v>1558</v>
      </c>
      <c r="K993" s="14" t="s">
        <v>1491</v>
      </c>
      <c r="M993" s="19" t="s">
        <v>511</v>
      </c>
      <c r="N993">
        <v>1</v>
      </c>
      <c r="O993">
        <v>7</v>
      </c>
      <c r="P993" s="14" t="s">
        <v>96</v>
      </c>
      <c r="Q993" s="14" t="s">
        <v>2059</v>
      </c>
    </row>
    <row r="994" spans="1:17" ht="18" customHeight="1" x14ac:dyDescent="0.2">
      <c r="A994" s="6" t="s">
        <v>20</v>
      </c>
      <c r="B994" s="6" t="s">
        <v>625</v>
      </c>
      <c r="C994" s="6" t="s">
        <v>14</v>
      </c>
      <c r="D994" s="6" t="s">
        <v>44</v>
      </c>
      <c r="E994" s="6" t="s">
        <v>1556</v>
      </c>
      <c r="F994" s="19">
        <v>4</v>
      </c>
      <c r="G994" s="19" t="str">
        <f t="shared" si="45"/>
        <v>d</v>
      </c>
      <c r="H994" s="19">
        <f t="shared" si="46"/>
        <v>2011</v>
      </c>
      <c r="I994" s="19" t="s">
        <v>1563</v>
      </c>
      <c r="J994" s="19" t="s">
        <v>1558</v>
      </c>
      <c r="K994" s="14" t="s">
        <v>1491</v>
      </c>
      <c r="M994" s="19" t="s">
        <v>511</v>
      </c>
      <c r="N994">
        <v>1</v>
      </c>
      <c r="O994">
        <v>7</v>
      </c>
      <c r="P994" s="14" t="s">
        <v>96</v>
      </c>
      <c r="Q994" s="14" t="s">
        <v>2059</v>
      </c>
    </row>
    <row r="995" spans="1:17" ht="18" customHeight="1" x14ac:dyDescent="0.2">
      <c r="A995" s="6" t="s">
        <v>20</v>
      </c>
      <c r="B995" s="6" t="s">
        <v>626</v>
      </c>
      <c r="C995" s="6" t="s">
        <v>14</v>
      </c>
      <c r="D995" s="6" t="s">
        <v>44</v>
      </c>
      <c r="E995" s="6" t="s">
        <v>1556</v>
      </c>
      <c r="F995" s="19">
        <v>5</v>
      </c>
      <c r="G995" s="19" t="str">
        <f t="shared" si="45"/>
        <v>e</v>
      </c>
      <c r="H995" s="19">
        <f t="shared" si="46"/>
        <v>2012</v>
      </c>
      <c r="I995" s="19" t="s">
        <v>1564</v>
      </c>
      <c r="J995" s="19" t="s">
        <v>1558</v>
      </c>
      <c r="K995" s="14" t="s">
        <v>1491</v>
      </c>
      <c r="M995" s="19" t="s">
        <v>511</v>
      </c>
      <c r="N995">
        <v>1</v>
      </c>
      <c r="O995">
        <v>7</v>
      </c>
      <c r="P995" s="14" t="s">
        <v>96</v>
      </c>
      <c r="Q995" s="14" t="s">
        <v>2059</v>
      </c>
    </row>
    <row r="996" spans="1:17" ht="18" customHeight="1" x14ac:dyDescent="0.2">
      <c r="A996" s="6" t="s">
        <v>20</v>
      </c>
      <c r="B996" s="6" t="s">
        <v>627</v>
      </c>
      <c r="C996" s="6" t="s">
        <v>14</v>
      </c>
      <c r="D996" s="6" t="s">
        <v>44</v>
      </c>
      <c r="E996" s="6" t="s">
        <v>1556</v>
      </c>
      <c r="F996" s="19">
        <v>6</v>
      </c>
      <c r="G996" s="19" t="str">
        <f t="shared" si="45"/>
        <v>f</v>
      </c>
      <c r="H996" s="19">
        <f t="shared" si="46"/>
        <v>2013</v>
      </c>
      <c r="I996" s="19" t="s">
        <v>1571</v>
      </c>
      <c r="J996" s="19" t="s">
        <v>1558</v>
      </c>
      <c r="K996" s="14" t="s">
        <v>1491</v>
      </c>
      <c r="M996" s="19" t="s">
        <v>511</v>
      </c>
      <c r="N996">
        <v>1</v>
      </c>
      <c r="O996">
        <v>7</v>
      </c>
      <c r="P996" s="14" t="s">
        <v>96</v>
      </c>
      <c r="Q996" s="14" t="s">
        <v>2059</v>
      </c>
    </row>
    <row r="997" spans="1:17" ht="18" customHeight="1" x14ac:dyDescent="0.2">
      <c r="A997" s="6" t="s">
        <v>20</v>
      </c>
      <c r="B997" s="6" t="s">
        <v>628</v>
      </c>
      <c r="C997" s="6" t="s">
        <v>14</v>
      </c>
      <c r="D997" s="6" t="s">
        <v>44</v>
      </c>
      <c r="E997" s="6" t="s">
        <v>1556</v>
      </c>
      <c r="F997" s="19">
        <v>7</v>
      </c>
      <c r="G997" s="19" t="str">
        <f t="shared" si="45"/>
        <v>g</v>
      </c>
      <c r="H997" s="19">
        <f t="shared" si="46"/>
        <v>2014</v>
      </c>
      <c r="I997" s="19" t="s">
        <v>1566</v>
      </c>
      <c r="J997" s="19" t="s">
        <v>1558</v>
      </c>
      <c r="K997" s="14" t="s">
        <v>1491</v>
      </c>
      <c r="M997" s="19" t="s">
        <v>511</v>
      </c>
      <c r="N997">
        <v>1</v>
      </c>
      <c r="O997">
        <v>7</v>
      </c>
      <c r="P997" s="14" t="s">
        <v>96</v>
      </c>
      <c r="Q997" s="14" t="s">
        <v>2059</v>
      </c>
    </row>
    <row r="998" spans="1:17" ht="18" customHeight="1" x14ac:dyDescent="0.2">
      <c r="A998" s="6" t="s">
        <v>20</v>
      </c>
      <c r="B998" s="6" t="s">
        <v>629</v>
      </c>
      <c r="C998" s="6" t="s">
        <v>14</v>
      </c>
      <c r="D998" s="6" t="s">
        <v>44</v>
      </c>
      <c r="E998" s="6" t="s">
        <v>1556</v>
      </c>
      <c r="F998" s="19">
        <v>8</v>
      </c>
      <c r="G998" s="19" t="str">
        <f t="shared" si="45"/>
        <v>h</v>
      </c>
      <c r="H998" s="19">
        <f t="shared" si="46"/>
        <v>2015</v>
      </c>
      <c r="I998" s="19" t="s">
        <v>1568</v>
      </c>
      <c r="J998" s="19" t="s">
        <v>1558</v>
      </c>
      <c r="K998" s="14" t="s">
        <v>1491</v>
      </c>
      <c r="M998" s="19" t="s">
        <v>511</v>
      </c>
      <c r="N998">
        <v>1</v>
      </c>
      <c r="O998">
        <v>7</v>
      </c>
      <c r="P998" s="14" t="s">
        <v>96</v>
      </c>
      <c r="Q998" s="14" t="s">
        <v>2059</v>
      </c>
    </row>
    <row r="999" spans="1:17" ht="18" customHeight="1" x14ac:dyDescent="0.2">
      <c r="A999" s="6" t="s">
        <v>20</v>
      </c>
      <c r="B999" s="6" t="s">
        <v>630</v>
      </c>
      <c r="C999" s="6" t="s">
        <v>14</v>
      </c>
      <c r="D999" s="6" t="s">
        <v>44</v>
      </c>
      <c r="E999" s="6" t="s">
        <v>1556</v>
      </c>
      <c r="F999" s="19">
        <v>9</v>
      </c>
      <c r="G999" s="19" t="str">
        <f t="shared" si="45"/>
        <v>i</v>
      </c>
      <c r="H999" s="19">
        <f t="shared" si="46"/>
        <v>2016</v>
      </c>
      <c r="I999" s="19" t="s">
        <v>1569</v>
      </c>
      <c r="J999" s="19" t="s">
        <v>1558</v>
      </c>
      <c r="K999" s="14" t="s">
        <v>1491</v>
      </c>
      <c r="M999" s="19" t="s">
        <v>511</v>
      </c>
      <c r="N999">
        <v>1</v>
      </c>
      <c r="O999">
        <v>7</v>
      </c>
      <c r="P999" s="14" t="s">
        <v>96</v>
      </c>
      <c r="Q999" s="14" t="s">
        <v>2059</v>
      </c>
    </row>
    <row r="1000" spans="1:17" ht="18" customHeight="1" x14ac:dyDescent="0.2">
      <c r="A1000" s="6" t="s">
        <v>20</v>
      </c>
      <c r="B1000" s="6" t="s">
        <v>631</v>
      </c>
      <c r="C1000" s="6" t="s">
        <v>14</v>
      </c>
      <c r="D1000" s="6" t="s">
        <v>44</v>
      </c>
      <c r="E1000" s="6" t="s">
        <v>1556</v>
      </c>
      <c r="F1000" s="19">
        <v>10</v>
      </c>
      <c r="G1000" s="19" t="str">
        <f t="shared" si="45"/>
        <v>j</v>
      </c>
      <c r="H1000" s="19">
        <f t="shared" si="46"/>
        <v>2017</v>
      </c>
      <c r="I1000" s="19" t="s">
        <v>1573</v>
      </c>
      <c r="J1000" s="19" t="s">
        <v>1558</v>
      </c>
      <c r="K1000" s="14" t="s">
        <v>1491</v>
      </c>
      <c r="M1000" s="19" t="s">
        <v>511</v>
      </c>
      <c r="N1000">
        <v>1</v>
      </c>
      <c r="O1000">
        <v>7</v>
      </c>
      <c r="P1000" s="14" t="s">
        <v>96</v>
      </c>
      <c r="Q1000" s="14" t="s">
        <v>2059</v>
      </c>
    </row>
    <row r="1001" spans="1:17" ht="18" customHeight="1" x14ac:dyDescent="0.2">
      <c r="A1001" s="6" t="s">
        <v>20</v>
      </c>
      <c r="B1001" s="6" t="s">
        <v>1501</v>
      </c>
      <c r="C1001" s="6" t="s">
        <v>14</v>
      </c>
      <c r="D1001" s="6" t="s">
        <v>44</v>
      </c>
      <c r="E1001" s="6" t="s">
        <v>1556</v>
      </c>
      <c r="F1001" s="19">
        <v>11</v>
      </c>
      <c r="G1001" s="19" t="str">
        <f t="shared" si="45"/>
        <v>k</v>
      </c>
      <c r="H1001" s="19">
        <f t="shared" si="46"/>
        <v>2018</v>
      </c>
      <c r="I1001" s="19" t="s">
        <v>1574</v>
      </c>
      <c r="J1001" s="19" t="s">
        <v>1558</v>
      </c>
      <c r="K1001" s="14" t="s">
        <v>1491</v>
      </c>
      <c r="M1001" s="19" t="s">
        <v>511</v>
      </c>
      <c r="N1001">
        <v>1</v>
      </c>
      <c r="O1001">
        <v>7</v>
      </c>
      <c r="P1001" s="14" t="s">
        <v>96</v>
      </c>
      <c r="Q1001" s="14" t="s">
        <v>2059</v>
      </c>
    </row>
    <row r="1002" spans="1:17" ht="18" customHeight="1" x14ac:dyDescent="0.2">
      <c r="A1002" s="6" t="s">
        <v>20</v>
      </c>
      <c r="B1002" s="6" t="s">
        <v>622</v>
      </c>
      <c r="C1002" s="6" t="s">
        <v>14</v>
      </c>
      <c r="D1002" s="6" t="s">
        <v>44</v>
      </c>
      <c r="E1002" s="6" t="s">
        <v>1576</v>
      </c>
      <c r="F1002" s="19">
        <v>1</v>
      </c>
      <c r="G1002" s="19" t="str">
        <f t="shared" si="45"/>
        <v>a</v>
      </c>
      <c r="H1002" s="19">
        <f t="shared" si="46"/>
        <v>2008</v>
      </c>
      <c r="I1002" s="19" t="s">
        <v>1577</v>
      </c>
      <c r="J1002" s="19" t="s">
        <v>1578</v>
      </c>
      <c r="K1002" s="14" t="s">
        <v>1491</v>
      </c>
      <c r="M1002" s="19" t="s">
        <v>511</v>
      </c>
      <c r="N1002">
        <v>1</v>
      </c>
      <c r="O1002">
        <v>7</v>
      </c>
      <c r="P1002" s="14" t="s">
        <v>96</v>
      </c>
      <c r="Q1002" s="14" t="s">
        <v>2059</v>
      </c>
    </row>
    <row r="1003" spans="1:17" ht="18" customHeight="1" x14ac:dyDescent="0.2">
      <c r="A1003" s="6" t="s">
        <v>20</v>
      </c>
      <c r="B1003" s="6" t="s">
        <v>623</v>
      </c>
      <c r="C1003" s="6" t="s">
        <v>14</v>
      </c>
      <c r="D1003" s="6" t="s">
        <v>44</v>
      </c>
      <c r="E1003" s="6" t="s">
        <v>1576</v>
      </c>
      <c r="F1003" s="19">
        <v>2</v>
      </c>
      <c r="G1003" s="19" t="str">
        <f t="shared" si="45"/>
        <v>b</v>
      </c>
      <c r="H1003" s="19">
        <f t="shared" si="46"/>
        <v>2009</v>
      </c>
      <c r="I1003" s="19" t="s">
        <v>1579</v>
      </c>
      <c r="J1003" s="19" t="s">
        <v>1578</v>
      </c>
      <c r="K1003" s="14" t="s">
        <v>1491</v>
      </c>
      <c r="M1003" s="19" t="s">
        <v>511</v>
      </c>
      <c r="N1003">
        <v>1</v>
      </c>
      <c r="O1003">
        <v>7</v>
      </c>
      <c r="P1003" s="14" t="s">
        <v>96</v>
      </c>
      <c r="Q1003" s="14" t="s">
        <v>2059</v>
      </c>
    </row>
    <row r="1004" spans="1:17" ht="18" customHeight="1" x14ac:dyDescent="0.2">
      <c r="A1004" s="6" t="s">
        <v>20</v>
      </c>
      <c r="B1004" s="6" t="s">
        <v>624</v>
      </c>
      <c r="C1004" s="6" t="s">
        <v>14</v>
      </c>
      <c r="D1004" s="6" t="s">
        <v>44</v>
      </c>
      <c r="E1004" s="6" t="s">
        <v>1576</v>
      </c>
      <c r="F1004" s="19">
        <v>3</v>
      </c>
      <c r="G1004" s="19" t="str">
        <f t="shared" si="45"/>
        <v>c</v>
      </c>
      <c r="H1004" s="19">
        <f t="shared" si="46"/>
        <v>2010</v>
      </c>
      <c r="I1004" s="19" t="s">
        <v>1581</v>
      </c>
      <c r="J1004" s="19" t="s">
        <v>1578</v>
      </c>
      <c r="K1004" s="14" t="s">
        <v>1491</v>
      </c>
      <c r="M1004" s="19" t="s">
        <v>511</v>
      </c>
      <c r="N1004">
        <v>1</v>
      </c>
      <c r="O1004">
        <v>7</v>
      </c>
      <c r="P1004" s="14" t="s">
        <v>96</v>
      </c>
      <c r="Q1004" s="14" t="s">
        <v>2059</v>
      </c>
    </row>
    <row r="1005" spans="1:17" ht="18" customHeight="1" x14ac:dyDescent="0.2">
      <c r="A1005" s="6" t="s">
        <v>20</v>
      </c>
      <c r="B1005" s="6" t="s">
        <v>625</v>
      </c>
      <c r="C1005" s="6" t="s">
        <v>14</v>
      </c>
      <c r="D1005" s="6" t="s">
        <v>44</v>
      </c>
      <c r="E1005" s="6" t="s">
        <v>1576</v>
      </c>
      <c r="F1005" s="19">
        <v>4</v>
      </c>
      <c r="G1005" s="19" t="str">
        <f t="shared" si="45"/>
        <v>d</v>
      </c>
      <c r="H1005" s="19">
        <f t="shared" si="46"/>
        <v>2011</v>
      </c>
      <c r="I1005" s="19" t="s">
        <v>1583</v>
      </c>
      <c r="J1005" s="19" t="s">
        <v>1578</v>
      </c>
      <c r="K1005" s="14" t="s">
        <v>1491</v>
      </c>
      <c r="M1005" s="19" t="s">
        <v>511</v>
      </c>
      <c r="N1005">
        <v>1</v>
      </c>
      <c r="O1005">
        <v>7</v>
      </c>
      <c r="P1005" s="14" t="s">
        <v>96</v>
      </c>
      <c r="Q1005" s="14" t="s">
        <v>2059</v>
      </c>
    </row>
    <row r="1006" spans="1:17" ht="18" customHeight="1" x14ac:dyDescent="0.2">
      <c r="A1006" s="6" t="s">
        <v>20</v>
      </c>
      <c r="B1006" s="6" t="s">
        <v>626</v>
      </c>
      <c r="C1006" s="6" t="s">
        <v>14</v>
      </c>
      <c r="D1006" s="6" t="s">
        <v>44</v>
      </c>
      <c r="E1006" s="6" t="s">
        <v>1576</v>
      </c>
      <c r="F1006" s="19">
        <v>5</v>
      </c>
      <c r="G1006" s="19" t="str">
        <f t="shared" si="45"/>
        <v>e</v>
      </c>
      <c r="H1006" s="19">
        <f t="shared" si="46"/>
        <v>2012</v>
      </c>
      <c r="I1006" s="19" t="s">
        <v>1585</v>
      </c>
      <c r="J1006" s="19" t="s">
        <v>1578</v>
      </c>
      <c r="K1006" s="14" t="s">
        <v>1491</v>
      </c>
      <c r="M1006" s="19" t="s">
        <v>511</v>
      </c>
      <c r="N1006">
        <v>1</v>
      </c>
      <c r="O1006">
        <v>7</v>
      </c>
      <c r="P1006" s="14" t="s">
        <v>96</v>
      </c>
      <c r="Q1006" s="14" t="s">
        <v>2059</v>
      </c>
    </row>
    <row r="1007" spans="1:17" ht="18" customHeight="1" x14ac:dyDescent="0.2">
      <c r="A1007" s="6" t="s">
        <v>20</v>
      </c>
      <c r="B1007" s="6" t="s">
        <v>627</v>
      </c>
      <c r="C1007" s="6" t="s">
        <v>14</v>
      </c>
      <c r="D1007" s="6" t="s">
        <v>44</v>
      </c>
      <c r="E1007" s="6" t="s">
        <v>1576</v>
      </c>
      <c r="F1007" s="19">
        <v>6</v>
      </c>
      <c r="G1007" s="19" t="str">
        <f t="shared" si="45"/>
        <v>f</v>
      </c>
      <c r="H1007" s="19">
        <f t="shared" si="46"/>
        <v>2013</v>
      </c>
      <c r="I1007" s="19" t="s">
        <v>1592</v>
      </c>
      <c r="J1007" s="19" t="s">
        <v>1578</v>
      </c>
      <c r="K1007" s="14" t="s">
        <v>1491</v>
      </c>
      <c r="M1007" s="19" t="s">
        <v>511</v>
      </c>
      <c r="N1007">
        <v>1</v>
      </c>
      <c r="O1007">
        <v>7</v>
      </c>
      <c r="P1007" s="14" t="s">
        <v>96</v>
      </c>
      <c r="Q1007" s="14" t="s">
        <v>2059</v>
      </c>
    </row>
    <row r="1008" spans="1:17" ht="18" customHeight="1" x14ac:dyDescent="0.2">
      <c r="A1008" s="6" t="s">
        <v>20</v>
      </c>
      <c r="B1008" s="6" t="s">
        <v>628</v>
      </c>
      <c r="C1008" s="6" t="s">
        <v>14</v>
      </c>
      <c r="D1008" s="6" t="s">
        <v>44</v>
      </c>
      <c r="E1008" s="6" t="s">
        <v>1576</v>
      </c>
      <c r="F1008" s="19">
        <v>7</v>
      </c>
      <c r="G1008" s="19" t="str">
        <f t="shared" si="45"/>
        <v>g</v>
      </c>
      <c r="H1008" s="19">
        <f t="shared" si="46"/>
        <v>2014</v>
      </c>
      <c r="I1008" s="19" t="s">
        <v>1587</v>
      </c>
      <c r="J1008" s="19" t="s">
        <v>1578</v>
      </c>
      <c r="K1008" s="14" t="s">
        <v>1491</v>
      </c>
      <c r="M1008" s="19" t="s">
        <v>511</v>
      </c>
      <c r="N1008">
        <v>1</v>
      </c>
      <c r="O1008">
        <v>7</v>
      </c>
      <c r="P1008" s="14" t="s">
        <v>96</v>
      </c>
      <c r="Q1008" s="14" t="s">
        <v>2059</v>
      </c>
    </row>
    <row r="1009" spans="1:17" ht="18" customHeight="1" x14ac:dyDescent="0.2">
      <c r="A1009" s="6" t="s">
        <v>20</v>
      </c>
      <c r="B1009" s="6" t="s">
        <v>629</v>
      </c>
      <c r="C1009" s="6" t="s">
        <v>14</v>
      </c>
      <c r="D1009" s="6" t="s">
        <v>44</v>
      </c>
      <c r="E1009" s="6" t="s">
        <v>1576</v>
      </c>
      <c r="F1009" s="19">
        <v>8</v>
      </c>
      <c r="G1009" s="19" t="str">
        <f t="shared" si="45"/>
        <v>h</v>
      </c>
      <c r="H1009" s="19">
        <f t="shared" si="46"/>
        <v>2015</v>
      </c>
      <c r="I1009" s="19" t="s">
        <v>1589</v>
      </c>
      <c r="J1009" s="19" t="s">
        <v>1578</v>
      </c>
      <c r="K1009" s="14" t="s">
        <v>1491</v>
      </c>
      <c r="M1009" s="19" t="s">
        <v>511</v>
      </c>
      <c r="N1009">
        <v>1</v>
      </c>
      <c r="O1009">
        <v>7</v>
      </c>
      <c r="P1009" s="14" t="s">
        <v>96</v>
      </c>
      <c r="Q1009" s="14" t="s">
        <v>2059</v>
      </c>
    </row>
    <row r="1010" spans="1:17" ht="18" customHeight="1" x14ac:dyDescent="0.2">
      <c r="A1010" s="6" t="s">
        <v>20</v>
      </c>
      <c r="B1010" s="6" t="s">
        <v>630</v>
      </c>
      <c r="C1010" s="6" t="s">
        <v>14</v>
      </c>
      <c r="D1010" s="6" t="s">
        <v>44</v>
      </c>
      <c r="E1010" s="6" t="s">
        <v>1576</v>
      </c>
      <c r="F1010" s="19">
        <v>9</v>
      </c>
      <c r="G1010" s="19" t="str">
        <f t="shared" si="45"/>
        <v>i</v>
      </c>
      <c r="H1010" s="19">
        <f t="shared" si="46"/>
        <v>2016</v>
      </c>
      <c r="I1010" s="19" t="s">
        <v>1590</v>
      </c>
      <c r="J1010" s="19" t="s">
        <v>1578</v>
      </c>
      <c r="K1010" s="14" t="s">
        <v>1491</v>
      </c>
      <c r="M1010" s="19" t="s">
        <v>511</v>
      </c>
      <c r="N1010">
        <v>1</v>
      </c>
      <c r="O1010">
        <v>7</v>
      </c>
      <c r="P1010" s="14" t="s">
        <v>96</v>
      </c>
      <c r="Q1010" s="14" t="s">
        <v>2059</v>
      </c>
    </row>
    <row r="1011" spans="1:17" ht="18" customHeight="1" x14ac:dyDescent="0.2">
      <c r="A1011" s="6" t="s">
        <v>20</v>
      </c>
      <c r="B1011" s="6" t="s">
        <v>631</v>
      </c>
      <c r="C1011" s="6" t="s">
        <v>14</v>
      </c>
      <c r="D1011" s="6" t="s">
        <v>44</v>
      </c>
      <c r="E1011" s="6" t="s">
        <v>1576</v>
      </c>
      <c r="F1011" s="19">
        <v>10</v>
      </c>
      <c r="G1011" s="19" t="str">
        <f t="shared" ref="G1011:G1042" si="47">MID("abcdefghijklmnopqrstuvwxyz",F1011,1)</f>
        <v>j</v>
      </c>
      <c r="H1011" s="19">
        <f t="shared" ref="H1011:H1042" si="48">F1011+2007</f>
        <v>2017</v>
      </c>
      <c r="I1011" s="19" t="s">
        <v>1593</v>
      </c>
      <c r="J1011" s="19" t="s">
        <v>1578</v>
      </c>
      <c r="K1011" s="14" t="s">
        <v>1491</v>
      </c>
      <c r="M1011" s="19" t="s">
        <v>511</v>
      </c>
      <c r="N1011">
        <v>1</v>
      </c>
      <c r="O1011">
        <v>7</v>
      </c>
      <c r="P1011" s="14" t="s">
        <v>96</v>
      </c>
      <c r="Q1011" s="14" t="s">
        <v>2059</v>
      </c>
    </row>
    <row r="1012" spans="1:17" ht="18" customHeight="1" x14ac:dyDescent="0.2">
      <c r="A1012" s="6" t="s">
        <v>20</v>
      </c>
      <c r="B1012" s="6" t="s">
        <v>1501</v>
      </c>
      <c r="C1012" s="6" t="s">
        <v>14</v>
      </c>
      <c r="D1012" s="6" t="s">
        <v>44</v>
      </c>
      <c r="E1012" s="6" t="s">
        <v>1576</v>
      </c>
      <c r="F1012" s="19">
        <v>11</v>
      </c>
      <c r="G1012" s="19" t="str">
        <f t="shared" si="47"/>
        <v>k</v>
      </c>
      <c r="H1012" s="19">
        <f t="shared" si="48"/>
        <v>2018</v>
      </c>
      <c r="I1012" s="19" t="s">
        <v>1595</v>
      </c>
      <c r="J1012" s="19" t="s">
        <v>1578</v>
      </c>
      <c r="K1012" s="14" t="s">
        <v>1491</v>
      </c>
      <c r="M1012" s="19" t="s">
        <v>511</v>
      </c>
      <c r="N1012">
        <v>1</v>
      </c>
      <c r="O1012">
        <v>7</v>
      </c>
      <c r="P1012" s="14" t="s">
        <v>96</v>
      </c>
      <c r="Q1012" s="14" t="s">
        <v>2059</v>
      </c>
    </row>
    <row r="1013" spans="1:17" ht="18" customHeight="1" x14ac:dyDescent="0.2">
      <c r="A1013" s="6" t="s">
        <v>20</v>
      </c>
      <c r="B1013" s="6" t="s">
        <v>622</v>
      </c>
      <c r="C1013" s="6" t="s">
        <v>14</v>
      </c>
      <c r="D1013" s="6" t="s">
        <v>44</v>
      </c>
      <c r="E1013" s="6" t="s">
        <v>1596</v>
      </c>
      <c r="F1013" s="19">
        <v>1</v>
      </c>
      <c r="G1013" s="19" t="str">
        <f t="shared" si="47"/>
        <v>a</v>
      </c>
      <c r="H1013" s="19">
        <f t="shared" si="48"/>
        <v>2008</v>
      </c>
      <c r="I1013" s="19" t="s">
        <v>1598</v>
      </c>
      <c r="J1013" s="19" t="s">
        <v>1599</v>
      </c>
      <c r="K1013" s="14" t="s">
        <v>1491</v>
      </c>
      <c r="M1013" s="19" t="s">
        <v>511</v>
      </c>
      <c r="N1013">
        <v>1</v>
      </c>
      <c r="O1013">
        <v>7</v>
      </c>
      <c r="P1013" s="14" t="s">
        <v>96</v>
      </c>
      <c r="Q1013" s="14" t="s">
        <v>2059</v>
      </c>
    </row>
    <row r="1014" spans="1:17" ht="18" customHeight="1" x14ac:dyDescent="0.2">
      <c r="A1014" s="6" t="s">
        <v>20</v>
      </c>
      <c r="B1014" s="6" t="s">
        <v>623</v>
      </c>
      <c r="C1014" s="6" t="s">
        <v>14</v>
      </c>
      <c r="D1014" s="6" t="s">
        <v>44</v>
      </c>
      <c r="E1014" s="6" t="s">
        <v>1596</v>
      </c>
      <c r="F1014" s="19">
        <v>2</v>
      </c>
      <c r="G1014" s="19" t="str">
        <f t="shared" si="47"/>
        <v>b</v>
      </c>
      <c r="H1014" s="19">
        <f t="shared" si="48"/>
        <v>2009</v>
      </c>
      <c r="I1014" s="19" t="s">
        <v>1600</v>
      </c>
      <c r="J1014" s="19" t="s">
        <v>1599</v>
      </c>
      <c r="K1014" s="14" t="s">
        <v>1491</v>
      </c>
      <c r="M1014" s="19" t="s">
        <v>511</v>
      </c>
      <c r="N1014">
        <v>1</v>
      </c>
      <c r="O1014">
        <v>7</v>
      </c>
      <c r="P1014" s="14" t="s">
        <v>96</v>
      </c>
      <c r="Q1014" s="14" t="s">
        <v>2059</v>
      </c>
    </row>
    <row r="1015" spans="1:17" ht="18" customHeight="1" x14ac:dyDescent="0.2">
      <c r="A1015" s="6" t="s">
        <v>20</v>
      </c>
      <c r="B1015" s="6" t="s">
        <v>624</v>
      </c>
      <c r="C1015" s="6" t="s">
        <v>14</v>
      </c>
      <c r="D1015" s="6" t="s">
        <v>44</v>
      </c>
      <c r="E1015" s="6" t="s">
        <v>1596</v>
      </c>
      <c r="F1015" s="19">
        <v>3</v>
      </c>
      <c r="G1015" s="19" t="str">
        <f t="shared" si="47"/>
        <v>c</v>
      </c>
      <c r="H1015" s="19">
        <f t="shared" si="48"/>
        <v>2010</v>
      </c>
      <c r="I1015" s="19" t="s">
        <v>1602</v>
      </c>
      <c r="J1015" s="19" t="s">
        <v>1599</v>
      </c>
      <c r="K1015" s="14" t="s">
        <v>1491</v>
      </c>
      <c r="M1015" s="19" t="s">
        <v>511</v>
      </c>
      <c r="N1015">
        <v>1</v>
      </c>
      <c r="O1015">
        <v>7</v>
      </c>
      <c r="P1015" s="14" t="s">
        <v>96</v>
      </c>
      <c r="Q1015" s="14" t="s">
        <v>2059</v>
      </c>
    </row>
    <row r="1016" spans="1:17" ht="18" customHeight="1" x14ac:dyDescent="0.2">
      <c r="A1016" s="6" t="s">
        <v>20</v>
      </c>
      <c r="B1016" s="6" t="s">
        <v>625</v>
      </c>
      <c r="C1016" s="6" t="s">
        <v>14</v>
      </c>
      <c r="D1016" s="6" t="s">
        <v>44</v>
      </c>
      <c r="E1016" s="6" t="s">
        <v>1596</v>
      </c>
      <c r="F1016" s="19">
        <v>4</v>
      </c>
      <c r="G1016" s="19" t="str">
        <f t="shared" si="47"/>
        <v>d</v>
      </c>
      <c r="H1016" s="19">
        <f t="shared" si="48"/>
        <v>2011</v>
      </c>
      <c r="I1016" s="19" t="s">
        <v>1604</v>
      </c>
      <c r="J1016" s="19" t="s">
        <v>1599</v>
      </c>
      <c r="K1016" s="14" t="s">
        <v>1491</v>
      </c>
      <c r="M1016" s="19" t="s">
        <v>511</v>
      </c>
      <c r="N1016">
        <v>1</v>
      </c>
      <c r="O1016">
        <v>7</v>
      </c>
      <c r="P1016" s="14" t="s">
        <v>96</v>
      </c>
      <c r="Q1016" s="14" t="s">
        <v>2059</v>
      </c>
    </row>
    <row r="1017" spans="1:17" ht="18" customHeight="1" x14ac:dyDescent="0.2">
      <c r="A1017" s="6" t="s">
        <v>20</v>
      </c>
      <c r="B1017" s="6" t="s">
        <v>626</v>
      </c>
      <c r="C1017" s="6" t="s">
        <v>14</v>
      </c>
      <c r="D1017" s="6" t="s">
        <v>44</v>
      </c>
      <c r="E1017" s="6" t="s">
        <v>1596</v>
      </c>
      <c r="F1017" s="19">
        <v>5</v>
      </c>
      <c r="G1017" s="19" t="str">
        <f t="shared" si="47"/>
        <v>e</v>
      </c>
      <c r="H1017" s="19">
        <f t="shared" si="48"/>
        <v>2012</v>
      </c>
      <c r="I1017" s="19" t="s">
        <v>1605</v>
      </c>
      <c r="J1017" s="19" t="s">
        <v>1599</v>
      </c>
      <c r="K1017" s="14" t="s">
        <v>1491</v>
      </c>
      <c r="M1017" s="19" t="s">
        <v>511</v>
      </c>
      <c r="N1017">
        <v>1</v>
      </c>
      <c r="O1017">
        <v>7</v>
      </c>
      <c r="P1017" s="14" t="s">
        <v>96</v>
      </c>
      <c r="Q1017" s="14" t="s">
        <v>2059</v>
      </c>
    </row>
    <row r="1018" spans="1:17" ht="18" customHeight="1" x14ac:dyDescent="0.2">
      <c r="A1018" s="6" t="s">
        <v>20</v>
      </c>
      <c r="B1018" s="6" t="s">
        <v>627</v>
      </c>
      <c r="C1018" s="6" t="s">
        <v>14</v>
      </c>
      <c r="D1018" s="6" t="s">
        <v>44</v>
      </c>
      <c r="E1018" s="6" t="s">
        <v>1596</v>
      </c>
      <c r="F1018" s="19">
        <v>6</v>
      </c>
      <c r="G1018" s="19" t="str">
        <f t="shared" si="47"/>
        <v>f</v>
      </c>
      <c r="H1018" s="19">
        <f t="shared" si="48"/>
        <v>2013</v>
      </c>
      <c r="I1018" s="19" t="s">
        <v>1611</v>
      </c>
      <c r="J1018" s="19" t="s">
        <v>1599</v>
      </c>
      <c r="K1018" s="14" t="s">
        <v>1491</v>
      </c>
      <c r="M1018" s="19" t="s">
        <v>511</v>
      </c>
      <c r="N1018">
        <v>1</v>
      </c>
      <c r="O1018">
        <v>7</v>
      </c>
      <c r="P1018" s="14" t="s">
        <v>96</v>
      </c>
      <c r="Q1018" s="14" t="s">
        <v>2059</v>
      </c>
    </row>
    <row r="1019" spans="1:17" ht="18" customHeight="1" x14ac:dyDescent="0.2">
      <c r="A1019" s="6" t="s">
        <v>20</v>
      </c>
      <c r="B1019" s="6" t="s">
        <v>628</v>
      </c>
      <c r="C1019" s="6" t="s">
        <v>14</v>
      </c>
      <c r="D1019" s="6" t="s">
        <v>44</v>
      </c>
      <c r="E1019" s="6" t="s">
        <v>1596</v>
      </c>
      <c r="F1019" s="19">
        <v>7</v>
      </c>
      <c r="G1019" s="19" t="str">
        <f t="shared" si="47"/>
        <v>g</v>
      </c>
      <c r="H1019" s="19">
        <f t="shared" si="48"/>
        <v>2014</v>
      </c>
      <c r="I1019" s="19" t="s">
        <v>1607</v>
      </c>
      <c r="J1019" s="19" t="s">
        <v>1599</v>
      </c>
      <c r="K1019" s="14" t="s">
        <v>1491</v>
      </c>
      <c r="M1019" s="19" t="s">
        <v>511</v>
      </c>
      <c r="N1019">
        <v>1</v>
      </c>
      <c r="O1019">
        <v>7</v>
      </c>
      <c r="P1019" s="14" t="s">
        <v>96</v>
      </c>
      <c r="Q1019" s="14" t="s">
        <v>2059</v>
      </c>
    </row>
    <row r="1020" spans="1:17" ht="18" customHeight="1" x14ac:dyDescent="0.2">
      <c r="A1020" s="6" t="s">
        <v>20</v>
      </c>
      <c r="B1020" s="6" t="s">
        <v>629</v>
      </c>
      <c r="C1020" s="6" t="s">
        <v>14</v>
      </c>
      <c r="D1020" s="6" t="s">
        <v>44</v>
      </c>
      <c r="E1020" s="6" t="s">
        <v>1596</v>
      </c>
      <c r="F1020" s="19">
        <v>8</v>
      </c>
      <c r="G1020" s="19" t="str">
        <f t="shared" si="47"/>
        <v>h</v>
      </c>
      <c r="H1020" s="19">
        <f t="shared" si="48"/>
        <v>2015</v>
      </c>
      <c r="I1020" s="19" t="s">
        <v>1608</v>
      </c>
      <c r="J1020" s="19" t="s">
        <v>1599</v>
      </c>
      <c r="K1020" s="14" t="s">
        <v>1491</v>
      </c>
      <c r="M1020" s="19" t="s">
        <v>511</v>
      </c>
      <c r="N1020">
        <v>1</v>
      </c>
      <c r="O1020">
        <v>7</v>
      </c>
      <c r="P1020" s="14" t="s">
        <v>96</v>
      </c>
      <c r="Q1020" s="14" t="s">
        <v>2059</v>
      </c>
    </row>
    <row r="1021" spans="1:17" ht="18" customHeight="1" x14ac:dyDescent="0.2">
      <c r="A1021" s="6" t="s">
        <v>20</v>
      </c>
      <c r="B1021" s="6" t="s">
        <v>630</v>
      </c>
      <c r="C1021" s="6" t="s">
        <v>14</v>
      </c>
      <c r="D1021" s="6" t="s">
        <v>44</v>
      </c>
      <c r="E1021" s="6" t="s">
        <v>1596</v>
      </c>
      <c r="F1021" s="19">
        <v>9</v>
      </c>
      <c r="G1021" s="19" t="str">
        <f t="shared" si="47"/>
        <v>i</v>
      </c>
      <c r="H1021" s="19">
        <f t="shared" si="48"/>
        <v>2016</v>
      </c>
      <c r="I1021" s="19" t="s">
        <v>1610</v>
      </c>
      <c r="J1021" s="19" t="s">
        <v>1599</v>
      </c>
      <c r="K1021" s="14" t="s">
        <v>1491</v>
      </c>
      <c r="M1021" s="19" t="s">
        <v>511</v>
      </c>
      <c r="N1021">
        <v>1</v>
      </c>
      <c r="O1021">
        <v>7</v>
      </c>
      <c r="P1021" s="14" t="s">
        <v>96</v>
      </c>
      <c r="Q1021" s="14" t="s">
        <v>2059</v>
      </c>
    </row>
    <row r="1022" spans="1:17" ht="18" customHeight="1" x14ac:dyDescent="0.2">
      <c r="A1022" s="6" t="s">
        <v>20</v>
      </c>
      <c r="B1022" s="6" t="s">
        <v>631</v>
      </c>
      <c r="C1022" s="6" t="s">
        <v>14</v>
      </c>
      <c r="D1022" s="6" t="s">
        <v>44</v>
      </c>
      <c r="E1022" s="6" t="s">
        <v>1596</v>
      </c>
      <c r="F1022" s="19">
        <v>10</v>
      </c>
      <c r="G1022" s="19" t="str">
        <f t="shared" si="47"/>
        <v>j</v>
      </c>
      <c r="H1022" s="19">
        <f t="shared" si="48"/>
        <v>2017</v>
      </c>
      <c r="I1022" s="19" t="s">
        <v>1613</v>
      </c>
      <c r="J1022" s="19" t="s">
        <v>1599</v>
      </c>
      <c r="K1022" s="14" t="s">
        <v>1491</v>
      </c>
      <c r="M1022" s="19" t="s">
        <v>511</v>
      </c>
      <c r="N1022">
        <v>1</v>
      </c>
      <c r="O1022">
        <v>7</v>
      </c>
      <c r="P1022" s="14" t="s">
        <v>96</v>
      </c>
      <c r="Q1022" s="14" t="s">
        <v>2059</v>
      </c>
    </row>
    <row r="1023" spans="1:17" ht="18" customHeight="1" x14ac:dyDescent="0.2">
      <c r="A1023" s="6" t="s">
        <v>20</v>
      </c>
      <c r="B1023" s="6" t="s">
        <v>1501</v>
      </c>
      <c r="C1023" s="6" t="s">
        <v>14</v>
      </c>
      <c r="D1023" s="6" t="s">
        <v>44</v>
      </c>
      <c r="E1023" s="6" t="s">
        <v>1596</v>
      </c>
      <c r="F1023" s="19">
        <v>11</v>
      </c>
      <c r="G1023" s="19" t="str">
        <f t="shared" si="47"/>
        <v>k</v>
      </c>
      <c r="H1023" s="19">
        <f t="shared" si="48"/>
        <v>2018</v>
      </c>
      <c r="I1023" s="19" t="s">
        <v>1614</v>
      </c>
      <c r="J1023" s="19" t="s">
        <v>1599</v>
      </c>
      <c r="K1023" s="14" t="s">
        <v>1491</v>
      </c>
      <c r="M1023" s="19" t="s">
        <v>511</v>
      </c>
      <c r="N1023">
        <v>1</v>
      </c>
      <c r="O1023">
        <v>7</v>
      </c>
      <c r="P1023" s="14" t="s">
        <v>96</v>
      </c>
      <c r="Q1023" s="14" t="s">
        <v>2059</v>
      </c>
    </row>
    <row r="1024" spans="1:17" ht="18" customHeight="1" x14ac:dyDescent="0.2">
      <c r="A1024" s="6" t="s">
        <v>20</v>
      </c>
      <c r="B1024" s="6" t="s">
        <v>622</v>
      </c>
      <c r="C1024" s="6" t="s">
        <v>14</v>
      </c>
      <c r="D1024" s="6" t="s">
        <v>44</v>
      </c>
      <c r="E1024" s="6" t="s">
        <v>1272</v>
      </c>
      <c r="F1024" s="19">
        <v>1</v>
      </c>
      <c r="G1024" s="19" t="str">
        <f t="shared" si="47"/>
        <v>a</v>
      </c>
      <c r="H1024" s="19">
        <f t="shared" si="48"/>
        <v>2008</v>
      </c>
      <c r="I1024" s="19" t="s">
        <v>1616</v>
      </c>
      <c r="J1024" s="19" t="s">
        <v>1617</v>
      </c>
      <c r="K1024" s="14" t="s">
        <v>1491</v>
      </c>
      <c r="M1024" s="19" t="s">
        <v>511</v>
      </c>
      <c r="N1024">
        <v>1</v>
      </c>
      <c r="O1024">
        <v>7</v>
      </c>
      <c r="P1024" s="14" t="s">
        <v>96</v>
      </c>
      <c r="Q1024" s="14" t="s">
        <v>2059</v>
      </c>
    </row>
    <row r="1025" spans="1:17" ht="18" customHeight="1" x14ac:dyDescent="0.2">
      <c r="A1025" s="6" t="s">
        <v>20</v>
      </c>
      <c r="B1025" s="6" t="s">
        <v>623</v>
      </c>
      <c r="C1025" s="6" t="s">
        <v>14</v>
      </c>
      <c r="D1025" s="6" t="s">
        <v>44</v>
      </c>
      <c r="E1025" s="6" t="s">
        <v>1272</v>
      </c>
      <c r="F1025" s="19">
        <v>2</v>
      </c>
      <c r="G1025" s="19" t="str">
        <f t="shared" si="47"/>
        <v>b</v>
      </c>
      <c r="H1025" s="19">
        <f t="shared" si="48"/>
        <v>2009</v>
      </c>
      <c r="I1025" s="19" t="s">
        <v>1619</v>
      </c>
      <c r="J1025" s="19" t="s">
        <v>1617</v>
      </c>
      <c r="K1025" s="14" t="s">
        <v>1491</v>
      </c>
      <c r="M1025" s="19" t="s">
        <v>511</v>
      </c>
      <c r="N1025">
        <v>1</v>
      </c>
      <c r="O1025">
        <v>7</v>
      </c>
      <c r="P1025" s="14" t="s">
        <v>96</v>
      </c>
      <c r="Q1025" s="14" t="s">
        <v>2059</v>
      </c>
    </row>
    <row r="1026" spans="1:17" ht="18" customHeight="1" x14ac:dyDescent="0.2">
      <c r="A1026" s="6" t="s">
        <v>20</v>
      </c>
      <c r="B1026" s="6" t="s">
        <v>624</v>
      </c>
      <c r="C1026" s="6" t="s">
        <v>14</v>
      </c>
      <c r="D1026" s="6" t="s">
        <v>44</v>
      </c>
      <c r="E1026" s="6" t="s">
        <v>1272</v>
      </c>
      <c r="F1026" s="19">
        <v>3</v>
      </c>
      <c r="G1026" s="19" t="str">
        <f t="shared" si="47"/>
        <v>c</v>
      </c>
      <c r="H1026" s="19">
        <f t="shared" si="48"/>
        <v>2010</v>
      </c>
      <c r="I1026" s="19" t="s">
        <v>1620</v>
      </c>
      <c r="J1026" s="19" t="s">
        <v>1617</v>
      </c>
      <c r="K1026" s="14" t="s">
        <v>1491</v>
      </c>
      <c r="M1026" s="19" t="s">
        <v>511</v>
      </c>
      <c r="N1026">
        <v>1</v>
      </c>
      <c r="O1026">
        <v>7</v>
      </c>
      <c r="P1026" s="14" t="s">
        <v>96</v>
      </c>
      <c r="Q1026" s="14" t="s">
        <v>2059</v>
      </c>
    </row>
    <row r="1027" spans="1:17" ht="18" customHeight="1" x14ac:dyDescent="0.2">
      <c r="A1027" s="6" t="s">
        <v>20</v>
      </c>
      <c r="B1027" s="6" t="s">
        <v>625</v>
      </c>
      <c r="C1027" s="6" t="s">
        <v>14</v>
      </c>
      <c r="D1027" s="6" t="s">
        <v>44</v>
      </c>
      <c r="E1027" s="6" t="s">
        <v>1272</v>
      </c>
      <c r="F1027" s="19">
        <v>4</v>
      </c>
      <c r="G1027" s="19" t="str">
        <f t="shared" si="47"/>
        <v>d</v>
      </c>
      <c r="H1027" s="19">
        <f t="shared" si="48"/>
        <v>2011</v>
      </c>
      <c r="I1027" s="19" t="s">
        <v>1622</v>
      </c>
      <c r="J1027" s="19" t="s">
        <v>1617</v>
      </c>
      <c r="K1027" s="14" t="s">
        <v>1491</v>
      </c>
      <c r="M1027" s="19" t="s">
        <v>511</v>
      </c>
      <c r="N1027">
        <v>1</v>
      </c>
      <c r="O1027">
        <v>7</v>
      </c>
      <c r="P1027" s="14" t="s">
        <v>96</v>
      </c>
      <c r="Q1027" s="14" t="s">
        <v>2059</v>
      </c>
    </row>
    <row r="1028" spans="1:17" ht="18" customHeight="1" x14ac:dyDescent="0.2">
      <c r="A1028" s="6" t="s">
        <v>20</v>
      </c>
      <c r="B1028" s="6" t="s">
        <v>626</v>
      </c>
      <c r="C1028" s="6" t="s">
        <v>14</v>
      </c>
      <c r="D1028" s="6" t="s">
        <v>44</v>
      </c>
      <c r="E1028" s="6" t="s">
        <v>1272</v>
      </c>
      <c r="F1028" s="19">
        <v>5</v>
      </c>
      <c r="G1028" s="19" t="str">
        <f t="shared" si="47"/>
        <v>e</v>
      </c>
      <c r="H1028" s="19">
        <f t="shared" si="48"/>
        <v>2012</v>
      </c>
      <c r="I1028" s="19" t="s">
        <v>1623</v>
      </c>
      <c r="J1028" s="19" t="s">
        <v>1617</v>
      </c>
      <c r="K1028" s="14" t="s">
        <v>1491</v>
      </c>
      <c r="M1028" s="19" t="s">
        <v>511</v>
      </c>
      <c r="N1028">
        <v>1</v>
      </c>
      <c r="O1028">
        <v>7</v>
      </c>
      <c r="P1028" s="14" t="s">
        <v>96</v>
      </c>
      <c r="Q1028" s="14" t="s">
        <v>2059</v>
      </c>
    </row>
    <row r="1029" spans="1:17" ht="18" customHeight="1" x14ac:dyDescent="0.2">
      <c r="A1029" s="6" t="s">
        <v>20</v>
      </c>
      <c r="B1029" s="6" t="s">
        <v>627</v>
      </c>
      <c r="C1029" s="6" t="s">
        <v>14</v>
      </c>
      <c r="D1029" s="6" t="s">
        <v>44</v>
      </c>
      <c r="E1029" s="6" t="s">
        <v>1272</v>
      </c>
      <c r="F1029" s="19">
        <v>6</v>
      </c>
      <c r="G1029" s="19" t="str">
        <f t="shared" si="47"/>
        <v>f</v>
      </c>
      <c r="H1029" s="19">
        <f t="shared" si="48"/>
        <v>2013</v>
      </c>
      <c r="I1029" s="19" t="s">
        <v>1632</v>
      </c>
      <c r="J1029" s="19" t="s">
        <v>1617</v>
      </c>
      <c r="K1029" s="14" t="s">
        <v>1491</v>
      </c>
      <c r="M1029" s="19" t="s">
        <v>511</v>
      </c>
      <c r="N1029">
        <v>1</v>
      </c>
      <c r="O1029">
        <v>7</v>
      </c>
      <c r="P1029" s="14" t="s">
        <v>96</v>
      </c>
      <c r="Q1029" s="14" t="s">
        <v>2059</v>
      </c>
    </row>
    <row r="1030" spans="1:17" ht="18" customHeight="1" x14ac:dyDescent="0.2">
      <c r="A1030" s="6" t="s">
        <v>20</v>
      </c>
      <c r="B1030" s="6" t="s">
        <v>628</v>
      </c>
      <c r="C1030" s="6" t="s">
        <v>14</v>
      </c>
      <c r="D1030" s="6" t="s">
        <v>44</v>
      </c>
      <c r="E1030" s="6" t="s">
        <v>1272</v>
      </c>
      <c r="F1030" s="19">
        <v>7</v>
      </c>
      <c r="G1030" s="19" t="str">
        <f t="shared" si="47"/>
        <v>g</v>
      </c>
      <c r="H1030" s="19">
        <f t="shared" si="48"/>
        <v>2014</v>
      </c>
      <c r="I1030" s="19" t="s">
        <v>1625</v>
      </c>
      <c r="J1030" s="19" t="s">
        <v>1617</v>
      </c>
      <c r="K1030" s="14" t="s">
        <v>1491</v>
      </c>
      <c r="M1030" s="19" t="s">
        <v>511</v>
      </c>
      <c r="N1030">
        <v>1</v>
      </c>
      <c r="O1030">
        <v>7</v>
      </c>
      <c r="P1030" s="14" t="s">
        <v>96</v>
      </c>
      <c r="Q1030" s="14" t="s">
        <v>2059</v>
      </c>
    </row>
    <row r="1031" spans="1:17" ht="18" customHeight="1" x14ac:dyDescent="0.2">
      <c r="A1031" s="6" t="s">
        <v>20</v>
      </c>
      <c r="B1031" s="6" t="s">
        <v>629</v>
      </c>
      <c r="C1031" s="6" t="s">
        <v>14</v>
      </c>
      <c r="D1031" s="6" t="s">
        <v>44</v>
      </c>
      <c r="E1031" s="6" t="s">
        <v>1272</v>
      </c>
      <c r="F1031" s="19">
        <v>8</v>
      </c>
      <c r="G1031" s="19" t="str">
        <f t="shared" si="47"/>
        <v>h</v>
      </c>
      <c r="H1031" s="19">
        <f t="shared" si="48"/>
        <v>2015</v>
      </c>
      <c r="I1031" s="19" t="s">
        <v>1626</v>
      </c>
      <c r="J1031" s="19" t="s">
        <v>1617</v>
      </c>
      <c r="K1031" s="14" t="s">
        <v>1491</v>
      </c>
      <c r="M1031" s="19" t="s">
        <v>511</v>
      </c>
      <c r="N1031">
        <v>1</v>
      </c>
      <c r="O1031">
        <v>7</v>
      </c>
      <c r="P1031" s="14" t="s">
        <v>96</v>
      </c>
      <c r="Q1031" s="14" t="s">
        <v>2059</v>
      </c>
    </row>
    <row r="1032" spans="1:17" ht="18" customHeight="1" x14ac:dyDescent="0.2">
      <c r="A1032" s="6" t="s">
        <v>20</v>
      </c>
      <c r="B1032" s="6" t="s">
        <v>630</v>
      </c>
      <c r="C1032" s="6" t="s">
        <v>14</v>
      </c>
      <c r="D1032" s="6" t="s">
        <v>44</v>
      </c>
      <c r="E1032" s="6" t="s">
        <v>1272</v>
      </c>
      <c r="F1032" s="19">
        <v>9</v>
      </c>
      <c r="G1032" s="19" t="str">
        <f t="shared" si="47"/>
        <v>i</v>
      </c>
      <c r="H1032" s="19">
        <f t="shared" si="48"/>
        <v>2016</v>
      </c>
      <c r="I1032" s="19" t="s">
        <v>1628</v>
      </c>
      <c r="J1032" s="19" t="s">
        <v>1617</v>
      </c>
      <c r="K1032" s="14" t="s">
        <v>1491</v>
      </c>
      <c r="M1032" s="19" t="s">
        <v>511</v>
      </c>
      <c r="N1032">
        <v>1</v>
      </c>
      <c r="O1032">
        <v>7</v>
      </c>
      <c r="P1032" s="14" t="s">
        <v>96</v>
      </c>
      <c r="Q1032" s="14" t="s">
        <v>2059</v>
      </c>
    </row>
    <row r="1033" spans="1:17" ht="18" customHeight="1" x14ac:dyDescent="0.2">
      <c r="A1033" s="6" t="s">
        <v>20</v>
      </c>
      <c r="B1033" s="6" t="s">
        <v>631</v>
      </c>
      <c r="C1033" s="6" t="s">
        <v>14</v>
      </c>
      <c r="D1033" s="6" t="s">
        <v>44</v>
      </c>
      <c r="E1033" s="6" t="s">
        <v>1272</v>
      </c>
      <c r="F1033" s="19">
        <v>10</v>
      </c>
      <c r="G1033" s="19" t="str">
        <f t="shared" si="47"/>
        <v>j</v>
      </c>
      <c r="H1033" s="19">
        <f t="shared" si="48"/>
        <v>2017</v>
      </c>
      <c r="I1033" s="19" t="s">
        <v>1633</v>
      </c>
      <c r="J1033" s="19" t="s">
        <v>1617</v>
      </c>
      <c r="K1033" s="14" t="s">
        <v>1491</v>
      </c>
      <c r="M1033" s="19" t="s">
        <v>511</v>
      </c>
      <c r="N1033">
        <v>1</v>
      </c>
      <c r="O1033">
        <v>7</v>
      </c>
      <c r="P1033" s="14" t="s">
        <v>96</v>
      </c>
      <c r="Q1033" s="14" t="s">
        <v>2059</v>
      </c>
    </row>
    <row r="1034" spans="1:17" ht="18" customHeight="1" x14ac:dyDescent="0.2">
      <c r="A1034" s="6" t="s">
        <v>20</v>
      </c>
      <c r="B1034" s="6" t="s">
        <v>1501</v>
      </c>
      <c r="C1034" s="6" t="s">
        <v>14</v>
      </c>
      <c r="D1034" s="6" t="s">
        <v>44</v>
      </c>
      <c r="E1034" s="6" t="s">
        <v>1272</v>
      </c>
      <c r="F1034" s="19">
        <v>11</v>
      </c>
      <c r="G1034" s="19" t="str">
        <f t="shared" si="47"/>
        <v>k</v>
      </c>
      <c r="H1034" s="19">
        <f t="shared" si="48"/>
        <v>2018</v>
      </c>
      <c r="I1034" s="19" t="s">
        <v>1636</v>
      </c>
      <c r="J1034" s="19" t="s">
        <v>1617</v>
      </c>
      <c r="K1034" s="14" t="s">
        <v>1491</v>
      </c>
      <c r="M1034" s="19" t="s">
        <v>511</v>
      </c>
      <c r="N1034">
        <v>1</v>
      </c>
      <c r="O1034">
        <v>7</v>
      </c>
      <c r="P1034" s="14" t="s">
        <v>96</v>
      </c>
      <c r="Q1034" s="14" t="s">
        <v>2059</v>
      </c>
    </row>
    <row r="1035" spans="1:17" ht="18" customHeight="1" x14ac:dyDescent="0.2">
      <c r="A1035" s="6" t="s">
        <v>20</v>
      </c>
      <c r="B1035" s="6" t="s">
        <v>622</v>
      </c>
      <c r="C1035" s="6" t="s">
        <v>14</v>
      </c>
      <c r="D1035" s="6" t="s">
        <v>44</v>
      </c>
      <c r="E1035" s="6" t="s">
        <v>1637</v>
      </c>
      <c r="F1035" s="19">
        <v>1</v>
      </c>
      <c r="G1035" s="19" t="str">
        <f t="shared" si="47"/>
        <v>a</v>
      </c>
      <c r="H1035" s="19">
        <f t="shared" si="48"/>
        <v>2008</v>
      </c>
      <c r="I1035" s="19" t="s">
        <v>1638</v>
      </c>
      <c r="J1035" s="19" t="s">
        <v>1639</v>
      </c>
      <c r="K1035" s="14" t="s">
        <v>1491</v>
      </c>
      <c r="M1035" s="19" t="s">
        <v>511</v>
      </c>
      <c r="N1035">
        <v>1</v>
      </c>
      <c r="O1035">
        <v>7</v>
      </c>
      <c r="P1035" s="14" t="s">
        <v>96</v>
      </c>
      <c r="Q1035" s="14" t="s">
        <v>2059</v>
      </c>
    </row>
    <row r="1036" spans="1:17" ht="18" customHeight="1" x14ac:dyDescent="0.2">
      <c r="A1036" s="6" t="s">
        <v>20</v>
      </c>
      <c r="B1036" s="6" t="s">
        <v>623</v>
      </c>
      <c r="C1036" s="6" t="s">
        <v>14</v>
      </c>
      <c r="D1036" s="6" t="s">
        <v>44</v>
      </c>
      <c r="E1036" s="6" t="s">
        <v>1637</v>
      </c>
      <c r="F1036" s="19">
        <v>2</v>
      </c>
      <c r="G1036" s="19" t="str">
        <f t="shared" si="47"/>
        <v>b</v>
      </c>
      <c r="H1036" s="19">
        <f t="shared" si="48"/>
        <v>2009</v>
      </c>
      <c r="I1036" s="19" t="s">
        <v>1641</v>
      </c>
      <c r="J1036" s="19" t="s">
        <v>1639</v>
      </c>
      <c r="K1036" s="14" t="s">
        <v>1491</v>
      </c>
      <c r="M1036" s="19" t="s">
        <v>511</v>
      </c>
      <c r="N1036">
        <v>1</v>
      </c>
      <c r="O1036">
        <v>7</v>
      </c>
      <c r="P1036" s="14" t="s">
        <v>96</v>
      </c>
      <c r="Q1036" s="14" t="s">
        <v>2059</v>
      </c>
    </row>
    <row r="1037" spans="1:17" ht="18" customHeight="1" x14ac:dyDescent="0.2">
      <c r="A1037" s="6" t="s">
        <v>20</v>
      </c>
      <c r="B1037" s="6" t="s">
        <v>624</v>
      </c>
      <c r="C1037" s="6" t="s">
        <v>14</v>
      </c>
      <c r="D1037" s="6" t="s">
        <v>44</v>
      </c>
      <c r="E1037" s="6" t="s">
        <v>1637</v>
      </c>
      <c r="F1037" s="19">
        <v>3</v>
      </c>
      <c r="G1037" s="19" t="str">
        <f t="shared" si="47"/>
        <v>c</v>
      </c>
      <c r="H1037" s="19">
        <f t="shared" si="48"/>
        <v>2010</v>
      </c>
      <c r="I1037" s="19" t="s">
        <v>1643</v>
      </c>
      <c r="J1037" s="19" t="s">
        <v>1639</v>
      </c>
      <c r="K1037" s="14" t="s">
        <v>1491</v>
      </c>
      <c r="M1037" s="19" t="s">
        <v>511</v>
      </c>
      <c r="N1037">
        <v>1</v>
      </c>
      <c r="O1037">
        <v>7</v>
      </c>
      <c r="P1037" s="14" t="s">
        <v>96</v>
      </c>
      <c r="Q1037" s="14" t="s">
        <v>2059</v>
      </c>
    </row>
    <row r="1038" spans="1:17" ht="18" customHeight="1" x14ac:dyDescent="0.2">
      <c r="A1038" s="6" t="s">
        <v>20</v>
      </c>
      <c r="B1038" s="6" t="s">
        <v>625</v>
      </c>
      <c r="C1038" s="6" t="s">
        <v>14</v>
      </c>
      <c r="D1038" s="6" t="s">
        <v>44</v>
      </c>
      <c r="E1038" s="6" t="s">
        <v>1637</v>
      </c>
      <c r="F1038" s="19">
        <v>4</v>
      </c>
      <c r="G1038" s="19" t="str">
        <f t="shared" si="47"/>
        <v>d</v>
      </c>
      <c r="H1038" s="19">
        <f t="shared" si="48"/>
        <v>2011</v>
      </c>
      <c r="I1038" s="19" t="s">
        <v>1644</v>
      </c>
      <c r="J1038" s="19" t="s">
        <v>1639</v>
      </c>
      <c r="K1038" s="14" t="s">
        <v>1491</v>
      </c>
      <c r="M1038" s="19" t="s">
        <v>511</v>
      </c>
      <c r="N1038">
        <v>1</v>
      </c>
      <c r="O1038">
        <v>7</v>
      </c>
      <c r="P1038" s="14" t="s">
        <v>96</v>
      </c>
      <c r="Q1038" s="14" t="s">
        <v>2059</v>
      </c>
    </row>
    <row r="1039" spans="1:17" ht="18" customHeight="1" x14ac:dyDescent="0.2">
      <c r="A1039" s="6" t="s">
        <v>20</v>
      </c>
      <c r="B1039" s="6" t="s">
        <v>626</v>
      </c>
      <c r="C1039" s="6" t="s">
        <v>14</v>
      </c>
      <c r="D1039" s="6" t="s">
        <v>44</v>
      </c>
      <c r="E1039" s="6" t="s">
        <v>1637</v>
      </c>
      <c r="F1039" s="19">
        <v>5</v>
      </c>
      <c r="G1039" s="19" t="str">
        <f t="shared" si="47"/>
        <v>e</v>
      </c>
      <c r="H1039" s="19">
        <f t="shared" si="48"/>
        <v>2012</v>
      </c>
      <c r="I1039" s="19" t="s">
        <v>1647</v>
      </c>
      <c r="J1039" s="19" t="s">
        <v>1639</v>
      </c>
      <c r="K1039" s="14" t="s">
        <v>1491</v>
      </c>
      <c r="M1039" s="19" t="s">
        <v>511</v>
      </c>
      <c r="N1039">
        <v>1</v>
      </c>
      <c r="O1039">
        <v>7</v>
      </c>
      <c r="P1039" s="14" t="s">
        <v>96</v>
      </c>
      <c r="Q1039" s="14" t="s">
        <v>2059</v>
      </c>
    </row>
    <row r="1040" spans="1:17" ht="18" customHeight="1" x14ac:dyDescent="0.2">
      <c r="A1040" s="6" t="s">
        <v>20</v>
      </c>
      <c r="B1040" s="6" t="s">
        <v>627</v>
      </c>
      <c r="C1040" s="6" t="s">
        <v>14</v>
      </c>
      <c r="D1040" s="6" t="s">
        <v>44</v>
      </c>
      <c r="E1040" s="6" t="s">
        <v>1637</v>
      </c>
      <c r="F1040" s="19">
        <v>6</v>
      </c>
      <c r="G1040" s="19" t="str">
        <f t="shared" si="47"/>
        <v>f</v>
      </c>
      <c r="H1040" s="19">
        <f t="shared" si="48"/>
        <v>2013</v>
      </c>
      <c r="I1040" s="19" t="s">
        <v>1653</v>
      </c>
      <c r="J1040" s="19" t="s">
        <v>1639</v>
      </c>
      <c r="K1040" s="14" t="s">
        <v>1491</v>
      </c>
      <c r="M1040" s="19" t="s">
        <v>511</v>
      </c>
      <c r="N1040">
        <v>1</v>
      </c>
      <c r="O1040">
        <v>7</v>
      </c>
      <c r="P1040" s="14" t="s">
        <v>96</v>
      </c>
      <c r="Q1040" s="14" t="s">
        <v>2059</v>
      </c>
    </row>
    <row r="1041" spans="1:17" ht="18" customHeight="1" x14ac:dyDescent="0.2">
      <c r="A1041" s="6" t="s">
        <v>20</v>
      </c>
      <c r="B1041" s="6" t="s">
        <v>628</v>
      </c>
      <c r="C1041" s="6" t="s">
        <v>14</v>
      </c>
      <c r="D1041" s="6" t="s">
        <v>44</v>
      </c>
      <c r="E1041" s="6" t="s">
        <v>1637</v>
      </c>
      <c r="F1041" s="19">
        <v>7</v>
      </c>
      <c r="G1041" s="19" t="str">
        <f t="shared" si="47"/>
        <v>g</v>
      </c>
      <c r="H1041" s="19">
        <f t="shared" si="48"/>
        <v>2014</v>
      </c>
      <c r="I1041" s="19" t="s">
        <v>1648</v>
      </c>
      <c r="J1041" s="19" t="s">
        <v>1639</v>
      </c>
      <c r="K1041" s="14" t="s">
        <v>1491</v>
      </c>
      <c r="M1041" s="19" t="s">
        <v>511</v>
      </c>
      <c r="N1041">
        <v>1</v>
      </c>
      <c r="O1041">
        <v>7</v>
      </c>
      <c r="P1041" s="14" t="s">
        <v>96</v>
      </c>
      <c r="Q1041" s="14" t="s">
        <v>2059</v>
      </c>
    </row>
    <row r="1042" spans="1:17" ht="18" customHeight="1" x14ac:dyDescent="0.2">
      <c r="A1042" s="6" t="s">
        <v>20</v>
      </c>
      <c r="B1042" s="6" t="s">
        <v>629</v>
      </c>
      <c r="C1042" s="6" t="s">
        <v>14</v>
      </c>
      <c r="D1042" s="6" t="s">
        <v>44</v>
      </c>
      <c r="E1042" s="6" t="s">
        <v>1637</v>
      </c>
      <c r="F1042" s="19">
        <v>8</v>
      </c>
      <c r="G1042" s="19" t="str">
        <f t="shared" si="47"/>
        <v>h</v>
      </c>
      <c r="H1042" s="19">
        <f t="shared" si="48"/>
        <v>2015</v>
      </c>
      <c r="I1042" s="19" t="s">
        <v>1650</v>
      </c>
      <c r="J1042" s="19" t="s">
        <v>1639</v>
      </c>
      <c r="K1042" s="14" t="s">
        <v>1491</v>
      </c>
      <c r="M1042" s="19" t="s">
        <v>511</v>
      </c>
      <c r="N1042">
        <v>1</v>
      </c>
      <c r="O1042">
        <v>7</v>
      </c>
      <c r="P1042" s="14" t="s">
        <v>96</v>
      </c>
      <c r="Q1042" s="14" t="s">
        <v>2059</v>
      </c>
    </row>
    <row r="1043" spans="1:17" ht="18" customHeight="1" x14ac:dyDescent="0.2">
      <c r="A1043" s="6" t="s">
        <v>20</v>
      </c>
      <c r="B1043" s="6" t="s">
        <v>630</v>
      </c>
      <c r="C1043" s="6" t="s">
        <v>14</v>
      </c>
      <c r="D1043" s="6" t="s">
        <v>44</v>
      </c>
      <c r="E1043" s="6" t="s">
        <v>1637</v>
      </c>
      <c r="F1043" s="19">
        <v>9</v>
      </c>
      <c r="G1043" s="19" t="str">
        <f t="shared" ref="G1043:G1056" si="49">MID("abcdefghijklmnopqrstuvwxyz",F1043,1)</f>
        <v>i</v>
      </c>
      <c r="H1043" s="19">
        <f t="shared" ref="H1043:H1056" si="50">F1043+2007</f>
        <v>2016</v>
      </c>
      <c r="I1043" s="19" t="s">
        <v>1652</v>
      </c>
      <c r="J1043" s="19" t="s">
        <v>1639</v>
      </c>
      <c r="K1043" s="14" t="s">
        <v>1491</v>
      </c>
      <c r="M1043" s="19" t="s">
        <v>511</v>
      </c>
      <c r="N1043">
        <v>1</v>
      </c>
      <c r="O1043">
        <v>7</v>
      </c>
      <c r="P1043" s="14" t="s">
        <v>96</v>
      </c>
      <c r="Q1043" s="14" t="s">
        <v>2059</v>
      </c>
    </row>
    <row r="1044" spans="1:17" ht="18" customHeight="1" x14ac:dyDescent="0.2">
      <c r="A1044" s="6" t="s">
        <v>20</v>
      </c>
      <c r="B1044" s="6" t="s">
        <v>631</v>
      </c>
      <c r="C1044" s="6" t="s">
        <v>14</v>
      </c>
      <c r="D1044" s="6" t="s">
        <v>44</v>
      </c>
      <c r="E1044" s="6" t="s">
        <v>1637</v>
      </c>
      <c r="F1044" s="19">
        <v>10</v>
      </c>
      <c r="G1044" s="19" t="str">
        <f t="shared" si="49"/>
        <v>j</v>
      </c>
      <c r="H1044" s="19">
        <f t="shared" si="50"/>
        <v>2017</v>
      </c>
      <c r="I1044" s="19" t="s">
        <v>1655</v>
      </c>
      <c r="J1044" s="19" t="s">
        <v>1639</v>
      </c>
      <c r="K1044" s="14" t="s">
        <v>1491</v>
      </c>
      <c r="M1044" s="19" t="s">
        <v>511</v>
      </c>
      <c r="N1044">
        <v>1</v>
      </c>
      <c r="O1044">
        <v>7</v>
      </c>
      <c r="P1044" s="14" t="s">
        <v>96</v>
      </c>
      <c r="Q1044" s="14" t="s">
        <v>2059</v>
      </c>
    </row>
    <row r="1045" spans="1:17" ht="18" customHeight="1" x14ac:dyDescent="0.2">
      <c r="A1045" s="6" t="s">
        <v>20</v>
      </c>
      <c r="B1045" s="6" t="s">
        <v>1501</v>
      </c>
      <c r="C1045" s="6" t="s">
        <v>14</v>
      </c>
      <c r="D1045" s="6" t="s">
        <v>44</v>
      </c>
      <c r="E1045" s="6" t="s">
        <v>1637</v>
      </c>
      <c r="F1045" s="19">
        <v>11</v>
      </c>
      <c r="G1045" s="19" t="str">
        <f t="shared" si="49"/>
        <v>k</v>
      </c>
      <c r="H1045" s="19">
        <f t="shared" si="50"/>
        <v>2018</v>
      </c>
      <c r="I1045" s="19" t="s">
        <v>1657</v>
      </c>
      <c r="J1045" s="19" t="s">
        <v>1639</v>
      </c>
      <c r="K1045" s="14" t="s">
        <v>1491</v>
      </c>
      <c r="M1045" s="19" t="s">
        <v>511</v>
      </c>
      <c r="N1045">
        <v>1</v>
      </c>
      <c r="O1045">
        <v>7</v>
      </c>
      <c r="P1045" s="14" t="s">
        <v>96</v>
      </c>
      <c r="Q1045" s="14" t="s">
        <v>2059</v>
      </c>
    </row>
    <row r="1046" spans="1:17" ht="18" customHeight="1" x14ac:dyDescent="0.2">
      <c r="A1046" s="6" t="s">
        <v>20</v>
      </c>
      <c r="B1046" s="6" t="s">
        <v>622</v>
      </c>
      <c r="C1046" s="6" t="s">
        <v>14</v>
      </c>
      <c r="D1046" s="6" t="s">
        <v>44</v>
      </c>
      <c r="E1046" s="6" t="s">
        <v>1462</v>
      </c>
      <c r="F1046" s="19">
        <v>1</v>
      </c>
      <c r="G1046" s="19" t="str">
        <f t="shared" si="49"/>
        <v>a</v>
      </c>
      <c r="H1046" s="19">
        <f t="shared" si="50"/>
        <v>2008</v>
      </c>
      <c r="I1046" s="19" t="s">
        <v>1659</v>
      </c>
      <c r="J1046" s="19" t="s">
        <v>1660</v>
      </c>
      <c r="K1046" s="14" t="s">
        <v>1491</v>
      </c>
      <c r="M1046" s="19" t="s">
        <v>511</v>
      </c>
      <c r="N1046">
        <v>1</v>
      </c>
      <c r="O1046">
        <v>7</v>
      </c>
      <c r="P1046" s="14" t="s">
        <v>96</v>
      </c>
      <c r="Q1046" s="14" t="s">
        <v>2059</v>
      </c>
    </row>
    <row r="1047" spans="1:17" ht="18" customHeight="1" x14ac:dyDescent="0.2">
      <c r="A1047" s="6" t="s">
        <v>20</v>
      </c>
      <c r="B1047" s="6" t="s">
        <v>623</v>
      </c>
      <c r="C1047" s="6" t="s">
        <v>14</v>
      </c>
      <c r="D1047" s="6" t="s">
        <v>44</v>
      </c>
      <c r="E1047" s="6" t="s">
        <v>1462</v>
      </c>
      <c r="F1047" s="19">
        <v>2</v>
      </c>
      <c r="G1047" s="19" t="str">
        <f t="shared" si="49"/>
        <v>b</v>
      </c>
      <c r="H1047" s="19">
        <f t="shared" si="50"/>
        <v>2009</v>
      </c>
      <c r="I1047" s="19" t="s">
        <v>1662</v>
      </c>
      <c r="J1047" s="19" t="s">
        <v>1660</v>
      </c>
      <c r="K1047" s="14" t="s">
        <v>1491</v>
      </c>
      <c r="M1047" s="19" t="s">
        <v>511</v>
      </c>
      <c r="N1047">
        <v>1</v>
      </c>
      <c r="O1047">
        <v>7</v>
      </c>
      <c r="P1047" s="14" t="s">
        <v>96</v>
      </c>
      <c r="Q1047" s="14" t="s">
        <v>2059</v>
      </c>
    </row>
    <row r="1048" spans="1:17" ht="18" customHeight="1" x14ac:dyDescent="0.2">
      <c r="A1048" s="6" t="s">
        <v>20</v>
      </c>
      <c r="B1048" s="6" t="s">
        <v>624</v>
      </c>
      <c r="C1048" s="6" t="s">
        <v>14</v>
      </c>
      <c r="D1048" s="6" t="s">
        <v>44</v>
      </c>
      <c r="E1048" s="6" t="s">
        <v>1462</v>
      </c>
      <c r="F1048" s="19">
        <v>3</v>
      </c>
      <c r="G1048" s="19" t="str">
        <f t="shared" si="49"/>
        <v>c</v>
      </c>
      <c r="H1048" s="19">
        <f t="shared" si="50"/>
        <v>2010</v>
      </c>
      <c r="I1048" s="19" t="s">
        <v>1664</v>
      </c>
      <c r="J1048" s="19" t="s">
        <v>1660</v>
      </c>
      <c r="K1048" s="14" t="s">
        <v>1491</v>
      </c>
      <c r="M1048" s="19" t="s">
        <v>511</v>
      </c>
      <c r="N1048">
        <v>1</v>
      </c>
      <c r="O1048">
        <v>7</v>
      </c>
      <c r="P1048" s="14" t="s">
        <v>96</v>
      </c>
      <c r="Q1048" s="14" t="s">
        <v>2059</v>
      </c>
    </row>
    <row r="1049" spans="1:17" ht="18" customHeight="1" x14ac:dyDescent="0.2">
      <c r="A1049" s="6" t="s">
        <v>20</v>
      </c>
      <c r="B1049" s="6" t="s">
        <v>625</v>
      </c>
      <c r="C1049" s="6" t="s">
        <v>14</v>
      </c>
      <c r="D1049" s="6" t="s">
        <v>44</v>
      </c>
      <c r="E1049" s="6" t="s">
        <v>1462</v>
      </c>
      <c r="F1049" s="19">
        <v>4</v>
      </c>
      <c r="G1049" s="19" t="str">
        <f t="shared" si="49"/>
        <v>d</v>
      </c>
      <c r="H1049" s="19">
        <f t="shared" si="50"/>
        <v>2011</v>
      </c>
      <c r="I1049" s="19" t="s">
        <v>1665</v>
      </c>
      <c r="J1049" s="19" t="s">
        <v>1660</v>
      </c>
      <c r="K1049" s="14" t="s">
        <v>1491</v>
      </c>
      <c r="M1049" s="19" t="s">
        <v>511</v>
      </c>
      <c r="N1049">
        <v>1</v>
      </c>
      <c r="O1049">
        <v>7</v>
      </c>
      <c r="P1049" s="14" t="s">
        <v>96</v>
      </c>
      <c r="Q1049" s="14" t="s">
        <v>2059</v>
      </c>
    </row>
    <row r="1050" spans="1:17" ht="18" customHeight="1" x14ac:dyDescent="0.2">
      <c r="A1050" s="6" t="s">
        <v>20</v>
      </c>
      <c r="B1050" s="6" t="s">
        <v>626</v>
      </c>
      <c r="C1050" s="6" t="s">
        <v>14</v>
      </c>
      <c r="D1050" s="6" t="s">
        <v>44</v>
      </c>
      <c r="E1050" s="6" t="s">
        <v>1462</v>
      </c>
      <c r="F1050" s="19">
        <v>5</v>
      </c>
      <c r="G1050" s="19" t="str">
        <f t="shared" si="49"/>
        <v>e</v>
      </c>
      <c r="H1050" s="19">
        <f t="shared" si="50"/>
        <v>2012</v>
      </c>
      <c r="I1050" s="19" t="s">
        <v>1667</v>
      </c>
      <c r="J1050" s="19" t="s">
        <v>1660</v>
      </c>
      <c r="K1050" s="14" t="s">
        <v>1491</v>
      </c>
      <c r="M1050" s="19" t="s">
        <v>511</v>
      </c>
      <c r="N1050">
        <v>1</v>
      </c>
      <c r="O1050">
        <v>7</v>
      </c>
      <c r="P1050" s="14" t="s">
        <v>96</v>
      </c>
      <c r="Q1050" s="14" t="s">
        <v>2059</v>
      </c>
    </row>
    <row r="1051" spans="1:17" ht="18" customHeight="1" x14ac:dyDescent="0.2">
      <c r="A1051" s="6" t="s">
        <v>20</v>
      </c>
      <c r="B1051" s="6" t="s">
        <v>627</v>
      </c>
      <c r="C1051" s="6" t="s">
        <v>14</v>
      </c>
      <c r="D1051" s="6" t="s">
        <v>44</v>
      </c>
      <c r="E1051" s="6" t="s">
        <v>1462</v>
      </c>
      <c r="F1051" s="19">
        <v>6</v>
      </c>
      <c r="G1051" s="19" t="str">
        <f t="shared" si="49"/>
        <v>f</v>
      </c>
      <c r="H1051" s="19">
        <f t="shared" si="50"/>
        <v>2013</v>
      </c>
      <c r="I1051" s="19" t="s">
        <v>1673</v>
      </c>
      <c r="J1051" s="19" t="s">
        <v>1660</v>
      </c>
      <c r="K1051" s="14" t="s">
        <v>1491</v>
      </c>
      <c r="M1051" s="19" t="s">
        <v>511</v>
      </c>
      <c r="N1051">
        <v>1</v>
      </c>
      <c r="O1051">
        <v>7</v>
      </c>
      <c r="P1051" s="14" t="s">
        <v>96</v>
      </c>
      <c r="Q1051" s="14" t="s">
        <v>2059</v>
      </c>
    </row>
    <row r="1052" spans="1:17" ht="18" customHeight="1" x14ac:dyDescent="0.2">
      <c r="A1052" s="6" t="s">
        <v>20</v>
      </c>
      <c r="B1052" s="6" t="s">
        <v>628</v>
      </c>
      <c r="C1052" s="6" t="s">
        <v>14</v>
      </c>
      <c r="D1052" s="6" t="s">
        <v>44</v>
      </c>
      <c r="E1052" s="6" t="s">
        <v>1462</v>
      </c>
      <c r="F1052" s="19">
        <v>7</v>
      </c>
      <c r="G1052" s="19" t="str">
        <f t="shared" si="49"/>
        <v>g</v>
      </c>
      <c r="H1052" s="19">
        <f t="shared" si="50"/>
        <v>2014</v>
      </c>
      <c r="I1052" s="19" t="s">
        <v>1668</v>
      </c>
      <c r="J1052" s="19" t="s">
        <v>1660</v>
      </c>
      <c r="K1052" s="14" t="s">
        <v>1491</v>
      </c>
      <c r="M1052" s="19" t="s">
        <v>511</v>
      </c>
      <c r="N1052">
        <v>1</v>
      </c>
      <c r="O1052">
        <v>7</v>
      </c>
      <c r="P1052" s="14" t="s">
        <v>96</v>
      </c>
      <c r="Q1052" s="14" t="s">
        <v>2059</v>
      </c>
    </row>
    <row r="1053" spans="1:17" ht="18" customHeight="1" x14ac:dyDescent="0.2">
      <c r="A1053" s="6" t="s">
        <v>20</v>
      </c>
      <c r="B1053" s="6" t="s">
        <v>629</v>
      </c>
      <c r="C1053" s="6" t="s">
        <v>14</v>
      </c>
      <c r="D1053" s="6" t="s">
        <v>44</v>
      </c>
      <c r="E1053" s="6" t="s">
        <v>1462</v>
      </c>
      <c r="F1053" s="19">
        <v>8</v>
      </c>
      <c r="G1053" s="19" t="str">
        <f t="shared" si="49"/>
        <v>h</v>
      </c>
      <c r="H1053" s="19">
        <f t="shared" si="50"/>
        <v>2015</v>
      </c>
      <c r="I1053" s="19" t="s">
        <v>1670</v>
      </c>
      <c r="J1053" s="19" t="s">
        <v>1660</v>
      </c>
      <c r="K1053" s="14" t="s">
        <v>1491</v>
      </c>
      <c r="M1053" s="19" t="s">
        <v>511</v>
      </c>
      <c r="N1053">
        <v>1</v>
      </c>
      <c r="O1053">
        <v>7</v>
      </c>
      <c r="P1053" s="14" t="s">
        <v>96</v>
      </c>
      <c r="Q1053" s="14" t="s">
        <v>2059</v>
      </c>
    </row>
    <row r="1054" spans="1:17" ht="18" customHeight="1" x14ac:dyDescent="0.2">
      <c r="A1054" s="6" t="s">
        <v>20</v>
      </c>
      <c r="B1054" s="6" t="s">
        <v>630</v>
      </c>
      <c r="C1054" s="6" t="s">
        <v>14</v>
      </c>
      <c r="D1054" s="6" t="s">
        <v>44</v>
      </c>
      <c r="E1054" s="6" t="s">
        <v>1462</v>
      </c>
      <c r="F1054" s="19">
        <v>9</v>
      </c>
      <c r="G1054" s="19" t="str">
        <f t="shared" si="49"/>
        <v>i</v>
      </c>
      <c r="H1054" s="19">
        <f t="shared" si="50"/>
        <v>2016</v>
      </c>
      <c r="I1054" s="19" t="s">
        <v>1671</v>
      </c>
      <c r="J1054" s="19" t="s">
        <v>1660</v>
      </c>
      <c r="K1054" s="14" t="s">
        <v>1491</v>
      </c>
      <c r="M1054" s="19" t="s">
        <v>511</v>
      </c>
      <c r="N1054">
        <v>1</v>
      </c>
      <c r="O1054">
        <v>7</v>
      </c>
      <c r="P1054" s="14" t="s">
        <v>96</v>
      </c>
      <c r="Q1054" s="14" t="s">
        <v>2059</v>
      </c>
    </row>
    <row r="1055" spans="1:17" ht="18" customHeight="1" x14ac:dyDescent="0.2">
      <c r="A1055" s="6" t="s">
        <v>20</v>
      </c>
      <c r="B1055" s="6" t="s">
        <v>631</v>
      </c>
      <c r="C1055" s="6" t="s">
        <v>14</v>
      </c>
      <c r="D1055" s="6" t="s">
        <v>44</v>
      </c>
      <c r="E1055" s="6" t="s">
        <v>1462</v>
      </c>
      <c r="F1055" s="19">
        <v>10</v>
      </c>
      <c r="G1055" s="19" t="str">
        <f t="shared" si="49"/>
        <v>j</v>
      </c>
      <c r="H1055" s="19">
        <f t="shared" si="50"/>
        <v>2017</v>
      </c>
      <c r="I1055" s="19" t="s">
        <v>1674</v>
      </c>
      <c r="J1055" s="19" t="s">
        <v>1660</v>
      </c>
      <c r="K1055" s="14" t="s">
        <v>1491</v>
      </c>
      <c r="M1055" s="19" t="s">
        <v>511</v>
      </c>
      <c r="N1055">
        <v>1</v>
      </c>
      <c r="O1055">
        <v>7</v>
      </c>
      <c r="P1055" s="14" t="s">
        <v>96</v>
      </c>
      <c r="Q1055" s="14" t="s">
        <v>2059</v>
      </c>
    </row>
    <row r="1056" spans="1:17" ht="18" customHeight="1" x14ac:dyDescent="0.2">
      <c r="A1056" s="6" t="s">
        <v>20</v>
      </c>
      <c r="B1056" s="6" t="s">
        <v>1501</v>
      </c>
      <c r="C1056" s="6" t="s">
        <v>14</v>
      </c>
      <c r="D1056" s="6" t="s">
        <v>44</v>
      </c>
      <c r="E1056" s="6" t="s">
        <v>1462</v>
      </c>
      <c r="F1056" s="19">
        <v>11</v>
      </c>
      <c r="G1056" s="19" t="str">
        <f t="shared" si="49"/>
        <v>k</v>
      </c>
      <c r="H1056" s="19">
        <f t="shared" si="50"/>
        <v>2018</v>
      </c>
      <c r="I1056" s="19" t="s">
        <v>1676</v>
      </c>
      <c r="J1056" s="19" t="s">
        <v>1660</v>
      </c>
      <c r="K1056" s="14" t="s">
        <v>1491</v>
      </c>
      <c r="M1056" s="19" t="s">
        <v>511</v>
      </c>
      <c r="N1056">
        <v>1</v>
      </c>
      <c r="O1056">
        <v>7</v>
      </c>
      <c r="P1056" s="14" t="s">
        <v>96</v>
      </c>
      <c r="Q1056" s="14" t="s">
        <v>2059</v>
      </c>
    </row>
    <row r="1057" spans="1:17" ht="18" customHeight="1" x14ac:dyDescent="0.2">
      <c r="A1057" s="66" t="s">
        <v>20</v>
      </c>
      <c r="B1057" s="66" t="s">
        <v>622</v>
      </c>
      <c r="C1057" s="66" t="s">
        <v>14</v>
      </c>
      <c r="D1057" s="66" t="s">
        <v>40</v>
      </c>
      <c r="E1057" s="66" t="s">
        <v>1677</v>
      </c>
      <c r="F1057" s="14"/>
      <c r="G1057" s="14"/>
      <c r="H1057" s="19">
        <v>2008</v>
      </c>
      <c r="I1057" s="14" t="s">
        <v>1679</v>
      </c>
      <c r="J1057" s="19" t="s">
        <v>1680</v>
      </c>
      <c r="K1057" s="19" t="s">
        <v>831</v>
      </c>
      <c r="L1057" s="19" t="s">
        <v>478</v>
      </c>
      <c r="M1057" s="19" t="s">
        <v>612</v>
      </c>
      <c r="N1057">
        <v>1</v>
      </c>
      <c r="O1057">
        <v>5</v>
      </c>
      <c r="P1057" s="14" t="s">
        <v>96</v>
      </c>
      <c r="Q1057" s="14" t="s">
        <v>2059</v>
      </c>
    </row>
    <row r="1058" spans="1:17" ht="18" customHeight="1" x14ac:dyDescent="0.2">
      <c r="A1058" s="66" t="s">
        <v>20</v>
      </c>
      <c r="B1058" s="66" t="s">
        <v>623</v>
      </c>
      <c r="C1058" s="66" t="s">
        <v>14</v>
      </c>
      <c r="D1058" s="66" t="s">
        <v>40</v>
      </c>
      <c r="E1058" s="66" t="s">
        <v>1677</v>
      </c>
      <c r="F1058" s="14"/>
      <c r="G1058" s="14"/>
      <c r="H1058" s="19">
        <v>2009</v>
      </c>
      <c r="I1058" s="14" t="s">
        <v>1681</v>
      </c>
      <c r="J1058" s="19" t="s">
        <v>1680</v>
      </c>
      <c r="K1058" s="19" t="s">
        <v>831</v>
      </c>
      <c r="L1058" s="19" t="s">
        <v>478</v>
      </c>
      <c r="M1058" s="19" t="s">
        <v>612</v>
      </c>
      <c r="N1058">
        <v>1</v>
      </c>
      <c r="O1058">
        <v>5</v>
      </c>
      <c r="P1058" s="14" t="s">
        <v>96</v>
      </c>
      <c r="Q1058" s="14" t="s">
        <v>2059</v>
      </c>
    </row>
    <row r="1059" spans="1:17" ht="18" customHeight="1" x14ac:dyDescent="0.2">
      <c r="A1059" s="66" t="s">
        <v>20</v>
      </c>
      <c r="B1059" s="66" t="s">
        <v>624</v>
      </c>
      <c r="C1059" s="66" t="s">
        <v>14</v>
      </c>
      <c r="D1059" s="66" t="s">
        <v>40</v>
      </c>
      <c r="E1059" s="66" t="s">
        <v>1677</v>
      </c>
      <c r="F1059" s="14"/>
      <c r="G1059" s="14"/>
      <c r="H1059" s="19">
        <v>2010</v>
      </c>
      <c r="I1059" s="14" t="s">
        <v>1683</v>
      </c>
      <c r="J1059" s="19" t="s">
        <v>1680</v>
      </c>
      <c r="K1059" s="19" t="s">
        <v>831</v>
      </c>
      <c r="L1059" s="19" t="s">
        <v>478</v>
      </c>
      <c r="M1059" s="19" t="s">
        <v>612</v>
      </c>
      <c r="N1059">
        <v>1</v>
      </c>
      <c r="O1059">
        <v>5</v>
      </c>
      <c r="P1059" s="14" t="s">
        <v>96</v>
      </c>
      <c r="Q1059" s="14" t="s">
        <v>2059</v>
      </c>
    </row>
    <row r="1060" spans="1:17" ht="18" customHeight="1" x14ac:dyDescent="0.2">
      <c r="A1060" s="66" t="s">
        <v>20</v>
      </c>
      <c r="B1060" s="66" t="s">
        <v>625</v>
      </c>
      <c r="C1060" s="66" t="s">
        <v>14</v>
      </c>
      <c r="D1060" s="66" t="s">
        <v>40</v>
      </c>
      <c r="E1060" s="66" t="s">
        <v>1677</v>
      </c>
      <c r="F1060" s="14"/>
      <c r="G1060" s="14"/>
      <c r="H1060" s="19">
        <v>2011</v>
      </c>
      <c r="I1060" s="14" t="s">
        <v>1685</v>
      </c>
      <c r="J1060" s="19" t="s">
        <v>1680</v>
      </c>
      <c r="K1060" s="19" t="s">
        <v>831</v>
      </c>
      <c r="L1060" s="19" t="s">
        <v>478</v>
      </c>
      <c r="M1060" s="19" t="s">
        <v>612</v>
      </c>
      <c r="N1060">
        <v>1</v>
      </c>
      <c r="O1060">
        <v>5</v>
      </c>
      <c r="P1060" s="14" t="s">
        <v>96</v>
      </c>
      <c r="Q1060" s="14" t="s">
        <v>2059</v>
      </c>
    </row>
    <row r="1061" spans="1:17" ht="18" customHeight="1" x14ac:dyDescent="0.2">
      <c r="A1061" s="66" t="s">
        <v>20</v>
      </c>
      <c r="B1061" s="66" t="s">
        <v>626</v>
      </c>
      <c r="C1061" s="66" t="s">
        <v>14</v>
      </c>
      <c r="D1061" s="66" t="s">
        <v>40</v>
      </c>
      <c r="E1061" s="66" t="s">
        <v>1677</v>
      </c>
      <c r="F1061" s="14"/>
      <c r="G1061" s="14"/>
      <c r="H1061" s="19">
        <v>2012</v>
      </c>
      <c r="I1061" s="14" t="s">
        <v>1686</v>
      </c>
      <c r="J1061" s="19" t="s">
        <v>1680</v>
      </c>
      <c r="K1061" s="19" t="s">
        <v>831</v>
      </c>
      <c r="L1061" s="19" t="s">
        <v>478</v>
      </c>
      <c r="M1061" s="19" t="s">
        <v>612</v>
      </c>
      <c r="N1061">
        <v>1</v>
      </c>
      <c r="O1061">
        <v>5</v>
      </c>
      <c r="P1061" s="14" t="s">
        <v>96</v>
      </c>
      <c r="Q1061" s="14" t="s">
        <v>2059</v>
      </c>
    </row>
    <row r="1062" spans="1:17" ht="18" customHeight="1" x14ac:dyDescent="0.2">
      <c r="A1062" s="66" t="s">
        <v>20</v>
      </c>
      <c r="B1062" s="66" t="s">
        <v>627</v>
      </c>
      <c r="C1062" s="66" t="s">
        <v>14</v>
      </c>
      <c r="D1062" s="66" t="s">
        <v>40</v>
      </c>
      <c r="E1062" s="66" t="s">
        <v>1677</v>
      </c>
      <c r="F1062" s="14"/>
      <c r="G1062" s="14"/>
      <c r="H1062" s="19">
        <v>2013</v>
      </c>
      <c r="I1062" s="14" t="s">
        <v>1692</v>
      </c>
      <c r="J1062" s="19" t="s">
        <v>1680</v>
      </c>
      <c r="K1062" s="19" t="s">
        <v>831</v>
      </c>
      <c r="L1062" s="19" t="s">
        <v>478</v>
      </c>
      <c r="M1062" s="19" t="s">
        <v>612</v>
      </c>
      <c r="N1062">
        <v>1</v>
      </c>
      <c r="O1062">
        <v>5</v>
      </c>
      <c r="P1062" s="14" t="s">
        <v>96</v>
      </c>
      <c r="Q1062" s="14" t="s">
        <v>2059</v>
      </c>
    </row>
    <row r="1063" spans="1:17" ht="18" customHeight="1" x14ac:dyDescent="0.2">
      <c r="A1063" s="66" t="s">
        <v>20</v>
      </c>
      <c r="B1063" s="66" t="s">
        <v>628</v>
      </c>
      <c r="C1063" s="66" t="s">
        <v>14</v>
      </c>
      <c r="D1063" s="66" t="s">
        <v>40</v>
      </c>
      <c r="E1063" s="66" t="s">
        <v>1677</v>
      </c>
      <c r="F1063" s="14"/>
      <c r="G1063" s="14"/>
      <c r="H1063" s="19">
        <v>2014</v>
      </c>
      <c r="I1063" s="14" t="s">
        <v>1688</v>
      </c>
      <c r="J1063" s="19" t="s">
        <v>1680</v>
      </c>
      <c r="K1063" s="19" t="s">
        <v>831</v>
      </c>
      <c r="L1063" s="19" t="s">
        <v>478</v>
      </c>
      <c r="M1063" s="19" t="s">
        <v>612</v>
      </c>
      <c r="N1063">
        <v>1</v>
      </c>
      <c r="O1063">
        <v>5</v>
      </c>
      <c r="P1063" s="14" t="s">
        <v>96</v>
      </c>
      <c r="Q1063" s="14" t="s">
        <v>2059</v>
      </c>
    </row>
    <row r="1064" spans="1:17" ht="18" customHeight="1" x14ac:dyDescent="0.2">
      <c r="A1064" s="66" t="s">
        <v>20</v>
      </c>
      <c r="B1064" s="66" t="s">
        <v>629</v>
      </c>
      <c r="C1064" s="66" t="s">
        <v>14</v>
      </c>
      <c r="D1064" s="66" t="s">
        <v>40</v>
      </c>
      <c r="E1064" s="66" t="s">
        <v>1677</v>
      </c>
      <c r="F1064" s="14"/>
      <c r="G1064" s="14"/>
      <c r="H1064" s="19">
        <v>2015</v>
      </c>
      <c r="I1064" s="14" t="s">
        <v>1689</v>
      </c>
      <c r="J1064" s="19" t="s">
        <v>1680</v>
      </c>
      <c r="K1064" s="19" t="s">
        <v>831</v>
      </c>
      <c r="L1064" s="19" t="s">
        <v>478</v>
      </c>
      <c r="M1064" s="19" t="s">
        <v>612</v>
      </c>
      <c r="N1064">
        <v>1</v>
      </c>
      <c r="O1064">
        <v>5</v>
      </c>
      <c r="P1064" s="14" t="s">
        <v>96</v>
      </c>
      <c r="Q1064" s="14" t="s">
        <v>2059</v>
      </c>
    </row>
    <row r="1065" spans="1:17" ht="18" customHeight="1" x14ac:dyDescent="0.2">
      <c r="A1065" s="66" t="s">
        <v>20</v>
      </c>
      <c r="B1065" s="66" t="s">
        <v>630</v>
      </c>
      <c r="C1065" s="66" t="s">
        <v>14</v>
      </c>
      <c r="D1065" s="66" t="s">
        <v>40</v>
      </c>
      <c r="E1065" s="66" t="s">
        <v>1677</v>
      </c>
      <c r="F1065" s="14"/>
      <c r="G1065" s="14"/>
      <c r="H1065" s="19">
        <v>2017</v>
      </c>
      <c r="I1065" s="14" t="s">
        <v>1691</v>
      </c>
      <c r="J1065" s="19" t="s">
        <v>1680</v>
      </c>
      <c r="K1065" s="19" t="s">
        <v>831</v>
      </c>
      <c r="L1065" s="19" t="s">
        <v>478</v>
      </c>
      <c r="M1065" s="19" t="s">
        <v>612</v>
      </c>
      <c r="N1065">
        <v>1</v>
      </c>
      <c r="O1065">
        <v>5</v>
      </c>
      <c r="P1065" s="14" t="s">
        <v>96</v>
      </c>
      <c r="Q1065" s="14" t="s">
        <v>2059</v>
      </c>
    </row>
    <row r="1066" spans="1:17" ht="18" customHeight="1" x14ac:dyDescent="0.2">
      <c r="A1066" s="66" t="s">
        <v>20</v>
      </c>
      <c r="B1066" s="66" t="s">
        <v>631</v>
      </c>
      <c r="C1066" s="66" t="s">
        <v>14</v>
      </c>
      <c r="D1066" s="66" t="s">
        <v>40</v>
      </c>
      <c r="E1066" s="66" t="s">
        <v>1677</v>
      </c>
      <c r="F1066" s="14"/>
      <c r="G1066" s="14"/>
      <c r="H1066" s="19">
        <v>2018</v>
      </c>
      <c r="I1066" s="14" t="s">
        <v>1694</v>
      </c>
      <c r="J1066" s="19" t="s">
        <v>1680</v>
      </c>
      <c r="K1066" s="19" t="s">
        <v>831</v>
      </c>
      <c r="L1066" s="19" t="s">
        <v>478</v>
      </c>
      <c r="M1066" s="19" t="s">
        <v>612</v>
      </c>
      <c r="N1066">
        <v>1</v>
      </c>
      <c r="O1066">
        <v>5</v>
      </c>
      <c r="P1066" s="14" t="s">
        <v>96</v>
      </c>
      <c r="Q1066" s="14" t="s">
        <v>2059</v>
      </c>
    </row>
    <row r="1067" spans="1:17" ht="18" customHeight="1" x14ac:dyDescent="0.2">
      <c r="A1067" s="66" t="s">
        <v>20</v>
      </c>
      <c r="B1067" s="66" t="s">
        <v>622</v>
      </c>
      <c r="C1067" s="66" t="s">
        <v>14</v>
      </c>
      <c r="D1067" s="66" t="s">
        <v>40</v>
      </c>
      <c r="E1067" s="66" t="s">
        <v>1695</v>
      </c>
      <c r="F1067" s="14"/>
      <c r="G1067" s="14"/>
      <c r="H1067" s="19">
        <v>2008</v>
      </c>
      <c r="I1067" s="14" t="s">
        <v>1697</v>
      </c>
      <c r="J1067" s="19" t="s">
        <v>1698</v>
      </c>
      <c r="K1067" s="19" t="s">
        <v>831</v>
      </c>
      <c r="L1067" s="19" t="s">
        <v>478</v>
      </c>
      <c r="M1067" s="19" t="s">
        <v>612</v>
      </c>
      <c r="N1067">
        <v>1</v>
      </c>
      <c r="O1067">
        <v>5</v>
      </c>
      <c r="P1067" s="14" t="s">
        <v>96</v>
      </c>
      <c r="Q1067" s="14" t="s">
        <v>2059</v>
      </c>
    </row>
    <row r="1068" spans="1:17" ht="18" customHeight="1" x14ac:dyDescent="0.2">
      <c r="A1068" s="66" t="s">
        <v>20</v>
      </c>
      <c r="B1068" s="66" t="s">
        <v>623</v>
      </c>
      <c r="C1068" s="66" t="s">
        <v>14</v>
      </c>
      <c r="D1068" s="66" t="s">
        <v>40</v>
      </c>
      <c r="E1068" s="66" t="s">
        <v>1695</v>
      </c>
      <c r="F1068" s="14"/>
      <c r="G1068" s="14"/>
      <c r="H1068" s="19">
        <v>2009</v>
      </c>
      <c r="I1068" s="14" t="s">
        <v>1699</v>
      </c>
      <c r="J1068" s="19" t="s">
        <v>1698</v>
      </c>
      <c r="K1068" s="19" t="s">
        <v>831</v>
      </c>
      <c r="L1068" s="19" t="s">
        <v>478</v>
      </c>
      <c r="M1068" s="19" t="s">
        <v>612</v>
      </c>
      <c r="N1068">
        <v>1</v>
      </c>
      <c r="O1068">
        <v>5</v>
      </c>
      <c r="P1068" s="14" t="s">
        <v>96</v>
      </c>
      <c r="Q1068" s="14" t="s">
        <v>2059</v>
      </c>
    </row>
    <row r="1069" spans="1:17" ht="18" customHeight="1" x14ac:dyDescent="0.2">
      <c r="A1069" s="66" t="s">
        <v>20</v>
      </c>
      <c r="B1069" s="66" t="s">
        <v>624</v>
      </c>
      <c r="C1069" s="66" t="s">
        <v>14</v>
      </c>
      <c r="D1069" s="66" t="s">
        <v>40</v>
      </c>
      <c r="E1069" s="66" t="s">
        <v>1695</v>
      </c>
      <c r="F1069" s="14"/>
      <c r="G1069" s="14"/>
      <c r="H1069" s="19">
        <v>2010</v>
      </c>
      <c r="I1069" s="14" t="s">
        <v>1701</v>
      </c>
      <c r="J1069" s="19" t="s">
        <v>1698</v>
      </c>
      <c r="K1069" s="19" t="s">
        <v>831</v>
      </c>
      <c r="L1069" s="19" t="s">
        <v>478</v>
      </c>
      <c r="M1069" s="19" t="s">
        <v>612</v>
      </c>
      <c r="N1069">
        <v>1</v>
      </c>
      <c r="O1069">
        <v>5</v>
      </c>
      <c r="P1069" s="14" t="s">
        <v>96</v>
      </c>
      <c r="Q1069" s="14" t="s">
        <v>2059</v>
      </c>
    </row>
    <row r="1070" spans="1:17" ht="18" customHeight="1" x14ac:dyDescent="0.2">
      <c r="A1070" s="66" t="s">
        <v>20</v>
      </c>
      <c r="B1070" s="66" t="s">
        <v>625</v>
      </c>
      <c r="C1070" s="66" t="s">
        <v>14</v>
      </c>
      <c r="D1070" s="66" t="s">
        <v>40</v>
      </c>
      <c r="E1070" s="66" t="s">
        <v>1695</v>
      </c>
      <c r="F1070" s="14"/>
      <c r="G1070" s="14"/>
      <c r="H1070" s="19">
        <v>2011</v>
      </c>
      <c r="I1070" s="14" t="s">
        <v>1703</v>
      </c>
      <c r="J1070" s="19" t="s">
        <v>1698</v>
      </c>
      <c r="K1070" s="19" t="s">
        <v>831</v>
      </c>
      <c r="L1070" s="19" t="s">
        <v>478</v>
      </c>
      <c r="M1070" s="19" t="s">
        <v>612</v>
      </c>
      <c r="N1070">
        <v>1</v>
      </c>
      <c r="O1070">
        <v>5</v>
      </c>
      <c r="P1070" s="14" t="s">
        <v>96</v>
      </c>
      <c r="Q1070" s="14" t="s">
        <v>2059</v>
      </c>
    </row>
    <row r="1071" spans="1:17" ht="18" customHeight="1" x14ac:dyDescent="0.2">
      <c r="A1071" s="66" t="s">
        <v>20</v>
      </c>
      <c r="B1071" s="66" t="s">
        <v>626</v>
      </c>
      <c r="C1071" s="66" t="s">
        <v>14</v>
      </c>
      <c r="D1071" s="66" t="s">
        <v>40</v>
      </c>
      <c r="E1071" s="66" t="s">
        <v>1695</v>
      </c>
      <c r="F1071" s="14"/>
      <c r="G1071" s="14"/>
      <c r="H1071" s="19">
        <v>2012</v>
      </c>
      <c r="I1071" s="14" t="s">
        <v>1704</v>
      </c>
      <c r="J1071" s="19" t="s">
        <v>1698</v>
      </c>
      <c r="K1071" s="19" t="s">
        <v>831</v>
      </c>
      <c r="L1071" s="19" t="s">
        <v>478</v>
      </c>
      <c r="M1071" s="19" t="s">
        <v>612</v>
      </c>
      <c r="N1071">
        <v>1</v>
      </c>
      <c r="O1071">
        <v>5</v>
      </c>
      <c r="P1071" s="14" t="s">
        <v>96</v>
      </c>
      <c r="Q1071" s="14" t="s">
        <v>2059</v>
      </c>
    </row>
    <row r="1072" spans="1:17" ht="18" customHeight="1" x14ac:dyDescent="0.2">
      <c r="A1072" s="66" t="s">
        <v>20</v>
      </c>
      <c r="B1072" s="66" t="s">
        <v>627</v>
      </c>
      <c r="C1072" s="66" t="s">
        <v>14</v>
      </c>
      <c r="D1072" s="66" t="s">
        <v>40</v>
      </c>
      <c r="E1072" s="66" t="s">
        <v>1695</v>
      </c>
      <c r="F1072" s="14"/>
      <c r="G1072" s="14"/>
      <c r="H1072" s="19">
        <v>2013</v>
      </c>
      <c r="I1072" s="14" t="s">
        <v>1710</v>
      </c>
      <c r="J1072" s="19" t="s">
        <v>1698</v>
      </c>
      <c r="K1072" s="19" t="s">
        <v>831</v>
      </c>
      <c r="L1072" s="19" t="s">
        <v>478</v>
      </c>
      <c r="M1072" s="19" t="s">
        <v>612</v>
      </c>
      <c r="N1072">
        <v>1</v>
      </c>
      <c r="O1072">
        <v>5</v>
      </c>
      <c r="P1072" s="14" t="s">
        <v>96</v>
      </c>
      <c r="Q1072" s="14" t="s">
        <v>2059</v>
      </c>
    </row>
    <row r="1073" spans="1:17" ht="18" customHeight="1" x14ac:dyDescent="0.2">
      <c r="A1073" s="66" t="s">
        <v>20</v>
      </c>
      <c r="B1073" s="66" t="s">
        <v>628</v>
      </c>
      <c r="C1073" s="66" t="s">
        <v>14</v>
      </c>
      <c r="D1073" s="66" t="s">
        <v>40</v>
      </c>
      <c r="E1073" s="66" t="s">
        <v>1695</v>
      </c>
      <c r="F1073" s="14"/>
      <c r="G1073" s="14"/>
      <c r="H1073" s="19">
        <v>2014</v>
      </c>
      <c r="I1073" s="14" t="s">
        <v>1706</v>
      </c>
      <c r="J1073" s="19" t="s">
        <v>1698</v>
      </c>
      <c r="K1073" s="19" t="s">
        <v>831</v>
      </c>
      <c r="L1073" s="19" t="s">
        <v>478</v>
      </c>
      <c r="M1073" s="19" t="s">
        <v>612</v>
      </c>
      <c r="N1073">
        <v>1</v>
      </c>
      <c r="O1073">
        <v>5</v>
      </c>
      <c r="P1073" s="14" t="s">
        <v>96</v>
      </c>
      <c r="Q1073" s="14" t="s">
        <v>2059</v>
      </c>
    </row>
    <row r="1074" spans="1:17" ht="18" customHeight="1" x14ac:dyDescent="0.2">
      <c r="A1074" s="66" t="s">
        <v>20</v>
      </c>
      <c r="B1074" s="66" t="s">
        <v>629</v>
      </c>
      <c r="C1074" s="66" t="s">
        <v>14</v>
      </c>
      <c r="D1074" s="66" t="s">
        <v>40</v>
      </c>
      <c r="E1074" s="66" t="s">
        <v>1695</v>
      </c>
      <c r="F1074" s="14"/>
      <c r="G1074" s="14"/>
      <c r="H1074" s="19">
        <v>2015</v>
      </c>
      <c r="I1074" s="14" t="s">
        <v>1707</v>
      </c>
      <c r="J1074" s="19" t="s">
        <v>1698</v>
      </c>
      <c r="K1074" s="19" t="s">
        <v>831</v>
      </c>
      <c r="L1074" s="19" t="s">
        <v>478</v>
      </c>
      <c r="M1074" s="19" t="s">
        <v>612</v>
      </c>
      <c r="N1074">
        <v>1</v>
      </c>
      <c r="O1074">
        <v>5</v>
      </c>
      <c r="P1074" s="14" t="s">
        <v>96</v>
      </c>
      <c r="Q1074" s="14" t="s">
        <v>2059</v>
      </c>
    </row>
    <row r="1075" spans="1:17" ht="18" customHeight="1" x14ac:dyDescent="0.2">
      <c r="A1075" s="66" t="s">
        <v>20</v>
      </c>
      <c r="B1075" s="66" t="s">
        <v>630</v>
      </c>
      <c r="C1075" s="66" t="s">
        <v>14</v>
      </c>
      <c r="D1075" s="66" t="s">
        <v>40</v>
      </c>
      <c r="E1075" s="66" t="s">
        <v>1695</v>
      </c>
      <c r="F1075" s="14"/>
      <c r="G1075" s="14"/>
      <c r="H1075" s="19">
        <v>2017</v>
      </c>
      <c r="I1075" s="14" t="s">
        <v>1709</v>
      </c>
      <c r="J1075" s="19" t="s">
        <v>1698</v>
      </c>
      <c r="K1075" s="19" t="s">
        <v>831</v>
      </c>
      <c r="L1075" s="19" t="s">
        <v>478</v>
      </c>
      <c r="M1075" s="19" t="s">
        <v>612</v>
      </c>
      <c r="N1075">
        <v>1</v>
      </c>
      <c r="O1075">
        <v>5</v>
      </c>
      <c r="P1075" s="14" t="s">
        <v>96</v>
      </c>
      <c r="Q1075" s="14" t="s">
        <v>2059</v>
      </c>
    </row>
    <row r="1076" spans="1:17" ht="18" customHeight="1" x14ac:dyDescent="0.2">
      <c r="A1076" s="66" t="s">
        <v>20</v>
      </c>
      <c r="B1076" s="66" t="s">
        <v>631</v>
      </c>
      <c r="C1076" s="66" t="s">
        <v>14</v>
      </c>
      <c r="D1076" s="66" t="s">
        <v>40</v>
      </c>
      <c r="E1076" s="66" t="s">
        <v>1695</v>
      </c>
      <c r="F1076" s="14"/>
      <c r="G1076" s="14"/>
      <c r="H1076" s="19">
        <v>2018</v>
      </c>
      <c r="I1076" s="14" t="s">
        <v>1712</v>
      </c>
      <c r="J1076" s="19" t="s">
        <v>1698</v>
      </c>
      <c r="K1076" s="19" t="s">
        <v>831</v>
      </c>
      <c r="L1076" s="19" t="s">
        <v>478</v>
      </c>
      <c r="M1076" s="19" t="s">
        <v>612</v>
      </c>
      <c r="N1076">
        <v>1</v>
      </c>
      <c r="O1076">
        <v>5</v>
      </c>
      <c r="P1076" s="14" t="s">
        <v>96</v>
      </c>
      <c r="Q1076" s="14" t="s">
        <v>2059</v>
      </c>
    </row>
    <row r="1077" spans="1:17" ht="18" customHeight="1" x14ac:dyDescent="0.2">
      <c r="A1077" s="66" t="s">
        <v>20</v>
      </c>
      <c r="B1077" s="66" t="s">
        <v>622</v>
      </c>
      <c r="C1077" s="66" t="s">
        <v>14</v>
      </c>
      <c r="D1077" s="66" t="s">
        <v>40</v>
      </c>
      <c r="E1077" s="66" t="s">
        <v>1713</v>
      </c>
      <c r="F1077" s="14"/>
      <c r="G1077" s="14"/>
      <c r="H1077" s="19">
        <v>2008</v>
      </c>
      <c r="I1077" s="14" t="s">
        <v>1715</v>
      </c>
      <c r="J1077" s="19" t="s">
        <v>1716</v>
      </c>
      <c r="K1077" s="19" t="s">
        <v>831</v>
      </c>
      <c r="L1077" s="19" t="s">
        <v>119</v>
      </c>
      <c r="M1077" s="19" t="s">
        <v>612</v>
      </c>
      <c r="N1077">
        <v>1</v>
      </c>
      <c r="O1077">
        <v>5</v>
      </c>
      <c r="P1077" s="14" t="s">
        <v>96</v>
      </c>
      <c r="Q1077" s="14" t="s">
        <v>2059</v>
      </c>
    </row>
    <row r="1078" spans="1:17" ht="18" customHeight="1" x14ac:dyDescent="0.2">
      <c r="A1078" s="66" t="s">
        <v>20</v>
      </c>
      <c r="B1078" s="66" t="s">
        <v>623</v>
      </c>
      <c r="C1078" s="66" t="s">
        <v>14</v>
      </c>
      <c r="D1078" s="66" t="s">
        <v>40</v>
      </c>
      <c r="E1078" s="66" t="s">
        <v>1713</v>
      </c>
      <c r="F1078" s="14"/>
      <c r="G1078" s="14"/>
      <c r="H1078" s="19">
        <v>2009</v>
      </c>
      <c r="I1078" s="14" t="s">
        <v>1717</v>
      </c>
      <c r="J1078" s="19" t="s">
        <v>1716</v>
      </c>
      <c r="K1078" s="19" t="s">
        <v>831</v>
      </c>
      <c r="L1078" s="19" t="s">
        <v>119</v>
      </c>
      <c r="M1078" s="19" t="s">
        <v>612</v>
      </c>
      <c r="N1078">
        <v>1</v>
      </c>
      <c r="O1078">
        <v>5</v>
      </c>
      <c r="P1078" s="14" t="s">
        <v>96</v>
      </c>
      <c r="Q1078" s="14" t="s">
        <v>2059</v>
      </c>
    </row>
    <row r="1079" spans="1:17" ht="18" customHeight="1" x14ac:dyDescent="0.2">
      <c r="A1079" s="66" t="s">
        <v>20</v>
      </c>
      <c r="B1079" s="66" t="s">
        <v>624</v>
      </c>
      <c r="C1079" s="66" t="s">
        <v>14</v>
      </c>
      <c r="D1079" s="66" t="s">
        <v>40</v>
      </c>
      <c r="E1079" s="66" t="s">
        <v>1713</v>
      </c>
      <c r="F1079" s="14"/>
      <c r="G1079" s="14"/>
      <c r="H1079" s="19">
        <v>2010</v>
      </c>
      <c r="I1079" s="14" t="s">
        <v>1719</v>
      </c>
      <c r="J1079" s="19" t="s">
        <v>1716</v>
      </c>
      <c r="K1079" s="19" t="s">
        <v>831</v>
      </c>
      <c r="L1079" s="19" t="s">
        <v>119</v>
      </c>
      <c r="M1079" s="19" t="s">
        <v>612</v>
      </c>
      <c r="N1079">
        <v>1</v>
      </c>
      <c r="O1079">
        <v>5</v>
      </c>
      <c r="P1079" s="14" t="s">
        <v>96</v>
      </c>
      <c r="Q1079" s="14" t="s">
        <v>2059</v>
      </c>
    </row>
    <row r="1080" spans="1:17" ht="18" customHeight="1" x14ac:dyDescent="0.2">
      <c r="A1080" s="66" t="s">
        <v>20</v>
      </c>
      <c r="B1080" s="66" t="s">
        <v>625</v>
      </c>
      <c r="C1080" s="66" t="s">
        <v>14</v>
      </c>
      <c r="D1080" s="66" t="s">
        <v>40</v>
      </c>
      <c r="E1080" s="66" t="s">
        <v>1713</v>
      </c>
      <c r="F1080" s="14"/>
      <c r="G1080" s="14"/>
      <c r="H1080" s="19">
        <v>2011</v>
      </c>
      <c r="I1080" s="14" t="s">
        <v>1720</v>
      </c>
      <c r="J1080" s="19" t="s">
        <v>1716</v>
      </c>
      <c r="K1080" s="19" t="s">
        <v>831</v>
      </c>
      <c r="L1080" s="19" t="s">
        <v>119</v>
      </c>
      <c r="M1080" s="19" t="s">
        <v>612</v>
      </c>
      <c r="N1080">
        <v>1</v>
      </c>
      <c r="O1080">
        <v>5</v>
      </c>
      <c r="P1080" s="14" t="s">
        <v>96</v>
      </c>
      <c r="Q1080" s="14" t="s">
        <v>2059</v>
      </c>
    </row>
    <row r="1081" spans="1:17" ht="18" customHeight="1" x14ac:dyDescent="0.2">
      <c r="A1081" s="66" t="s">
        <v>20</v>
      </c>
      <c r="B1081" s="66" t="s">
        <v>626</v>
      </c>
      <c r="C1081" s="66" t="s">
        <v>14</v>
      </c>
      <c r="D1081" s="66" t="s">
        <v>40</v>
      </c>
      <c r="E1081" s="66" t="s">
        <v>1713</v>
      </c>
      <c r="F1081" s="14"/>
      <c r="G1081" s="14"/>
      <c r="H1081" s="19">
        <v>2012</v>
      </c>
      <c r="I1081" s="14" t="s">
        <v>1722</v>
      </c>
      <c r="J1081" s="19" t="s">
        <v>1716</v>
      </c>
      <c r="K1081" s="19" t="s">
        <v>831</v>
      </c>
      <c r="L1081" s="19" t="s">
        <v>119</v>
      </c>
      <c r="M1081" s="19" t="s">
        <v>612</v>
      </c>
      <c r="N1081">
        <v>1</v>
      </c>
      <c r="O1081">
        <v>5</v>
      </c>
      <c r="P1081" s="14" t="s">
        <v>96</v>
      </c>
      <c r="Q1081" s="14" t="s">
        <v>2059</v>
      </c>
    </row>
    <row r="1082" spans="1:17" ht="18" customHeight="1" x14ac:dyDescent="0.2">
      <c r="A1082" s="66" t="s">
        <v>20</v>
      </c>
      <c r="B1082" s="66" t="s">
        <v>627</v>
      </c>
      <c r="C1082" s="66" t="s">
        <v>14</v>
      </c>
      <c r="D1082" s="66" t="s">
        <v>40</v>
      </c>
      <c r="E1082" s="66" t="s">
        <v>1713</v>
      </c>
      <c r="F1082" s="14"/>
      <c r="G1082" s="14"/>
      <c r="H1082" s="19">
        <v>2013</v>
      </c>
      <c r="I1082" s="14" t="s">
        <v>1728</v>
      </c>
      <c r="J1082" s="19" t="s">
        <v>1716</v>
      </c>
      <c r="K1082" s="19" t="s">
        <v>831</v>
      </c>
      <c r="L1082" s="19" t="s">
        <v>119</v>
      </c>
      <c r="M1082" s="19" t="s">
        <v>612</v>
      </c>
      <c r="N1082">
        <v>1</v>
      </c>
      <c r="O1082">
        <v>5</v>
      </c>
      <c r="P1082" s="14" t="s">
        <v>96</v>
      </c>
      <c r="Q1082" s="14" t="s">
        <v>2059</v>
      </c>
    </row>
    <row r="1083" spans="1:17" ht="18" customHeight="1" x14ac:dyDescent="0.2">
      <c r="A1083" s="66" t="s">
        <v>20</v>
      </c>
      <c r="B1083" s="66" t="s">
        <v>628</v>
      </c>
      <c r="C1083" s="66" t="s">
        <v>14</v>
      </c>
      <c r="D1083" s="66" t="s">
        <v>40</v>
      </c>
      <c r="E1083" s="66" t="s">
        <v>1713</v>
      </c>
      <c r="F1083" s="14"/>
      <c r="G1083" s="14"/>
      <c r="H1083" s="19">
        <v>2014</v>
      </c>
      <c r="I1083" s="14" t="s">
        <v>1723</v>
      </c>
      <c r="J1083" s="19" t="s">
        <v>1716</v>
      </c>
      <c r="K1083" s="19" t="s">
        <v>831</v>
      </c>
      <c r="L1083" s="19" t="s">
        <v>119</v>
      </c>
      <c r="M1083" s="19" t="s">
        <v>612</v>
      </c>
      <c r="N1083">
        <v>1</v>
      </c>
      <c r="O1083">
        <v>5</v>
      </c>
      <c r="P1083" s="14" t="s">
        <v>96</v>
      </c>
      <c r="Q1083" s="14" t="s">
        <v>2059</v>
      </c>
    </row>
    <row r="1084" spans="1:17" ht="18" customHeight="1" x14ac:dyDescent="0.2">
      <c r="A1084" s="66" t="s">
        <v>20</v>
      </c>
      <c r="B1084" s="66" t="s">
        <v>629</v>
      </c>
      <c r="C1084" s="66" t="s">
        <v>14</v>
      </c>
      <c r="D1084" s="66" t="s">
        <v>40</v>
      </c>
      <c r="E1084" s="66" t="s">
        <v>1713</v>
      </c>
      <c r="F1084" s="14"/>
      <c r="G1084" s="14"/>
      <c r="H1084" s="19">
        <v>2015</v>
      </c>
      <c r="I1084" s="14" t="s">
        <v>1725</v>
      </c>
      <c r="J1084" s="19" t="s">
        <v>1716</v>
      </c>
      <c r="K1084" s="19" t="s">
        <v>831</v>
      </c>
      <c r="L1084" s="19" t="s">
        <v>119</v>
      </c>
      <c r="M1084" s="19" t="s">
        <v>612</v>
      </c>
      <c r="N1084">
        <v>1</v>
      </c>
      <c r="O1084">
        <v>5</v>
      </c>
      <c r="P1084" s="14" t="s">
        <v>96</v>
      </c>
      <c r="Q1084" s="14" t="s">
        <v>2059</v>
      </c>
    </row>
    <row r="1085" spans="1:17" ht="18" customHeight="1" x14ac:dyDescent="0.2">
      <c r="A1085" s="66" t="s">
        <v>20</v>
      </c>
      <c r="B1085" s="66" t="s">
        <v>630</v>
      </c>
      <c r="C1085" s="66" t="s">
        <v>14</v>
      </c>
      <c r="D1085" s="66" t="s">
        <v>40</v>
      </c>
      <c r="E1085" s="66" t="s">
        <v>1713</v>
      </c>
      <c r="F1085" s="14"/>
      <c r="G1085" s="14"/>
      <c r="H1085" s="19">
        <v>2017</v>
      </c>
      <c r="I1085" s="14" t="s">
        <v>1726</v>
      </c>
      <c r="J1085" s="19" t="s">
        <v>1716</v>
      </c>
      <c r="K1085" s="19" t="s">
        <v>831</v>
      </c>
      <c r="L1085" s="19" t="s">
        <v>119</v>
      </c>
      <c r="M1085" s="19" t="s">
        <v>612</v>
      </c>
      <c r="N1085">
        <v>1</v>
      </c>
      <c r="O1085">
        <v>5</v>
      </c>
      <c r="P1085" s="14" t="s">
        <v>96</v>
      </c>
      <c r="Q1085" s="14" t="s">
        <v>2059</v>
      </c>
    </row>
    <row r="1086" spans="1:17" ht="18" customHeight="1" x14ac:dyDescent="0.2">
      <c r="A1086" s="66" t="s">
        <v>20</v>
      </c>
      <c r="B1086" s="66" t="s">
        <v>631</v>
      </c>
      <c r="C1086" s="66" t="s">
        <v>14</v>
      </c>
      <c r="D1086" s="66" t="s">
        <v>40</v>
      </c>
      <c r="E1086" s="66" t="s">
        <v>1713</v>
      </c>
      <c r="F1086" s="14"/>
      <c r="G1086" s="14"/>
      <c r="H1086" s="19">
        <v>2018</v>
      </c>
      <c r="I1086" s="14" t="s">
        <v>1729</v>
      </c>
      <c r="J1086" s="19" t="s">
        <v>1716</v>
      </c>
      <c r="K1086" s="19" t="s">
        <v>831</v>
      </c>
      <c r="L1086" s="19" t="s">
        <v>119</v>
      </c>
      <c r="M1086" s="19" t="s">
        <v>612</v>
      </c>
      <c r="N1086">
        <v>1</v>
      </c>
      <c r="O1086">
        <v>5</v>
      </c>
      <c r="P1086" s="14" t="s">
        <v>96</v>
      </c>
      <c r="Q1086" s="14" t="s">
        <v>2059</v>
      </c>
    </row>
    <row r="1087" spans="1:17" ht="18" customHeight="1" x14ac:dyDescent="0.2">
      <c r="A1087" s="66" t="s">
        <v>20</v>
      </c>
      <c r="B1087" s="66" t="s">
        <v>622</v>
      </c>
      <c r="C1087" s="66" t="s">
        <v>14</v>
      </c>
      <c r="D1087" s="66" t="s">
        <v>40</v>
      </c>
      <c r="E1087" s="66" t="s">
        <v>1731</v>
      </c>
      <c r="F1087" s="14"/>
      <c r="G1087" s="14"/>
      <c r="H1087" s="19">
        <v>2008</v>
      </c>
      <c r="I1087" s="14" t="s">
        <v>1732</v>
      </c>
      <c r="J1087" s="19" t="s">
        <v>1733</v>
      </c>
      <c r="K1087" s="19" t="s">
        <v>831</v>
      </c>
      <c r="L1087" s="19" t="s">
        <v>119</v>
      </c>
      <c r="M1087" s="19" t="s">
        <v>612</v>
      </c>
      <c r="N1087">
        <v>1</v>
      </c>
      <c r="O1087">
        <v>5</v>
      </c>
      <c r="P1087" s="14" t="s">
        <v>96</v>
      </c>
      <c r="Q1087" s="14" t="s">
        <v>2059</v>
      </c>
    </row>
    <row r="1088" spans="1:17" ht="18" customHeight="1" x14ac:dyDescent="0.2">
      <c r="A1088" s="66" t="s">
        <v>20</v>
      </c>
      <c r="B1088" s="66" t="s">
        <v>623</v>
      </c>
      <c r="C1088" s="66" t="s">
        <v>14</v>
      </c>
      <c r="D1088" s="66" t="s">
        <v>40</v>
      </c>
      <c r="E1088" s="66" t="s">
        <v>1731</v>
      </c>
      <c r="F1088" s="14"/>
      <c r="G1088" s="14"/>
      <c r="H1088" s="19">
        <v>2009</v>
      </c>
      <c r="I1088" s="14" t="s">
        <v>1735</v>
      </c>
      <c r="J1088" s="19" t="s">
        <v>1733</v>
      </c>
      <c r="K1088" s="19" t="s">
        <v>831</v>
      </c>
      <c r="L1088" s="19" t="s">
        <v>119</v>
      </c>
      <c r="M1088" s="19" t="s">
        <v>612</v>
      </c>
      <c r="N1088">
        <v>1</v>
      </c>
      <c r="O1088">
        <v>5</v>
      </c>
      <c r="P1088" s="14" t="s">
        <v>96</v>
      </c>
      <c r="Q1088" s="14" t="s">
        <v>2059</v>
      </c>
    </row>
    <row r="1089" spans="1:17" ht="18" customHeight="1" x14ac:dyDescent="0.2">
      <c r="A1089" s="66" t="s">
        <v>20</v>
      </c>
      <c r="B1089" s="66" t="s">
        <v>624</v>
      </c>
      <c r="C1089" s="66" t="s">
        <v>14</v>
      </c>
      <c r="D1089" s="66" t="s">
        <v>40</v>
      </c>
      <c r="E1089" s="66" t="s">
        <v>1731</v>
      </c>
      <c r="F1089" s="14"/>
      <c r="G1089" s="14"/>
      <c r="H1089" s="19">
        <v>2010</v>
      </c>
      <c r="I1089" s="14" t="s">
        <v>1736</v>
      </c>
      <c r="J1089" s="19" t="s">
        <v>1733</v>
      </c>
      <c r="K1089" s="19" t="s">
        <v>831</v>
      </c>
      <c r="L1089" s="19" t="s">
        <v>119</v>
      </c>
      <c r="M1089" s="19" t="s">
        <v>612</v>
      </c>
      <c r="N1089">
        <v>1</v>
      </c>
      <c r="O1089">
        <v>5</v>
      </c>
      <c r="P1089" s="14" t="s">
        <v>96</v>
      </c>
      <c r="Q1089" s="14" t="s">
        <v>2059</v>
      </c>
    </row>
    <row r="1090" spans="1:17" ht="18" customHeight="1" x14ac:dyDescent="0.2">
      <c r="A1090" s="66" t="s">
        <v>20</v>
      </c>
      <c r="B1090" s="66" t="s">
        <v>625</v>
      </c>
      <c r="C1090" s="66" t="s">
        <v>14</v>
      </c>
      <c r="D1090" s="66" t="s">
        <v>40</v>
      </c>
      <c r="E1090" s="66" t="s">
        <v>1731</v>
      </c>
      <c r="F1090" s="14"/>
      <c r="G1090" s="14"/>
      <c r="H1090" s="19">
        <v>2011</v>
      </c>
      <c r="I1090" s="14" t="s">
        <v>1740</v>
      </c>
      <c r="J1090" s="19" t="s">
        <v>1733</v>
      </c>
      <c r="K1090" s="19" t="s">
        <v>831</v>
      </c>
      <c r="L1090" s="19" t="s">
        <v>119</v>
      </c>
      <c r="M1090" s="19" t="s">
        <v>612</v>
      </c>
      <c r="N1090">
        <v>1</v>
      </c>
      <c r="O1090">
        <v>5</v>
      </c>
      <c r="P1090" s="14" t="s">
        <v>96</v>
      </c>
      <c r="Q1090" s="14" t="s">
        <v>2059</v>
      </c>
    </row>
    <row r="1091" spans="1:17" ht="18" customHeight="1" x14ac:dyDescent="0.2">
      <c r="A1091" s="66" t="s">
        <v>20</v>
      </c>
      <c r="B1091" s="66" t="s">
        <v>626</v>
      </c>
      <c r="C1091" s="66" t="s">
        <v>14</v>
      </c>
      <c r="D1091" s="66" t="s">
        <v>40</v>
      </c>
      <c r="E1091" s="66" t="s">
        <v>1731</v>
      </c>
      <c r="F1091" s="14"/>
      <c r="G1091" s="14"/>
      <c r="H1091" s="19">
        <v>2012</v>
      </c>
      <c r="I1091" s="14" t="s">
        <v>1744</v>
      </c>
      <c r="J1091" s="19" t="s">
        <v>1733</v>
      </c>
      <c r="K1091" s="19" t="s">
        <v>831</v>
      </c>
      <c r="L1091" s="19" t="s">
        <v>119</v>
      </c>
      <c r="M1091" s="19" t="s">
        <v>612</v>
      </c>
      <c r="N1091">
        <v>1</v>
      </c>
      <c r="O1091">
        <v>5</v>
      </c>
      <c r="P1091" s="14" t="s">
        <v>96</v>
      </c>
      <c r="Q1091" s="14" t="s">
        <v>2059</v>
      </c>
    </row>
    <row r="1092" spans="1:17" ht="18" customHeight="1" x14ac:dyDescent="0.2">
      <c r="A1092" s="66" t="s">
        <v>20</v>
      </c>
      <c r="B1092" s="66" t="s">
        <v>627</v>
      </c>
      <c r="C1092" s="66" t="s">
        <v>14</v>
      </c>
      <c r="D1092" s="66" t="s">
        <v>40</v>
      </c>
      <c r="E1092" s="66" t="s">
        <v>1731</v>
      </c>
      <c r="F1092" s="14"/>
      <c r="G1092" s="14"/>
      <c r="H1092" s="19">
        <v>2013</v>
      </c>
      <c r="I1092" s="14" t="s">
        <v>1747</v>
      </c>
      <c r="J1092" s="19" t="s">
        <v>1733</v>
      </c>
      <c r="K1092" s="19" t="s">
        <v>831</v>
      </c>
      <c r="L1092" s="19" t="s">
        <v>119</v>
      </c>
      <c r="M1092" s="19" t="s">
        <v>612</v>
      </c>
      <c r="N1092">
        <v>1</v>
      </c>
      <c r="O1092">
        <v>5</v>
      </c>
      <c r="P1092" s="14" t="s">
        <v>96</v>
      </c>
      <c r="Q1092" s="14" t="s">
        <v>2059</v>
      </c>
    </row>
    <row r="1093" spans="1:17" ht="18" customHeight="1" x14ac:dyDescent="0.2">
      <c r="A1093" s="66" t="s">
        <v>20</v>
      </c>
      <c r="B1093" s="66" t="s">
        <v>628</v>
      </c>
      <c r="C1093" s="66" t="s">
        <v>14</v>
      </c>
      <c r="D1093" s="66" t="s">
        <v>40</v>
      </c>
      <c r="E1093" s="66" t="s">
        <v>1731</v>
      </c>
      <c r="F1093" s="14"/>
      <c r="G1093" s="14"/>
      <c r="H1093" s="19">
        <v>2014</v>
      </c>
      <c r="I1093" s="14" t="s">
        <v>1745</v>
      </c>
      <c r="J1093" s="19" t="s">
        <v>1733</v>
      </c>
      <c r="K1093" s="19" t="s">
        <v>831</v>
      </c>
      <c r="L1093" s="19" t="s">
        <v>119</v>
      </c>
      <c r="M1093" s="19" t="s">
        <v>612</v>
      </c>
      <c r="N1093">
        <v>1</v>
      </c>
      <c r="O1093">
        <v>5</v>
      </c>
      <c r="P1093" s="14" t="s">
        <v>96</v>
      </c>
      <c r="Q1093" s="14" t="s">
        <v>2059</v>
      </c>
    </row>
    <row r="1094" spans="1:17" ht="18" customHeight="1" x14ac:dyDescent="0.2">
      <c r="A1094" s="66" t="s">
        <v>20</v>
      </c>
      <c r="B1094" s="66" t="s">
        <v>629</v>
      </c>
      <c r="C1094" s="66" t="s">
        <v>14</v>
      </c>
      <c r="D1094" s="66" t="s">
        <v>40</v>
      </c>
      <c r="E1094" s="66" t="s">
        <v>1731</v>
      </c>
      <c r="F1094" s="14"/>
      <c r="G1094" s="14"/>
      <c r="H1094" s="19">
        <v>2015</v>
      </c>
      <c r="I1094" s="14" t="s">
        <v>1194</v>
      </c>
      <c r="J1094" s="19" t="s">
        <v>1733</v>
      </c>
      <c r="K1094" s="19" t="s">
        <v>831</v>
      </c>
      <c r="L1094" s="19" t="s">
        <v>119</v>
      </c>
      <c r="M1094" s="19" t="s">
        <v>612</v>
      </c>
      <c r="N1094">
        <v>1</v>
      </c>
      <c r="O1094">
        <v>5</v>
      </c>
      <c r="P1094" s="14" t="s">
        <v>96</v>
      </c>
      <c r="Q1094" s="14" t="s">
        <v>2059</v>
      </c>
    </row>
    <row r="1095" spans="1:17" ht="18" customHeight="1" x14ac:dyDescent="0.2">
      <c r="A1095" s="66" t="s">
        <v>20</v>
      </c>
      <c r="B1095" s="66" t="s">
        <v>630</v>
      </c>
      <c r="C1095" s="66" t="s">
        <v>14</v>
      </c>
      <c r="D1095" s="66" t="s">
        <v>40</v>
      </c>
      <c r="E1095" s="66" t="s">
        <v>1731</v>
      </c>
      <c r="F1095" s="14"/>
      <c r="G1095" s="14"/>
      <c r="H1095" s="19">
        <v>2017</v>
      </c>
      <c r="I1095" s="14" t="s">
        <v>1746</v>
      </c>
      <c r="J1095" s="19" t="s">
        <v>1733</v>
      </c>
      <c r="K1095" s="19" t="s">
        <v>831</v>
      </c>
      <c r="L1095" s="19" t="s">
        <v>119</v>
      </c>
      <c r="M1095" s="19" t="s">
        <v>612</v>
      </c>
      <c r="N1095">
        <v>1</v>
      </c>
      <c r="O1095">
        <v>5</v>
      </c>
      <c r="P1095" s="14" t="s">
        <v>96</v>
      </c>
      <c r="Q1095" s="14" t="s">
        <v>2059</v>
      </c>
    </row>
    <row r="1096" spans="1:17" ht="18" customHeight="1" x14ac:dyDescent="0.2">
      <c r="A1096" s="66" t="s">
        <v>20</v>
      </c>
      <c r="B1096" s="66" t="s">
        <v>631</v>
      </c>
      <c r="C1096" s="66" t="s">
        <v>14</v>
      </c>
      <c r="D1096" s="66" t="s">
        <v>40</v>
      </c>
      <c r="E1096" s="66" t="s">
        <v>1731</v>
      </c>
      <c r="F1096" s="14"/>
      <c r="G1096" s="14"/>
      <c r="H1096" s="19">
        <v>2018</v>
      </c>
      <c r="I1096" s="14" t="s">
        <v>1748</v>
      </c>
      <c r="J1096" s="19" t="s">
        <v>1733</v>
      </c>
      <c r="K1096" s="19" t="s">
        <v>831</v>
      </c>
      <c r="L1096" s="19" t="s">
        <v>119</v>
      </c>
      <c r="M1096" s="19" t="s">
        <v>612</v>
      </c>
      <c r="N1096">
        <v>1</v>
      </c>
      <c r="O1096">
        <v>5</v>
      </c>
      <c r="P1096" s="14" t="s">
        <v>96</v>
      </c>
      <c r="Q1096" s="14" t="s">
        <v>2059</v>
      </c>
    </row>
    <row r="1097" spans="1:17" ht="18" customHeight="1" x14ac:dyDescent="0.2">
      <c r="A1097" s="66" t="s">
        <v>20</v>
      </c>
      <c r="B1097" s="66" t="s">
        <v>622</v>
      </c>
      <c r="C1097" s="66" t="s">
        <v>14</v>
      </c>
      <c r="D1097" s="66" t="s">
        <v>40</v>
      </c>
      <c r="E1097" s="66" t="s">
        <v>1749</v>
      </c>
      <c r="F1097" s="14"/>
      <c r="G1097" s="14"/>
      <c r="H1097" s="19">
        <v>2008</v>
      </c>
      <c r="I1097" s="14" t="s">
        <v>1750</v>
      </c>
      <c r="J1097" s="19" t="s">
        <v>1751</v>
      </c>
      <c r="K1097" s="19" t="s">
        <v>831</v>
      </c>
      <c r="L1097" s="19" t="s">
        <v>119</v>
      </c>
      <c r="M1097" s="19" t="s">
        <v>612</v>
      </c>
      <c r="N1097">
        <v>1</v>
      </c>
      <c r="O1097">
        <v>5</v>
      </c>
      <c r="P1097" s="14" t="s">
        <v>96</v>
      </c>
      <c r="Q1097" s="14" t="s">
        <v>2059</v>
      </c>
    </row>
    <row r="1098" spans="1:17" ht="18" customHeight="1" x14ac:dyDescent="0.2">
      <c r="A1098" s="66" t="s">
        <v>20</v>
      </c>
      <c r="B1098" s="66" t="s">
        <v>623</v>
      </c>
      <c r="C1098" s="66" t="s">
        <v>14</v>
      </c>
      <c r="D1098" s="66" t="s">
        <v>40</v>
      </c>
      <c r="E1098" s="66" t="s">
        <v>1749</v>
      </c>
      <c r="F1098" s="14"/>
      <c r="G1098" s="14"/>
      <c r="H1098" s="19">
        <v>2009</v>
      </c>
      <c r="I1098" s="14" t="s">
        <v>1752</v>
      </c>
      <c r="J1098" s="19" t="s">
        <v>1751</v>
      </c>
      <c r="K1098" s="19" t="s">
        <v>831</v>
      </c>
      <c r="L1098" s="19" t="s">
        <v>119</v>
      </c>
      <c r="M1098" s="19" t="s">
        <v>612</v>
      </c>
      <c r="N1098">
        <v>1</v>
      </c>
      <c r="O1098">
        <v>5</v>
      </c>
      <c r="P1098" s="14" t="s">
        <v>96</v>
      </c>
      <c r="Q1098" s="14" t="s">
        <v>2059</v>
      </c>
    </row>
    <row r="1099" spans="1:17" ht="18" customHeight="1" x14ac:dyDescent="0.2">
      <c r="A1099" s="66" t="s">
        <v>20</v>
      </c>
      <c r="B1099" s="66" t="s">
        <v>624</v>
      </c>
      <c r="C1099" s="66" t="s">
        <v>14</v>
      </c>
      <c r="D1099" s="66" t="s">
        <v>40</v>
      </c>
      <c r="E1099" s="66" t="s">
        <v>1749</v>
      </c>
      <c r="F1099" s="14"/>
      <c r="G1099" s="14"/>
      <c r="H1099" s="19">
        <v>2010</v>
      </c>
      <c r="I1099" s="14" t="s">
        <v>1753</v>
      </c>
      <c r="J1099" s="19" t="s">
        <v>1751</v>
      </c>
      <c r="K1099" s="19" t="s">
        <v>831</v>
      </c>
      <c r="L1099" s="19" t="s">
        <v>119</v>
      </c>
      <c r="M1099" s="19" t="s">
        <v>612</v>
      </c>
      <c r="N1099">
        <v>1</v>
      </c>
      <c r="O1099">
        <v>5</v>
      </c>
      <c r="P1099" s="14" t="s">
        <v>96</v>
      </c>
      <c r="Q1099" s="14" t="s">
        <v>2059</v>
      </c>
    </row>
    <row r="1100" spans="1:17" ht="18" customHeight="1" x14ac:dyDescent="0.2">
      <c r="A1100" s="66" t="s">
        <v>20</v>
      </c>
      <c r="B1100" s="66" t="s">
        <v>625</v>
      </c>
      <c r="C1100" s="66" t="s">
        <v>14</v>
      </c>
      <c r="D1100" s="66" t="s">
        <v>40</v>
      </c>
      <c r="E1100" s="66" t="s">
        <v>1749</v>
      </c>
      <c r="F1100" s="14"/>
      <c r="G1100" s="14"/>
      <c r="H1100" s="19">
        <v>2011</v>
      </c>
      <c r="I1100" s="14" t="s">
        <v>1754</v>
      </c>
      <c r="J1100" s="19" t="s">
        <v>1751</v>
      </c>
      <c r="K1100" s="19" t="s">
        <v>831</v>
      </c>
      <c r="L1100" s="19" t="s">
        <v>119</v>
      </c>
      <c r="M1100" s="19" t="s">
        <v>612</v>
      </c>
      <c r="N1100">
        <v>1</v>
      </c>
      <c r="O1100">
        <v>5</v>
      </c>
      <c r="P1100" s="14" t="s">
        <v>96</v>
      </c>
      <c r="Q1100" s="14" t="s">
        <v>2059</v>
      </c>
    </row>
    <row r="1101" spans="1:17" ht="18" customHeight="1" x14ac:dyDescent="0.2">
      <c r="A1101" s="66" t="s">
        <v>20</v>
      </c>
      <c r="B1101" s="66" t="s">
        <v>626</v>
      </c>
      <c r="C1101" s="66" t="s">
        <v>14</v>
      </c>
      <c r="D1101" s="66" t="s">
        <v>40</v>
      </c>
      <c r="E1101" s="66" t="s">
        <v>1749</v>
      </c>
      <c r="F1101" s="14"/>
      <c r="G1101" s="14"/>
      <c r="H1101" s="19">
        <v>2012</v>
      </c>
      <c r="I1101" s="14" t="s">
        <v>1755</v>
      </c>
      <c r="J1101" s="19" t="s">
        <v>1751</v>
      </c>
      <c r="K1101" s="19" t="s">
        <v>831</v>
      </c>
      <c r="L1101" s="19" t="s">
        <v>119</v>
      </c>
      <c r="M1101" s="19" t="s">
        <v>612</v>
      </c>
      <c r="N1101">
        <v>1</v>
      </c>
      <c r="O1101">
        <v>5</v>
      </c>
      <c r="P1101" s="14" t="s">
        <v>96</v>
      </c>
      <c r="Q1101" s="14" t="s">
        <v>2059</v>
      </c>
    </row>
    <row r="1102" spans="1:17" ht="18" customHeight="1" x14ac:dyDescent="0.2">
      <c r="A1102" s="66" t="s">
        <v>20</v>
      </c>
      <c r="B1102" s="66" t="s">
        <v>627</v>
      </c>
      <c r="C1102" s="66" t="s">
        <v>14</v>
      </c>
      <c r="D1102" s="66" t="s">
        <v>40</v>
      </c>
      <c r="E1102" s="66" t="s">
        <v>1749</v>
      </c>
      <c r="F1102" s="14"/>
      <c r="G1102" s="14"/>
      <c r="H1102" s="19">
        <v>2013</v>
      </c>
      <c r="I1102" s="14" t="s">
        <v>1759</v>
      </c>
      <c r="J1102" s="19" t="s">
        <v>1751</v>
      </c>
      <c r="K1102" s="19" t="s">
        <v>831</v>
      </c>
      <c r="L1102" s="19" t="s">
        <v>119</v>
      </c>
      <c r="M1102" s="19" t="s">
        <v>612</v>
      </c>
      <c r="N1102">
        <v>1</v>
      </c>
      <c r="O1102">
        <v>5</v>
      </c>
      <c r="P1102" s="14" t="s">
        <v>96</v>
      </c>
      <c r="Q1102" s="14" t="s">
        <v>2059</v>
      </c>
    </row>
    <row r="1103" spans="1:17" ht="18" customHeight="1" x14ac:dyDescent="0.2">
      <c r="A1103" s="66" t="s">
        <v>20</v>
      </c>
      <c r="B1103" s="66" t="s">
        <v>628</v>
      </c>
      <c r="C1103" s="66" t="s">
        <v>14</v>
      </c>
      <c r="D1103" s="66" t="s">
        <v>40</v>
      </c>
      <c r="E1103" s="66" t="s">
        <v>1749</v>
      </c>
      <c r="F1103" s="14"/>
      <c r="G1103" s="14"/>
      <c r="H1103" s="19">
        <v>2014</v>
      </c>
      <c r="I1103" s="14" t="s">
        <v>1756</v>
      </c>
      <c r="J1103" s="19" t="s">
        <v>1751</v>
      </c>
      <c r="K1103" s="19" t="s">
        <v>831</v>
      </c>
      <c r="L1103" s="19" t="s">
        <v>119</v>
      </c>
      <c r="M1103" s="19" t="s">
        <v>612</v>
      </c>
      <c r="N1103">
        <v>1</v>
      </c>
      <c r="O1103">
        <v>5</v>
      </c>
      <c r="P1103" s="14" t="s">
        <v>96</v>
      </c>
      <c r="Q1103" s="14" t="s">
        <v>2059</v>
      </c>
    </row>
    <row r="1104" spans="1:17" ht="18" customHeight="1" x14ac:dyDescent="0.2">
      <c r="A1104" s="66" t="s">
        <v>20</v>
      </c>
      <c r="B1104" s="66" t="s">
        <v>629</v>
      </c>
      <c r="C1104" s="66" t="s">
        <v>14</v>
      </c>
      <c r="D1104" s="66" t="s">
        <v>40</v>
      </c>
      <c r="E1104" s="66" t="s">
        <v>1749</v>
      </c>
      <c r="F1104" s="14"/>
      <c r="G1104" s="14"/>
      <c r="H1104" s="19">
        <v>2015</v>
      </c>
      <c r="I1104" s="14" t="s">
        <v>1757</v>
      </c>
      <c r="J1104" s="19" t="s">
        <v>1751</v>
      </c>
      <c r="K1104" s="19" t="s">
        <v>831</v>
      </c>
      <c r="L1104" s="19" t="s">
        <v>119</v>
      </c>
      <c r="M1104" s="19" t="s">
        <v>612</v>
      </c>
      <c r="N1104">
        <v>1</v>
      </c>
      <c r="O1104">
        <v>5</v>
      </c>
      <c r="P1104" s="14" t="s">
        <v>96</v>
      </c>
      <c r="Q1104" s="14" t="s">
        <v>2059</v>
      </c>
    </row>
    <row r="1105" spans="1:17" ht="18" customHeight="1" x14ac:dyDescent="0.2">
      <c r="A1105" s="66" t="s">
        <v>20</v>
      </c>
      <c r="B1105" s="66" t="s">
        <v>630</v>
      </c>
      <c r="C1105" s="66" t="s">
        <v>14</v>
      </c>
      <c r="D1105" s="66" t="s">
        <v>40</v>
      </c>
      <c r="E1105" s="66" t="s">
        <v>1749</v>
      </c>
      <c r="F1105" s="14"/>
      <c r="G1105" s="14"/>
      <c r="H1105" s="19">
        <v>2017</v>
      </c>
      <c r="I1105" s="14" t="s">
        <v>1758</v>
      </c>
      <c r="J1105" s="19" t="s">
        <v>1751</v>
      </c>
      <c r="K1105" s="19" t="s">
        <v>831</v>
      </c>
      <c r="L1105" s="19" t="s">
        <v>119</v>
      </c>
      <c r="M1105" s="19" t="s">
        <v>612</v>
      </c>
      <c r="N1105">
        <v>1</v>
      </c>
      <c r="O1105">
        <v>5</v>
      </c>
      <c r="P1105" s="14" t="s">
        <v>96</v>
      </c>
      <c r="Q1105" s="14" t="s">
        <v>2059</v>
      </c>
    </row>
    <row r="1106" spans="1:17" ht="18" customHeight="1" x14ac:dyDescent="0.2">
      <c r="A1106" s="66" t="s">
        <v>20</v>
      </c>
      <c r="B1106" s="66" t="s">
        <v>631</v>
      </c>
      <c r="C1106" s="66" t="s">
        <v>14</v>
      </c>
      <c r="D1106" s="66" t="s">
        <v>40</v>
      </c>
      <c r="E1106" s="66" t="s">
        <v>1749</v>
      </c>
      <c r="F1106" s="14"/>
      <c r="G1106" s="14"/>
      <c r="H1106" s="19">
        <v>2018</v>
      </c>
      <c r="I1106" s="14" t="s">
        <v>1760</v>
      </c>
      <c r="J1106" s="19" t="s">
        <v>1751</v>
      </c>
      <c r="K1106" s="19" t="s">
        <v>831</v>
      </c>
      <c r="L1106" s="19" t="s">
        <v>119</v>
      </c>
      <c r="M1106" s="19" t="s">
        <v>612</v>
      </c>
      <c r="N1106">
        <v>1</v>
      </c>
      <c r="O1106">
        <v>5</v>
      </c>
      <c r="P1106" s="14" t="s">
        <v>96</v>
      </c>
      <c r="Q1106" s="14" t="s">
        <v>2059</v>
      </c>
    </row>
    <row r="1107" spans="1:17" ht="18" customHeight="1" x14ac:dyDescent="0.2">
      <c r="A1107" s="66" t="s">
        <v>20</v>
      </c>
      <c r="B1107" s="66" t="s">
        <v>622</v>
      </c>
      <c r="C1107" s="66" t="s">
        <v>14</v>
      </c>
      <c r="D1107" s="66" t="s">
        <v>40</v>
      </c>
      <c r="E1107" s="66" t="s">
        <v>1761</v>
      </c>
      <c r="F1107" s="14"/>
      <c r="G1107" s="14"/>
      <c r="H1107" s="19">
        <v>2008</v>
      </c>
      <c r="I1107" s="14" t="s">
        <v>1762</v>
      </c>
      <c r="J1107" s="19" t="s">
        <v>1763</v>
      </c>
      <c r="K1107" s="19" t="s">
        <v>831</v>
      </c>
      <c r="L1107" s="19" t="s">
        <v>478</v>
      </c>
      <c r="M1107" s="19" t="s">
        <v>612</v>
      </c>
      <c r="N1107">
        <v>1</v>
      </c>
      <c r="O1107">
        <v>5</v>
      </c>
      <c r="P1107" s="14" t="s">
        <v>96</v>
      </c>
      <c r="Q1107" s="14" t="s">
        <v>2059</v>
      </c>
    </row>
    <row r="1108" spans="1:17" ht="18" customHeight="1" x14ac:dyDescent="0.2">
      <c r="A1108" s="66" t="s">
        <v>20</v>
      </c>
      <c r="B1108" s="66" t="s">
        <v>623</v>
      </c>
      <c r="C1108" s="66" t="s">
        <v>14</v>
      </c>
      <c r="D1108" s="66" t="s">
        <v>40</v>
      </c>
      <c r="E1108" s="66" t="s">
        <v>1761</v>
      </c>
      <c r="F1108" s="14"/>
      <c r="G1108" s="14"/>
      <c r="H1108" s="19">
        <v>2009</v>
      </c>
      <c r="I1108" s="14" t="s">
        <v>1764</v>
      </c>
      <c r="J1108" s="19" t="s">
        <v>1763</v>
      </c>
      <c r="K1108" s="19" t="s">
        <v>831</v>
      </c>
      <c r="L1108" s="19" t="s">
        <v>478</v>
      </c>
      <c r="M1108" s="19" t="s">
        <v>612</v>
      </c>
      <c r="N1108">
        <v>1</v>
      </c>
      <c r="O1108">
        <v>5</v>
      </c>
      <c r="P1108" s="14" t="s">
        <v>96</v>
      </c>
      <c r="Q1108" s="14" t="s">
        <v>2059</v>
      </c>
    </row>
    <row r="1109" spans="1:17" ht="18" customHeight="1" x14ac:dyDescent="0.2">
      <c r="A1109" s="66" t="s">
        <v>20</v>
      </c>
      <c r="B1109" s="66" t="s">
        <v>624</v>
      </c>
      <c r="C1109" s="66" t="s">
        <v>14</v>
      </c>
      <c r="D1109" s="66" t="s">
        <v>40</v>
      </c>
      <c r="E1109" s="66" t="s">
        <v>1761</v>
      </c>
      <c r="F1109" s="14"/>
      <c r="G1109" s="14"/>
      <c r="H1109" s="19">
        <v>2010</v>
      </c>
      <c r="I1109" s="14" t="s">
        <v>1765</v>
      </c>
      <c r="J1109" s="19" t="s">
        <v>1763</v>
      </c>
      <c r="K1109" s="19" t="s">
        <v>831</v>
      </c>
      <c r="L1109" s="19" t="s">
        <v>478</v>
      </c>
      <c r="M1109" s="19" t="s">
        <v>612</v>
      </c>
      <c r="N1109">
        <v>1</v>
      </c>
      <c r="O1109">
        <v>5</v>
      </c>
      <c r="P1109" s="14" t="s">
        <v>96</v>
      </c>
      <c r="Q1109" s="14" t="s">
        <v>2059</v>
      </c>
    </row>
    <row r="1110" spans="1:17" ht="18" customHeight="1" x14ac:dyDescent="0.2">
      <c r="A1110" s="66" t="s">
        <v>20</v>
      </c>
      <c r="B1110" s="66" t="s">
        <v>625</v>
      </c>
      <c r="C1110" s="66" t="s">
        <v>14</v>
      </c>
      <c r="D1110" s="66" t="s">
        <v>40</v>
      </c>
      <c r="E1110" s="66" t="s">
        <v>1761</v>
      </c>
      <c r="F1110" s="14"/>
      <c r="G1110" s="14"/>
      <c r="H1110" s="19">
        <v>2011</v>
      </c>
      <c r="I1110" s="14" t="s">
        <v>1766</v>
      </c>
      <c r="J1110" s="19" t="s">
        <v>1763</v>
      </c>
      <c r="K1110" s="19" t="s">
        <v>831</v>
      </c>
      <c r="L1110" s="19" t="s">
        <v>478</v>
      </c>
      <c r="M1110" s="19" t="s">
        <v>612</v>
      </c>
      <c r="N1110">
        <v>1</v>
      </c>
      <c r="O1110">
        <v>5</v>
      </c>
      <c r="P1110" s="14" t="s">
        <v>96</v>
      </c>
      <c r="Q1110" s="14" t="s">
        <v>2059</v>
      </c>
    </row>
    <row r="1111" spans="1:17" ht="18" customHeight="1" x14ac:dyDescent="0.2">
      <c r="A1111" s="66" t="s">
        <v>20</v>
      </c>
      <c r="B1111" s="66" t="s">
        <v>626</v>
      </c>
      <c r="C1111" s="66" t="s">
        <v>14</v>
      </c>
      <c r="D1111" s="66" t="s">
        <v>40</v>
      </c>
      <c r="E1111" s="66" t="s">
        <v>1761</v>
      </c>
      <c r="F1111" s="14"/>
      <c r="G1111" s="14"/>
      <c r="H1111" s="19">
        <v>2012</v>
      </c>
      <c r="I1111" s="14" t="s">
        <v>1767</v>
      </c>
      <c r="J1111" s="19" t="s">
        <v>1763</v>
      </c>
      <c r="K1111" s="19" t="s">
        <v>831</v>
      </c>
      <c r="L1111" s="19" t="s">
        <v>478</v>
      </c>
      <c r="M1111" s="19" t="s">
        <v>612</v>
      </c>
      <c r="N1111">
        <v>1</v>
      </c>
      <c r="O1111">
        <v>5</v>
      </c>
      <c r="P1111" s="14" t="s">
        <v>96</v>
      </c>
      <c r="Q1111" s="14" t="s">
        <v>2059</v>
      </c>
    </row>
    <row r="1112" spans="1:17" ht="18" customHeight="1" x14ac:dyDescent="0.2">
      <c r="A1112" s="66" t="s">
        <v>20</v>
      </c>
      <c r="B1112" s="66" t="s">
        <v>627</v>
      </c>
      <c r="C1112" s="66" t="s">
        <v>14</v>
      </c>
      <c r="D1112" s="66" t="s">
        <v>40</v>
      </c>
      <c r="E1112" s="66" t="s">
        <v>1761</v>
      </c>
      <c r="F1112" s="14"/>
      <c r="G1112" s="14"/>
      <c r="H1112" s="19">
        <v>2013</v>
      </c>
      <c r="I1112" s="14" t="s">
        <v>1771</v>
      </c>
      <c r="J1112" s="19" t="s">
        <v>1763</v>
      </c>
      <c r="K1112" s="19" t="s">
        <v>831</v>
      </c>
      <c r="L1112" s="19" t="s">
        <v>478</v>
      </c>
      <c r="M1112" s="19" t="s">
        <v>612</v>
      </c>
      <c r="N1112">
        <v>1</v>
      </c>
      <c r="O1112">
        <v>5</v>
      </c>
      <c r="P1112" s="14" t="s">
        <v>96</v>
      </c>
      <c r="Q1112" s="14" t="s">
        <v>2059</v>
      </c>
    </row>
    <row r="1113" spans="1:17" ht="18" customHeight="1" x14ac:dyDescent="0.2">
      <c r="A1113" s="66" t="s">
        <v>20</v>
      </c>
      <c r="B1113" s="66" t="s">
        <v>628</v>
      </c>
      <c r="C1113" s="66" t="s">
        <v>14</v>
      </c>
      <c r="D1113" s="66" t="s">
        <v>40</v>
      </c>
      <c r="E1113" s="66" t="s">
        <v>1761</v>
      </c>
      <c r="F1113" s="14"/>
      <c r="G1113" s="14"/>
      <c r="H1113" s="19">
        <v>2014</v>
      </c>
      <c r="I1113" s="14" t="s">
        <v>1768</v>
      </c>
      <c r="J1113" s="19" t="s">
        <v>1763</v>
      </c>
      <c r="K1113" s="19" t="s">
        <v>831</v>
      </c>
      <c r="L1113" s="19" t="s">
        <v>478</v>
      </c>
      <c r="M1113" s="19" t="s">
        <v>612</v>
      </c>
      <c r="N1113">
        <v>1</v>
      </c>
      <c r="O1113">
        <v>5</v>
      </c>
      <c r="P1113" s="14" t="s">
        <v>96</v>
      </c>
      <c r="Q1113" s="14" t="s">
        <v>2059</v>
      </c>
    </row>
    <row r="1114" spans="1:17" ht="18" customHeight="1" x14ac:dyDescent="0.2">
      <c r="A1114" s="66" t="s">
        <v>20</v>
      </c>
      <c r="B1114" s="66" t="s">
        <v>629</v>
      </c>
      <c r="C1114" s="66" t="s">
        <v>14</v>
      </c>
      <c r="D1114" s="66" t="s">
        <v>40</v>
      </c>
      <c r="E1114" s="66" t="s">
        <v>1761</v>
      </c>
      <c r="F1114" s="14"/>
      <c r="G1114" s="14"/>
      <c r="H1114" s="19">
        <v>2015</v>
      </c>
      <c r="I1114" s="14" t="s">
        <v>1769</v>
      </c>
      <c r="J1114" s="19" t="s">
        <v>1763</v>
      </c>
      <c r="K1114" s="19" t="s">
        <v>831</v>
      </c>
      <c r="L1114" s="19" t="s">
        <v>478</v>
      </c>
      <c r="M1114" s="19" t="s">
        <v>612</v>
      </c>
      <c r="N1114">
        <v>1</v>
      </c>
      <c r="O1114">
        <v>5</v>
      </c>
      <c r="P1114" s="14" t="s">
        <v>96</v>
      </c>
      <c r="Q1114" s="14" t="s">
        <v>2059</v>
      </c>
    </row>
    <row r="1115" spans="1:17" ht="18" customHeight="1" x14ac:dyDescent="0.2">
      <c r="A1115" s="66" t="s">
        <v>20</v>
      </c>
      <c r="B1115" s="66" t="s">
        <v>630</v>
      </c>
      <c r="C1115" s="66" t="s">
        <v>14</v>
      </c>
      <c r="D1115" s="66" t="s">
        <v>40</v>
      </c>
      <c r="E1115" s="66" t="s">
        <v>1761</v>
      </c>
      <c r="F1115" s="14"/>
      <c r="G1115" s="14"/>
      <c r="H1115" s="19">
        <v>2017</v>
      </c>
      <c r="I1115" s="14" t="s">
        <v>1770</v>
      </c>
      <c r="J1115" s="19" t="s">
        <v>1763</v>
      </c>
      <c r="K1115" s="19" t="s">
        <v>831</v>
      </c>
      <c r="L1115" s="19" t="s">
        <v>478</v>
      </c>
      <c r="M1115" s="19" t="s">
        <v>612</v>
      </c>
      <c r="N1115">
        <v>1</v>
      </c>
      <c r="O1115">
        <v>5</v>
      </c>
      <c r="P1115" s="14" t="s">
        <v>96</v>
      </c>
      <c r="Q1115" s="14" t="s">
        <v>2059</v>
      </c>
    </row>
    <row r="1116" spans="1:17" ht="18" customHeight="1" x14ac:dyDescent="0.2">
      <c r="A1116" s="66" t="s">
        <v>20</v>
      </c>
      <c r="B1116" s="66" t="s">
        <v>631</v>
      </c>
      <c r="C1116" s="66" t="s">
        <v>14</v>
      </c>
      <c r="D1116" s="66" t="s">
        <v>40</v>
      </c>
      <c r="E1116" s="66" t="s">
        <v>1761</v>
      </c>
      <c r="F1116" s="14"/>
      <c r="G1116" s="14"/>
      <c r="H1116" s="19">
        <v>2018</v>
      </c>
      <c r="I1116" s="14" t="s">
        <v>1772</v>
      </c>
      <c r="J1116" s="19" t="s">
        <v>1763</v>
      </c>
      <c r="K1116" s="19" t="s">
        <v>831</v>
      </c>
      <c r="L1116" s="19" t="s">
        <v>478</v>
      </c>
      <c r="M1116" s="19" t="s">
        <v>612</v>
      </c>
      <c r="N1116">
        <v>1</v>
      </c>
      <c r="O1116">
        <v>5</v>
      </c>
      <c r="P1116" s="14" t="s">
        <v>96</v>
      </c>
      <c r="Q1116" s="14" t="s">
        <v>2059</v>
      </c>
    </row>
    <row r="1117" spans="1:17" ht="18" customHeight="1" x14ac:dyDescent="0.2">
      <c r="A1117" s="66" t="s">
        <v>20</v>
      </c>
      <c r="B1117" s="66" t="s">
        <v>622</v>
      </c>
      <c r="C1117" s="66" t="s">
        <v>14</v>
      </c>
      <c r="D1117" s="66" t="s">
        <v>40</v>
      </c>
      <c r="E1117" s="66" t="s">
        <v>1773</v>
      </c>
      <c r="F1117" s="14"/>
      <c r="G1117" s="14"/>
      <c r="H1117" s="19">
        <v>2008</v>
      </c>
      <c r="I1117" s="14" t="s">
        <v>1774</v>
      </c>
      <c r="J1117" s="19" t="s">
        <v>1775</v>
      </c>
      <c r="K1117" s="19" t="s">
        <v>831</v>
      </c>
      <c r="L1117" s="19" t="s">
        <v>119</v>
      </c>
      <c r="M1117" s="19" t="s">
        <v>612</v>
      </c>
      <c r="N1117">
        <v>1</v>
      </c>
      <c r="O1117">
        <v>5</v>
      </c>
      <c r="P1117" s="14" t="s">
        <v>96</v>
      </c>
      <c r="Q1117" s="14" t="s">
        <v>2059</v>
      </c>
    </row>
    <row r="1118" spans="1:17" ht="18" customHeight="1" x14ac:dyDescent="0.2">
      <c r="A1118" s="66" t="s">
        <v>20</v>
      </c>
      <c r="B1118" s="66" t="s">
        <v>623</v>
      </c>
      <c r="C1118" s="66" t="s">
        <v>14</v>
      </c>
      <c r="D1118" s="66" t="s">
        <v>40</v>
      </c>
      <c r="E1118" s="66" t="s">
        <v>1773</v>
      </c>
      <c r="F1118" s="14"/>
      <c r="G1118" s="14"/>
      <c r="H1118" s="19">
        <v>2009</v>
      </c>
      <c r="I1118" s="14" t="s">
        <v>1776</v>
      </c>
      <c r="J1118" s="19" t="s">
        <v>1775</v>
      </c>
      <c r="K1118" s="19" t="s">
        <v>831</v>
      </c>
      <c r="L1118" s="19" t="s">
        <v>119</v>
      </c>
      <c r="M1118" s="19" t="s">
        <v>612</v>
      </c>
      <c r="N1118">
        <v>1</v>
      </c>
      <c r="O1118">
        <v>5</v>
      </c>
      <c r="P1118" s="14" t="s">
        <v>96</v>
      </c>
      <c r="Q1118" s="14" t="s">
        <v>2059</v>
      </c>
    </row>
    <row r="1119" spans="1:17" ht="18" customHeight="1" x14ac:dyDescent="0.2">
      <c r="A1119" s="66" t="s">
        <v>20</v>
      </c>
      <c r="B1119" s="66" t="s">
        <v>624</v>
      </c>
      <c r="C1119" s="66" t="s">
        <v>14</v>
      </c>
      <c r="D1119" s="66" t="s">
        <v>40</v>
      </c>
      <c r="E1119" s="66" t="s">
        <v>1773</v>
      </c>
      <c r="F1119" s="14"/>
      <c r="G1119" s="14"/>
      <c r="H1119" s="19">
        <v>2010</v>
      </c>
      <c r="I1119" s="14" t="s">
        <v>1777</v>
      </c>
      <c r="J1119" s="19" t="s">
        <v>1775</v>
      </c>
      <c r="K1119" s="19" t="s">
        <v>831</v>
      </c>
      <c r="L1119" s="19" t="s">
        <v>119</v>
      </c>
      <c r="M1119" s="19" t="s">
        <v>612</v>
      </c>
      <c r="N1119">
        <v>1</v>
      </c>
      <c r="O1119">
        <v>5</v>
      </c>
      <c r="P1119" s="14" t="s">
        <v>96</v>
      </c>
      <c r="Q1119" s="14" t="s">
        <v>2059</v>
      </c>
    </row>
    <row r="1120" spans="1:17" ht="18" customHeight="1" x14ac:dyDescent="0.2">
      <c r="A1120" s="66" t="s">
        <v>20</v>
      </c>
      <c r="B1120" s="66" t="s">
        <v>625</v>
      </c>
      <c r="C1120" s="66" t="s">
        <v>14</v>
      </c>
      <c r="D1120" s="66" t="s">
        <v>40</v>
      </c>
      <c r="E1120" s="66" t="s">
        <v>1773</v>
      </c>
      <c r="F1120" s="14"/>
      <c r="G1120" s="14"/>
      <c r="H1120" s="19">
        <v>2011</v>
      </c>
      <c r="I1120" s="14" t="s">
        <v>1778</v>
      </c>
      <c r="J1120" s="19" t="s">
        <v>1775</v>
      </c>
      <c r="K1120" s="19" t="s">
        <v>831</v>
      </c>
      <c r="L1120" s="19" t="s">
        <v>119</v>
      </c>
      <c r="M1120" s="19" t="s">
        <v>612</v>
      </c>
      <c r="N1120">
        <v>1</v>
      </c>
      <c r="O1120">
        <v>5</v>
      </c>
      <c r="P1120" s="14" t="s">
        <v>96</v>
      </c>
      <c r="Q1120" s="14" t="s">
        <v>2059</v>
      </c>
    </row>
    <row r="1121" spans="1:17" ht="18" customHeight="1" x14ac:dyDescent="0.2">
      <c r="A1121" s="66" t="s">
        <v>20</v>
      </c>
      <c r="B1121" s="66" t="s">
        <v>626</v>
      </c>
      <c r="C1121" s="66" t="s">
        <v>14</v>
      </c>
      <c r="D1121" s="66" t="s">
        <v>40</v>
      </c>
      <c r="E1121" s="66" t="s">
        <v>1773</v>
      </c>
      <c r="F1121" s="14"/>
      <c r="G1121" s="14"/>
      <c r="H1121" s="19">
        <v>2012</v>
      </c>
      <c r="I1121" s="14" t="s">
        <v>1779</v>
      </c>
      <c r="J1121" s="19" t="s">
        <v>1775</v>
      </c>
      <c r="K1121" s="19" t="s">
        <v>831</v>
      </c>
      <c r="L1121" s="19" t="s">
        <v>119</v>
      </c>
      <c r="M1121" s="19" t="s">
        <v>612</v>
      </c>
      <c r="N1121">
        <v>1</v>
      </c>
      <c r="O1121">
        <v>5</v>
      </c>
      <c r="P1121" s="14" t="s">
        <v>96</v>
      </c>
      <c r="Q1121" s="14" t="s">
        <v>2059</v>
      </c>
    </row>
    <row r="1122" spans="1:17" ht="18" customHeight="1" x14ac:dyDescent="0.2">
      <c r="A1122" s="66" t="s">
        <v>20</v>
      </c>
      <c r="B1122" s="66" t="s">
        <v>627</v>
      </c>
      <c r="C1122" s="66" t="s">
        <v>14</v>
      </c>
      <c r="D1122" s="66" t="s">
        <v>40</v>
      </c>
      <c r="E1122" s="66" t="s">
        <v>1773</v>
      </c>
      <c r="F1122" s="14"/>
      <c r="G1122" s="14"/>
      <c r="H1122" s="19">
        <v>2013</v>
      </c>
      <c r="I1122" s="14" t="s">
        <v>1783</v>
      </c>
      <c r="J1122" s="19" t="s">
        <v>1775</v>
      </c>
      <c r="K1122" s="19" t="s">
        <v>831</v>
      </c>
      <c r="L1122" s="19" t="s">
        <v>119</v>
      </c>
      <c r="M1122" s="19" t="s">
        <v>612</v>
      </c>
      <c r="N1122">
        <v>1</v>
      </c>
      <c r="O1122">
        <v>5</v>
      </c>
      <c r="P1122" s="14" t="s">
        <v>96</v>
      </c>
      <c r="Q1122" s="14" t="s">
        <v>2059</v>
      </c>
    </row>
    <row r="1123" spans="1:17" ht="18" customHeight="1" x14ac:dyDescent="0.2">
      <c r="A1123" s="66" t="s">
        <v>20</v>
      </c>
      <c r="B1123" s="66" t="s">
        <v>628</v>
      </c>
      <c r="C1123" s="66" t="s">
        <v>14</v>
      </c>
      <c r="D1123" s="66" t="s">
        <v>40</v>
      </c>
      <c r="E1123" s="66" t="s">
        <v>1773</v>
      </c>
      <c r="F1123" s="14"/>
      <c r="G1123" s="14"/>
      <c r="H1123" s="19">
        <v>2014</v>
      </c>
      <c r="I1123" s="14" t="s">
        <v>1780</v>
      </c>
      <c r="J1123" s="19" t="s">
        <v>1775</v>
      </c>
      <c r="K1123" s="19" t="s">
        <v>831</v>
      </c>
      <c r="L1123" s="19" t="s">
        <v>119</v>
      </c>
      <c r="M1123" s="19" t="s">
        <v>612</v>
      </c>
      <c r="N1123">
        <v>1</v>
      </c>
      <c r="O1123">
        <v>5</v>
      </c>
      <c r="P1123" s="14" t="s">
        <v>96</v>
      </c>
      <c r="Q1123" s="14" t="s">
        <v>2059</v>
      </c>
    </row>
    <row r="1124" spans="1:17" ht="18" customHeight="1" x14ac:dyDescent="0.2">
      <c r="A1124" s="66" t="s">
        <v>20</v>
      </c>
      <c r="B1124" s="66" t="s">
        <v>629</v>
      </c>
      <c r="C1124" s="66" t="s">
        <v>14</v>
      </c>
      <c r="D1124" s="66" t="s">
        <v>40</v>
      </c>
      <c r="E1124" s="66" t="s">
        <v>1773</v>
      </c>
      <c r="F1124" s="14"/>
      <c r="G1124" s="14"/>
      <c r="H1124" s="19">
        <v>2015</v>
      </c>
      <c r="I1124" s="14" t="s">
        <v>1781</v>
      </c>
      <c r="J1124" s="19" t="s">
        <v>1775</v>
      </c>
      <c r="K1124" s="19" t="s">
        <v>831</v>
      </c>
      <c r="L1124" s="19" t="s">
        <v>119</v>
      </c>
      <c r="M1124" s="19" t="s">
        <v>612</v>
      </c>
      <c r="N1124">
        <v>1</v>
      </c>
      <c r="O1124">
        <v>5</v>
      </c>
      <c r="P1124" s="14" t="s">
        <v>96</v>
      </c>
      <c r="Q1124" s="14" t="s">
        <v>2059</v>
      </c>
    </row>
    <row r="1125" spans="1:17" ht="18" customHeight="1" x14ac:dyDescent="0.2">
      <c r="A1125" s="66" t="s">
        <v>20</v>
      </c>
      <c r="B1125" s="66" t="s">
        <v>630</v>
      </c>
      <c r="C1125" s="66" t="s">
        <v>14</v>
      </c>
      <c r="D1125" s="66" t="s">
        <v>40</v>
      </c>
      <c r="E1125" s="66" t="s">
        <v>1773</v>
      </c>
      <c r="F1125" s="14"/>
      <c r="G1125" s="14"/>
      <c r="H1125" s="19">
        <v>2017</v>
      </c>
      <c r="I1125" s="14" t="s">
        <v>1782</v>
      </c>
      <c r="J1125" s="19" t="s">
        <v>1775</v>
      </c>
      <c r="K1125" s="19" t="s">
        <v>831</v>
      </c>
      <c r="L1125" s="19" t="s">
        <v>119</v>
      </c>
      <c r="M1125" s="19" t="s">
        <v>612</v>
      </c>
      <c r="N1125">
        <v>1</v>
      </c>
      <c r="O1125">
        <v>5</v>
      </c>
      <c r="P1125" s="14" t="s">
        <v>96</v>
      </c>
      <c r="Q1125" s="14" t="s">
        <v>2059</v>
      </c>
    </row>
    <row r="1126" spans="1:17" ht="18" customHeight="1" x14ac:dyDescent="0.2">
      <c r="A1126" s="66" t="s">
        <v>20</v>
      </c>
      <c r="B1126" s="66" t="s">
        <v>631</v>
      </c>
      <c r="C1126" s="66" t="s">
        <v>14</v>
      </c>
      <c r="D1126" s="66" t="s">
        <v>40</v>
      </c>
      <c r="E1126" s="66" t="s">
        <v>1773</v>
      </c>
      <c r="F1126" s="14"/>
      <c r="G1126" s="14"/>
      <c r="H1126" s="19">
        <v>2018</v>
      </c>
      <c r="I1126" s="14" t="s">
        <v>1784</v>
      </c>
      <c r="J1126" s="19" t="s">
        <v>1775</v>
      </c>
      <c r="K1126" s="19" t="s">
        <v>831</v>
      </c>
      <c r="L1126" s="19" t="s">
        <v>119</v>
      </c>
      <c r="M1126" s="19" t="s">
        <v>612</v>
      </c>
      <c r="N1126">
        <v>1</v>
      </c>
      <c r="O1126">
        <v>5</v>
      </c>
      <c r="P1126" s="14" t="s">
        <v>96</v>
      </c>
      <c r="Q1126" s="14" t="s">
        <v>2059</v>
      </c>
    </row>
    <row r="1127" spans="1:17" ht="18" customHeight="1" x14ac:dyDescent="0.2">
      <c r="A1127" s="66" t="s">
        <v>20</v>
      </c>
      <c r="B1127" s="66" t="s">
        <v>622</v>
      </c>
      <c r="C1127" s="66" t="s">
        <v>14</v>
      </c>
      <c r="D1127" s="66" t="s">
        <v>40</v>
      </c>
      <c r="E1127" s="66" t="s">
        <v>1785</v>
      </c>
      <c r="F1127" s="14"/>
      <c r="G1127" s="14"/>
      <c r="H1127" s="19">
        <v>2008</v>
      </c>
      <c r="I1127" s="14" t="s">
        <v>1786</v>
      </c>
      <c r="J1127" s="19" t="s">
        <v>1787</v>
      </c>
      <c r="K1127" s="19" t="s">
        <v>831</v>
      </c>
      <c r="L1127" s="19" t="s">
        <v>119</v>
      </c>
      <c r="M1127" s="19" t="s">
        <v>612</v>
      </c>
      <c r="N1127">
        <v>1</v>
      </c>
      <c r="O1127">
        <v>5</v>
      </c>
      <c r="P1127" s="14" t="s">
        <v>96</v>
      </c>
      <c r="Q1127" s="14" t="s">
        <v>2059</v>
      </c>
    </row>
    <row r="1128" spans="1:17" ht="18" customHeight="1" x14ac:dyDescent="0.2">
      <c r="A1128" s="66" t="s">
        <v>20</v>
      </c>
      <c r="B1128" s="66" t="s">
        <v>623</v>
      </c>
      <c r="C1128" s="66" t="s">
        <v>14</v>
      </c>
      <c r="D1128" s="66" t="s">
        <v>40</v>
      </c>
      <c r="E1128" s="66" t="s">
        <v>1785</v>
      </c>
      <c r="F1128" s="14"/>
      <c r="G1128" s="14"/>
      <c r="H1128" s="19">
        <v>2009</v>
      </c>
      <c r="I1128" s="14" t="s">
        <v>1788</v>
      </c>
      <c r="J1128" s="19" t="s">
        <v>1787</v>
      </c>
      <c r="K1128" s="19" t="s">
        <v>831</v>
      </c>
      <c r="L1128" s="19" t="s">
        <v>119</v>
      </c>
      <c r="M1128" s="19" t="s">
        <v>612</v>
      </c>
      <c r="N1128">
        <v>1</v>
      </c>
      <c r="O1128">
        <v>5</v>
      </c>
      <c r="P1128" s="14" t="s">
        <v>96</v>
      </c>
      <c r="Q1128" s="14" t="s">
        <v>2059</v>
      </c>
    </row>
    <row r="1129" spans="1:17" ht="18" customHeight="1" x14ac:dyDescent="0.2">
      <c r="A1129" s="66" t="s">
        <v>20</v>
      </c>
      <c r="B1129" s="66" t="s">
        <v>624</v>
      </c>
      <c r="C1129" s="66" t="s">
        <v>14</v>
      </c>
      <c r="D1129" s="66" t="s">
        <v>40</v>
      </c>
      <c r="E1129" s="66" t="s">
        <v>1785</v>
      </c>
      <c r="F1129" s="14"/>
      <c r="G1129" s="14"/>
      <c r="H1129" s="19">
        <v>2010</v>
      </c>
      <c r="I1129" s="14" t="s">
        <v>1789</v>
      </c>
      <c r="J1129" s="19" t="s">
        <v>1787</v>
      </c>
      <c r="K1129" s="19" t="s">
        <v>831</v>
      </c>
      <c r="L1129" s="19" t="s">
        <v>119</v>
      </c>
      <c r="M1129" s="19" t="s">
        <v>612</v>
      </c>
      <c r="N1129">
        <v>1</v>
      </c>
      <c r="O1129">
        <v>5</v>
      </c>
      <c r="P1129" s="14" t="s">
        <v>96</v>
      </c>
      <c r="Q1129" s="14" t="s">
        <v>2059</v>
      </c>
    </row>
    <row r="1130" spans="1:17" ht="18" customHeight="1" x14ac:dyDescent="0.2">
      <c r="A1130" s="66" t="s">
        <v>20</v>
      </c>
      <c r="B1130" s="66" t="s">
        <v>625</v>
      </c>
      <c r="C1130" s="66" t="s">
        <v>14</v>
      </c>
      <c r="D1130" s="66" t="s">
        <v>40</v>
      </c>
      <c r="E1130" s="66" t="s">
        <v>1785</v>
      </c>
      <c r="F1130" s="14"/>
      <c r="G1130" s="14"/>
      <c r="H1130" s="19">
        <v>2011</v>
      </c>
      <c r="I1130" s="14" t="s">
        <v>1790</v>
      </c>
      <c r="J1130" s="19" t="s">
        <v>1787</v>
      </c>
      <c r="K1130" s="19" t="s">
        <v>831</v>
      </c>
      <c r="L1130" s="19" t="s">
        <v>119</v>
      </c>
      <c r="M1130" s="19" t="s">
        <v>612</v>
      </c>
      <c r="N1130">
        <v>1</v>
      </c>
      <c r="O1130">
        <v>5</v>
      </c>
      <c r="P1130" s="14" t="s">
        <v>96</v>
      </c>
      <c r="Q1130" s="14" t="s">
        <v>2059</v>
      </c>
    </row>
    <row r="1131" spans="1:17" ht="18" customHeight="1" x14ac:dyDescent="0.2">
      <c r="A1131" s="66" t="s">
        <v>20</v>
      </c>
      <c r="B1131" s="66" t="s">
        <v>626</v>
      </c>
      <c r="C1131" s="66" t="s">
        <v>14</v>
      </c>
      <c r="D1131" s="66" t="s">
        <v>40</v>
      </c>
      <c r="E1131" s="66" t="s">
        <v>1785</v>
      </c>
      <c r="F1131" s="14"/>
      <c r="G1131" s="14"/>
      <c r="H1131" s="19">
        <v>2012</v>
      </c>
      <c r="I1131" s="14" t="s">
        <v>1791</v>
      </c>
      <c r="J1131" s="19" t="s">
        <v>1787</v>
      </c>
      <c r="K1131" s="19" t="s">
        <v>831</v>
      </c>
      <c r="L1131" s="19" t="s">
        <v>119</v>
      </c>
      <c r="M1131" s="19" t="s">
        <v>612</v>
      </c>
      <c r="N1131">
        <v>1</v>
      </c>
      <c r="O1131">
        <v>5</v>
      </c>
      <c r="P1131" s="14" t="s">
        <v>96</v>
      </c>
      <c r="Q1131" s="14" t="s">
        <v>2059</v>
      </c>
    </row>
    <row r="1132" spans="1:17" ht="18" customHeight="1" x14ac:dyDescent="0.2">
      <c r="A1132" s="66" t="s">
        <v>20</v>
      </c>
      <c r="B1132" s="66" t="s">
        <v>627</v>
      </c>
      <c r="C1132" s="66" t="s">
        <v>14</v>
      </c>
      <c r="D1132" s="66" t="s">
        <v>40</v>
      </c>
      <c r="E1132" s="66" t="s">
        <v>1785</v>
      </c>
      <c r="F1132" s="14"/>
      <c r="G1132" s="14"/>
      <c r="H1132" s="19">
        <v>2013</v>
      </c>
      <c r="I1132" s="14" t="s">
        <v>1795</v>
      </c>
      <c r="J1132" s="19" t="s">
        <v>1787</v>
      </c>
      <c r="K1132" s="19" t="s">
        <v>831</v>
      </c>
      <c r="L1132" s="19" t="s">
        <v>119</v>
      </c>
      <c r="M1132" s="19" t="s">
        <v>612</v>
      </c>
      <c r="N1132">
        <v>1</v>
      </c>
      <c r="O1132">
        <v>5</v>
      </c>
      <c r="P1132" s="14" t="s">
        <v>96</v>
      </c>
      <c r="Q1132" s="14" t="s">
        <v>2059</v>
      </c>
    </row>
    <row r="1133" spans="1:17" ht="18" customHeight="1" x14ac:dyDescent="0.2">
      <c r="A1133" s="66" t="s">
        <v>20</v>
      </c>
      <c r="B1133" s="66" t="s">
        <v>628</v>
      </c>
      <c r="C1133" s="66" t="s">
        <v>14</v>
      </c>
      <c r="D1133" s="66" t="s">
        <v>40</v>
      </c>
      <c r="E1133" s="66" t="s">
        <v>1785</v>
      </c>
      <c r="F1133" s="14"/>
      <c r="G1133" s="14"/>
      <c r="H1133" s="19">
        <v>2014</v>
      </c>
      <c r="I1133" s="14" t="s">
        <v>1792</v>
      </c>
      <c r="J1133" s="19" t="s">
        <v>1787</v>
      </c>
      <c r="K1133" s="19" t="s">
        <v>831</v>
      </c>
      <c r="L1133" s="19" t="s">
        <v>119</v>
      </c>
      <c r="M1133" s="19" t="s">
        <v>612</v>
      </c>
      <c r="N1133">
        <v>1</v>
      </c>
      <c r="O1133">
        <v>5</v>
      </c>
      <c r="P1133" s="14" t="s">
        <v>96</v>
      </c>
      <c r="Q1133" s="14" t="s">
        <v>2059</v>
      </c>
    </row>
    <row r="1134" spans="1:17" ht="18" customHeight="1" x14ac:dyDescent="0.2">
      <c r="A1134" s="66" t="s">
        <v>20</v>
      </c>
      <c r="B1134" s="66" t="s">
        <v>629</v>
      </c>
      <c r="C1134" s="66" t="s">
        <v>14</v>
      </c>
      <c r="D1134" s="66" t="s">
        <v>40</v>
      </c>
      <c r="E1134" s="66" t="s">
        <v>1785</v>
      </c>
      <c r="F1134" s="14"/>
      <c r="G1134" s="14"/>
      <c r="H1134" s="19">
        <v>2015</v>
      </c>
      <c r="I1134" s="14" t="s">
        <v>1793</v>
      </c>
      <c r="J1134" s="19" t="s">
        <v>1787</v>
      </c>
      <c r="K1134" s="19" t="s">
        <v>831</v>
      </c>
      <c r="L1134" s="19" t="s">
        <v>119</v>
      </c>
      <c r="M1134" s="19" t="s">
        <v>612</v>
      </c>
      <c r="N1134">
        <v>1</v>
      </c>
      <c r="O1134">
        <v>5</v>
      </c>
      <c r="P1134" s="14" t="s">
        <v>96</v>
      </c>
      <c r="Q1134" s="14" t="s">
        <v>2059</v>
      </c>
    </row>
    <row r="1135" spans="1:17" ht="18" customHeight="1" x14ac:dyDescent="0.2">
      <c r="A1135" s="66" t="s">
        <v>20</v>
      </c>
      <c r="B1135" s="66" t="s">
        <v>630</v>
      </c>
      <c r="C1135" s="66" t="s">
        <v>14</v>
      </c>
      <c r="D1135" s="66" t="s">
        <v>40</v>
      </c>
      <c r="E1135" s="66" t="s">
        <v>1785</v>
      </c>
      <c r="F1135" s="14"/>
      <c r="G1135" s="14"/>
      <c r="H1135" s="19">
        <v>2017</v>
      </c>
      <c r="I1135" s="14" t="s">
        <v>1794</v>
      </c>
      <c r="J1135" s="19" t="s">
        <v>1787</v>
      </c>
      <c r="K1135" s="19" t="s">
        <v>831</v>
      </c>
      <c r="L1135" s="19" t="s">
        <v>119</v>
      </c>
      <c r="M1135" s="19" t="s">
        <v>612</v>
      </c>
      <c r="N1135">
        <v>1</v>
      </c>
      <c r="O1135">
        <v>5</v>
      </c>
      <c r="P1135" s="14" t="s">
        <v>96</v>
      </c>
      <c r="Q1135" s="14" t="s">
        <v>2059</v>
      </c>
    </row>
    <row r="1136" spans="1:17" ht="18" customHeight="1" x14ac:dyDescent="0.2">
      <c r="A1136" s="66" t="s">
        <v>20</v>
      </c>
      <c r="B1136" s="66" t="s">
        <v>631</v>
      </c>
      <c r="C1136" s="66" t="s">
        <v>14</v>
      </c>
      <c r="D1136" s="66" t="s">
        <v>40</v>
      </c>
      <c r="E1136" s="66" t="s">
        <v>1785</v>
      </c>
      <c r="F1136" s="14"/>
      <c r="G1136" s="14"/>
      <c r="H1136" s="19">
        <v>2018</v>
      </c>
      <c r="I1136" s="14" t="s">
        <v>1796</v>
      </c>
      <c r="J1136" s="19" t="s">
        <v>1787</v>
      </c>
      <c r="K1136" s="19" t="s">
        <v>831</v>
      </c>
      <c r="L1136" s="19" t="s">
        <v>119</v>
      </c>
      <c r="M1136" s="19" t="s">
        <v>612</v>
      </c>
      <c r="N1136">
        <v>1</v>
      </c>
      <c r="O1136">
        <v>5</v>
      </c>
      <c r="P1136" s="14" t="s">
        <v>96</v>
      </c>
      <c r="Q1136" s="14" t="s">
        <v>2059</v>
      </c>
    </row>
    <row r="1137" spans="1:17" ht="18" customHeight="1" x14ac:dyDescent="0.2">
      <c r="A1137" s="66" t="s">
        <v>20</v>
      </c>
      <c r="B1137" s="66" t="s">
        <v>622</v>
      </c>
      <c r="C1137" s="66" t="s">
        <v>14</v>
      </c>
      <c r="D1137" s="66" t="s">
        <v>40</v>
      </c>
      <c r="E1137" s="66" t="s">
        <v>1797</v>
      </c>
      <c r="F1137" s="14"/>
      <c r="G1137" s="14"/>
      <c r="H1137" s="19">
        <v>2008</v>
      </c>
      <c r="I1137" s="14" t="s">
        <v>1798</v>
      </c>
      <c r="J1137" s="19" t="s">
        <v>1799</v>
      </c>
      <c r="K1137" s="19" t="s">
        <v>831</v>
      </c>
      <c r="L1137" s="19" t="s">
        <v>119</v>
      </c>
      <c r="M1137" s="19" t="s">
        <v>612</v>
      </c>
      <c r="N1137">
        <v>1</v>
      </c>
      <c r="O1137">
        <v>5</v>
      </c>
      <c r="P1137" s="14" t="s">
        <v>96</v>
      </c>
      <c r="Q1137" s="14" t="s">
        <v>2059</v>
      </c>
    </row>
    <row r="1138" spans="1:17" ht="18" customHeight="1" x14ac:dyDescent="0.2">
      <c r="A1138" s="66" t="s">
        <v>20</v>
      </c>
      <c r="B1138" s="66" t="s">
        <v>623</v>
      </c>
      <c r="C1138" s="66" t="s">
        <v>14</v>
      </c>
      <c r="D1138" s="66" t="s">
        <v>40</v>
      </c>
      <c r="E1138" s="66" t="s">
        <v>1797</v>
      </c>
      <c r="F1138" s="14"/>
      <c r="G1138" s="14"/>
      <c r="H1138" s="19">
        <v>2009</v>
      </c>
      <c r="I1138" s="14" t="s">
        <v>1800</v>
      </c>
      <c r="J1138" s="19" t="s">
        <v>1799</v>
      </c>
      <c r="K1138" s="19" t="s">
        <v>831</v>
      </c>
      <c r="L1138" s="19" t="s">
        <v>119</v>
      </c>
      <c r="M1138" s="19" t="s">
        <v>612</v>
      </c>
      <c r="N1138">
        <v>1</v>
      </c>
      <c r="O1138">
        <v>5</v>
      </c>
      <c r="P1138" s="14" t="s">
        <v>96</v>
      </c>
      <c r="Q1138" s="14" t="s">
        <v>2059</v>
      </c>
    </row>
    <row r="1139" spans="1:17" ht="18" customHeight="1" x14ac:dyDescent="0.2">
      <c r="A1139" s="66" t="s">
        <v>20</v>
      </c>
      <c r="B1139" s="66" t="s">
        <v>624</v>
      </c>
      <c r="C1139" s="66" t="s">
        <v>14</v>
      </c>
      <c r="D1139" s="66" t="s">
        <v>40</v>
      </c>
      <c r="E1139" s="66" t="s">
        <v>1797</v>
      </c>
      <c r="F1139" s="14"/>
      <c r="G1139" s="14"/>
      <c r="H1139" s="19">
        <v>2010</v>
      </c>
      <c r="I1139" s="14" t="s">
        <v>1801</v>
      </c>
      <c r="J1139" s="19" t="s">
        <v>1799</v>
      </c>
      <c r="K1139" s="19" t="s">
        <v>831</v>
      </c>
      <c r="L1139" s="19" t="s">
        <v>119</v>
      </c>
      <c r="M1139" s="19" t="s">
        <v>612</v>
      </c>
      <c r="N1139">
        <v>1</v>
      </c>
      <c r="O1139">
        <v>5</v>
      </c>
      <c r="P1139" s="14" t="s">
        <v>96</v>
      </c>
      <c r="Q1139" s="14" t="s">
        <v>2059</v>
      </c>
    </row>
    <row r="1140" spans="1:17" ht="18" customHeight="1" x14ac:dyDescent="0.2">
      <c r="A1140" s="66" t="s">
        <v>20</v>
      </c>
      <c r="B1140" s="66" t="s">
        <v>625</v>
      </c>
      <c r="C1140" s="66" t="s">
        <v>14</v>
      </c>
      <c r="D1140" s="66" t="s">
        <v>40</v>
      </c>
      <c r="E1140" s="66" t="s">
        <v>1797</v>
      </c>
      <c r="F1140" s="14"/>
      <c r="G1140" s="14"/>
      <c r="H1140" s="19">
        <v>2011</v>
      </c>
      <c r="I1140" s="14" t="s">
        <v>1802</v>
      </c>
      <c r="J1140" s="19" t="s">
        <v>1799</v>
      </c>
      <c r="K1140" s="19" t="s">
        <v>831</v>
      </c>
      <c r="L1140" s="19" t="s">
        <v>119</v>
      </c>
      <c r="M1140" s="19" t="s">
        <v>612</v>
      </c>
      <c r="N1140">
        <v>1</v>
      </c>
      <c r="O1140">
        <v>5</v>
      </c>
      <c r="P1140" s="14" t="s">
        <v>96</v>
      </c>
      <c r="Q1140" s="14" t="s">
        <v>2059</v>
      </c>
    </row>
    <row r="1141" spans="1:17" ht="18" customHeight="1" x14ac:dyDescent="0.2">
      <c r="A1141" s="66" t="s">
        <v>20</v>
      </c>
      <c r="B1141" s="66" t="s">
        <v>626</v>
      </c>
      <c r="C1141" s="66" t="s">
        <v>14</v>
      </c>
      <c r="D1141" s="66" t="s">
        <v>40</v>
      </c>
      <c r="E1141" s="66" t="s">
        <v>1797</v>
      </c>
      <c r="F1141" s="14"/>
      <c r="G1141" s="14"/>
      <c r="H1141" s="19">
        <v>2012</v>
      </c>
      <c r="I1141" s="14" t="s">
        <v>1803</v>
      </c>
      <c r="J1141" s="19" t="s">
        <v>1799</v>
      </c>
      <c r="K1141" s="19" t="s">
        <v>831</v>
      </c>
      <c r="L1141" s="19" t="s">
        <v>119</v>
      </c>
      <c r="M1141" s="19" t="s">
        <v>612</v>
      </c>
      <c r="N1141">
        <v>1</v>
      </c>
      <c r="O1141">
        <v>5</v>
      </c>
      <c r="P1141" s="14" t="s">
        <v>96</v>
      </c>
      <c r="Q1141" s="14" t="s">
        <v>2059</v>
      </c>
    </row>
    <row r="1142" spans="1:17" ht="18" customHeight="1" x14ac:dyDescent="0.2">
      <c r="A1142" s="66" t="s">
        <v>20</v>
      </c>
      <c r="B1142" s="66" t="s">
        <v>627</v>
      </c>
      <c r="C1142" s="66" t="s">
        <v>14</v>
      </c>
      <c r="D1142" s="66" t="s">
        <v>40</v>
      </c>
      <c r="E1142" s="66" t="s">
        <v>1797</v>
      </c>
      <c r="F1142" s="14"/>
      <c r="G1142" s="14"/>
      <c r="H1142" s="19">
        <v>2013</v>
      </c>
      <c r="I1142" s="14" t="s">
        <v>1807</v>
      </c>
      <c r="J1142" s="19" t="s">
        <v>1799</v>
      </c>
      <c r="K1142" s="19" t="s">
        <v>831</v>
      </c>
      <c r="L1142" s="19" t="s">
        <v>119</v>
      </c>
      <c r="M1142" s="19" t="s">
        <v>612</v>
      </c>
      <c r="N1142">
        <v>1</v>
      </c>
      <c r="O1142">
        <v>5</v>
      </c>
      <c r="P1142" s="14" t="s">
        <v>96</v>
      </c>
      <c r="Q1142" s="14" t="s">
        <v>2059</v>
      </c>
    </row>
    <row r="1143" spans="1:17" ht="18" customHeight="1" x14ac:dyDescent="0.2">
      <c r="A1143" s="66" t="s">
        <v>20</v>
      </c>
      <c r="B1143" s="66" t="s">
        <v>628</v>
      </c>
      <c r="C1143" s="66" t="s">
        <v>14</v>
      </c>
      <c r="D1143" s="66" t="s">
        <v>40</v>
      </c>
      <c r="E1143" s="66" t="s">
        <v>1797</v>
      </c>
      <c r="F1143" s="14"/>
      <c r="G1143" s="14"/>
      <c r="H1143" s="19">
        <v>2014</v>
      </c>
      <c r="I1143" s="14" t="s">
        <v>1804</v>
      </c>
      <c r="J1143" s="19" t="s">
        <v>1799</v>
      </c>
      <c r="K1143" s="19" t="s">
        <v>831</v>
      </c>
      <c r="L1143" s="19" t="s">
        <v>119</v>
      </c>
      <c r="M1143" s="19" t="s">
        <v>612</v>
      </c>
      <c r="N1143">
        <v>1</v>
      </c>
      <c r="O1143">
        <v>5</v>
      </c>
      <c r="P1143" s="14" t="s">
        <v>96</v>
      </c>
      <c r="Q1143" s="14" t="s">
        <v>2059</v>
      </c>
    </row>
    <row r="1144" spans="1:17" ht="18" customHeight="1" x14ac:dyDescent="0.2">
      <c r="A1144" s="66" t="s">
        <v>20</v>
      </c>
      <c r="B1144" s="66" t="s">
        <v>629</v>
      </c>
      <c r="C1144" s="66" t="s">
        <v>14</v>
      </c>
      <c r="D1144" s="66" t="s">
        <v>40</v>
      </c>
      <c r="E1144" s="66" t="s">
        <v>1797</v>
      </c>
      <c r="F1144" s="14"/>
      <c r="G1144" s="14"/>
      <c r="H1144" s="19">
        <v>2015</v>
      </c>
      <c r="I1144" s="14" t="s">
        <v>1805</v>
      </c>
      <c r="J1144" s="19" t="s">
        <v>1799</v>
      </c>
      <c r="K1144" s="19" t="s">
        <v>831</v>
      </c>
      <c r="L1144" s="19" t="s">
        <v>119</v>
      </c>
      <c r="M1144" s="19" t="s">
        <v>612</v>
      </c>
      <c r="N1144">
        <v>1</v>
      </c>
      <c r="O1144">
        <v>5</v>
      </c>
      <c r="P1144" s="14" t="s">
        <v>96</v>
      </c>
      <c r="Q1144" s="14" t="s">
        <v>2059</v>
      </c>
    </row>
    <row r="1145" spans="1:17" ht="18" customHeight="1" x14ac:dyDescent="0.2">
      <c r="A1145" s="66" t="s">
        <v>20</v>
      </c>
      <c r="B1145" s="66" t="s">
        <v>630</v>
      </c>
      <c r="C1145" s="66" t="s">
        <v>14</v>
      </c>
      <c r="D1145" s="66" t="s">
        <v>40</v>
      </c>
      <c r="E1145" s="66" t="s">
        <v>1797</v>
      </c>
      <c r="F1145" s="14"/>
      <c r="G1145" s="14"/>
      <c r="H1145" s="19">
        <v>2017</v>
      </c>
      <c r="I1145" s="14" t="s">
        <v>1806</v>
      </c>
      <c r="J1145" s="19" t="s">
        <v>1799</v>
      </c>
      <c r="K1145" s="19" t="s">
        <v>831</v>
      </c>
      <c r="L1145" s="19" t="s">
        <v>119</v>
      </c>
      <c r="M1145" s="19" t="s">
        <v>612</v>
      </c>
      <c r="N1145">
        <v>1</v>
      </c>
      <c r="O1145">
        <v>5</v>
      </c>
      <c r="P1145" s="14" t="s">
        <v>96</v>
      </c>
      <c r="Q1145" s="14" t="s">
        <v>2059</v>
      </c>
    </row>
    <row r="1146" spans="1:17" ht="18" customHeight="1" x14ac:dyDescent="0.2">
      <c r="A1146" s="66" t="s">
        <v>20</v>
      </c>
      <c r="B1146" s="66" t="s">
        <v>631</v>
      </c>
      <c r="C1146" s="66" t="s">
        <v>14</v>
      </c>
      <c r="D1146" s="66" t="s">
        <v>40</v>
      </c>
      <c r="E1146" s="66" t="s">
        <v>1797</v>
      </c>
      <c r="F1146" s="14"/>
      <c r="G1146" s="14"/>
      <c r="H1146" s="19">
        <v>2018</v>
      </c>
      <c r="I1146" s="14" t="s">
        <v>1808</v>
      </c>
      <c r="J1146" s="19" t="s">
        <v>1799</v>
      </c>
      <c r="K1146" s="19" t="s">
        <v>831</v>
      </c>
      <c r="L1146" s="19" t="s">
        <v>119</v>
      </c>
      <c r="M1146" s="19" t="s">
        <v>612</v>
      </c>
      <c r="N1146">
        <v>1</v>
      </c>
      <c r="O1146">
        <v>5</v>
      </c>
      <c r="P1146" s="14" t="s">
        <v>96</v>
      </c>
      <c r="Q1146" s="14" t="s">
        <v>2059</v>
      </c>
    </row>
    <row r="1147" spans="1:17" ht="18" customHeight="1" x14ac:dyDescent="0.2">
      <c r="A1147" s="66" t="s">
        <v>20</v>
      </c>
      <c r="B1147" s="66" t="s">
        <v>622</v>
      </c>
      <c r="C1147" s="66" t="s">
        <v>14</v>
      </c>
      <c r="D1147" s="66" t="s">
        <v>40</v>
      </c>
      <c r="E1147" s="66" t="s">
        <v>1809</v>
      </c>
      <c r="F1147" s="14"/>
      <c r="G1147" s="14"/>
      <c r="H1147" s="19">
        <v>2008</v>
      </c>
      <c r="I1147" s="14" t="s">
        <v>1810</v>
      </c>
      <c r="J1147" s="19" t="s">
        <v>1811</v>
      </c>
      <c r="K1147" s="19" t="s">
        <v>831</v>
      </c>
      <c r="L1147" s="19" t="s">
        <v>119</v>
      </c>
      <c r="M1147" s="19" t="s">
        <v>612</v>
      </c>
      <c r="N1147">
        <v>1</v>
      </c>
      <c r="O1147">
        <v>5</v>
      </c>
      <c r="P1147" s="14" t="s">
        <v>96</v>
      </c>
      <c r="Q1147" s="14" t="s">
        <v>2059</v>
      </c>
    </row>
    <row r="1148" spans="1:17" ht="18" customHeight="1" x14ac:dyDescent="0.2">
      <c r="A1148" s="66" t="s">
        <v>20</v>
      </c>
      <c r="B1148" s="66" t="s">
        <v>623</v>
      </c>
      <c r="C1148" s="66" t="s">
        <v>14</v>
      </c>
      <c r="D1148" s="66" t="s">
        <v>40</v>
      </c>
      <c r="E1148" s="66" t="s">
        <v>1809</v>
      </c>
      <c r="F1148" s="14"/>
      <c r="G1148" s="14"/>
      <c r="H1148" s="19">
        <v>2009</v>
      </c>
      <c r="I1148" s="14" t="s">
        <v>1812</v>
      </c>
      <c r="J1148" s="19" t="s">
        <v>1811</v>
      </c>
      <c r="K1148" s="19" t="s">
        <v>831</v>
      </c>
      <c r="L1148" s="19" t="s">
        <v>119</v>
      </c>
      <c r="M1148" s="19" t="s">
        <v>612</v>
      </c>
      <c r="N1148">
        <v>1</v>
      </c>
      <c r="O1148">
        <v>5</v>
      </c>
      <c r="P1148" s="14" t="s">
        <v>96</v>
      </c>
      <c r="Q1148" s="14" t="s">
        <v>2059</v>
      </c>
    </row>
    <row r="1149" spans="1:17" ht="18" customHeight="1" x14ac:dyDescent="0.2">
      <c r="A1149" s="66" t="s">
        <v>20</v>
      </c>
      <c r="B1149" s="66" t="s">
        <v>624</v>
      </c>
      <c r="C1149" s="66" t="s">
        <v>14</v>
      </c>
      <c r="D1149" s="66" t="s">
        <v>40</v>
      </c>
      <c r="E1149" s="66" t="s">
        <v>1809</v>
      </c>
      <c r="F1149" s="14"/>
      <c r="G1149" s="14"/>
      <c r="H1149" s="19">
        <v>2010</v>
      </c>
      <c r="I1149" s="14" t="s">
        <v>1813</v>
      </c>
      <c r="J1149" s="19" t="s">
        <v>1811</v>
      </c>
      <c r="K1149" s="19" t="s">
        <v>831</v>
      </c>
      <c r="L1149" s="19" t="s">
        <v>119</v>
      </c>
      <c r="M1149" s="19" t="s">
        <v>612</v>
      </c>
      <c r="N1149">
        <v>1</v>
      </c>
      <c r="O1149">
        <v>5</v>
      </c>
      <c r="P1149" s="14" t="s">
        <v>96</v>
      </c>
      <c r="Q1149" s="14" t="s">
        <v>2059</v>
      </c>
    </row>
    <row r="1150" spans="1:17" ht="18" customHeight="1" x14ac:dyDescent="0.2">
      <c r="A1150" s="66" t="s">
        <v>20</v>
      </c>
      <c r="B1150" s="66" t="s">
        <v>625</v>
      </c>
      <c r="C1150" s="66" t="s">
        <v>14</v>
      </c>
      <c r="D1150" s="66" t="s">
        <v>40</v>
      </c>
      <c r="E1150" s="66" t="s">
        <v>1809</v>
      </c>
      <c r="F1150" s="14"/>
      <c r="G1150" s="14"/>
      <c r="H1150" s="19">
        <v>2011</v>
      </c>
      <c r="I1150" s="14" t="s">
        <v>1814</v>
      </c>
      <c r="J1150" s="19" t="s">
        <v>1811</v>
      </c>
      <c r="K1150" s="19" t="s">
        <v>831</v>
      </c>
      <c r="L1150" s="19" t="s">
        <v>119</v>
      </c>
      <c r="M1150" s="19" t="s">
        <v>612</v>
      </c>
      <c r="N1150">
        <v>1</v>
      </c>
      <c r="O1150">
        <v>5</v>
      </c>
      <c r="P1150" s="14" t="s">
        <v>96</v>
      </c>
      <c r="Q1150" s="14" t="s">
        <v>2059</v>
      </c>
    </row>
    <row r="1151" spans="1:17" ht="18" customHeight="1" x14ac:dyDescent="0.2">
      <c r="A1151" s="66" t="s">
        <v>20</v>
      </c>
      <c r="B1151" s="66" t="s">
        <v>626</v>
      </c>
      <c r="C1151" s="66" t="s">
        <v>14</v>
      </c>
      <c r="D1151" s="66" t="s">
        <v>40</v>
      </c>
      <c r="E1151" s="66" t="s">
        <v>1809</v>
      </c>
      <c r="F1151" s="14"/>
      <c r="G1151" s="14"/>
      <c r="H1151" s="19">
        <v>2012</v>
      </c>
      <c r="I1151" s="14" t="s">
        <v>1815</v>
      </c>
      <c r="J1151" s="19" t="s">
        <v>1811</v>
      </c>
      <c r="K1151" s="19" t="s">
        <v>831</v>
      </c>
      <c r="L1151" s="19" t="s">
        <v>119</v>
      </c>
      <c r="M1151" s="19" t="s">
        <v>612</v>
      </c>
      <c r="N1151">
        <v>1</v>
      </c>
      <c r="O1151">
        <v>5</v>
      </c>
      <c r="P1151" s="14" t="s">
        <v>96</v>
      </c>
      <c r="Q1151" s="14" t="s">
        <v>2059</v>
      </c>
    </row>
    <row r="1152" spans="1:17" ht="18" customHeight="1" x14ac:dyDescent="0.2">
      <c r="A1152" s="66" t="s">
        <v>20</v>
      </c>
      <c r="B1152" s="66" t="s">
        <v>627</v>
      </c>
      <c r="C1152" s="66" t="s">
        <v>14</v>
      </c>
      <c r="D1152" s="66" t="s">
        <v>40</v>
      </c>
      <c r="E1152" s="66" t="s">
        <v>1809</v>
      </c>
      <c r="F1152" s="14"/>
      <c r="G1152" s="14"/>
      <c r="H1152" s="19">
        <v>2013</v>
      </c>
      <c r="I1152" s="14" t="s">
        <v>1819</v>
      </c>
      <c r="J1152" s="19" t="s">
        <v>1811</v>
      </c>
      <c r="K1152" s="19" t="s">
        <v>831</v>
      </c>
      <c r="L1152" s="19" t="s">
        <v>119</v>
      </c>
      <c r="M1152" s="19" t="s">
        <v>612</v>
      </c>
      <c r="N1152">
        <v>1</v>
      </c>
      <c r="O1152">
        <v>5</v>
      </c>
      <c r="P1152" s="14" t="s">
        <v>96</v>
      </c>
      <c r="Q1152" s="14" t="s">
        <v>2059</v>
      </c>
    </row>
    <row r="1153" spans="1:17" ht="18" customHeight="1" x14ac:dyDescent="0.2">
      <c r="A1153" s="66" t="s">
        <v>20</v>
      </c>
      <c r="B1153" s="66" t="s">
        <v>628</v>
      </c>
      <c r="C1153" s="66" t="s">
        <v>14</v>
      </c>
      <c r="D1153" s="66" t="s">
        <v>40</v>
      </c>
      <c r="E1153" s="66" t="s">
        <v>1809</v>
      </c>
      <c r="F1153" s="14"/>
      <c r="G1153" s="14"/>
      <c r="H1153" s="19">
        <v>2014</v>
      </c>
      <c r="I1153" s="14" t="s">
        <v>1816</v>
      </c>
      <c r="J1153" s="19" t="s">
        <v>1811</v>
      </c>
      <c r="K1153" s="19" t="s">
        <v>831</v>
      </c>
      <c r="L1153" s="19" t="s">
        <v>119</v>
      </c>
      <c r="M1153" s="19" t="s">
        <v>612</v>
      </c>
      <c r="N1153">
        <v>1</v>
      </c>
      <c r="O1153">
        <v>5</v>
      </c>
      <c r="P1153" s="14" t="s">
        <v>96</v>
      </c>
      <c r="Q1153" s="14" t="s">
        <v>2059</v>
      </c>
    </row>
    <row r="1154" spans="1:17" ht="18" customHeight="1" x14ac:dyDescent="0.2">
      <c r="A1154" s="66" t="s">
        <v>20</v>
      </c>
      <c r="B1154" s="66" t="s">
        <v>629</v>
      </c>
      <c r="C1154" s="66" t="s">
        <v>14</v>
      </c>
      <c r="D1154" s="66" t="s">
        <v>40</v>
      </c>
      <c r="E1154" s="66" t="s">
        <v>1809</v>
      </c>
      <c r="F1154" s="14"/>
      <c r="G1154" s="14"/>
      <c r="H1154" s="19">
        <v>2015</v>
      </c>
      <c r="I1154" s="14" t="s">
        <v>1817</v>
      </c>
      <c r="J1154" s="19" t="s">
        <v>1811</v>
      </c>
      <c r="K1154" s="19" t="s">
        <v>831</v>
      </c>
      <c r="L1154" s="19" t="s">
        <v>119</v>
      </c>
      <c r="M1154" s="19" t="s">
        <v>612</v>
      </c>
      <c r="N1154">
        <v>1</v>
      </c>
      <c r="O1154">
        <v>5</v>
      </c>
      <c r="P1154" s="14" t="s">
        <v>96</v>
      </c>
      <c r="Q1154" s="14" t="s">
        <v>2059</v>
      </c>
    </row>
    <row r="1155" spans="1:17" ht="18" customHeight="1" x14ac:dyDescent="0.2">
      <c r="A1155" s="66" t="s">
        <v>20</v>
      </c>
      <c r="B1155" s="66" t="s">
        <v>630</v>
      </c>
      <c r="C1155" s="66" t="s">
        <v>14</v>
      </c>
      <c r="D1155" s="66" t="s">
        <v>40</v>
      </c>
      <c r="E1155" s="66" t="s">
        <v>1809</v>
      </c>
      <c r="F1155" s="14"/>
      <c r="G1155" s="14"/>
      <c r="H1155" s="19">
        <v>2017</v>
      </c>
      <c r="I1155" s="14" t="s">
        <v>1818</v>
      </c>
      <c r="J1155" s="19" t="s">
        <v>1811</v>
      </c>
      <c r="K1155" s="19" t="s">
        <v>831</v>
      </c>
      <c r="L1155" s="19" t="s">
        <v>119</v>
      </c>
      <c r="M1155" s="19" t="s">
        <v>612</v>
      </c>
      <c r="N1155">
        <v>1</v>
      </c>
      <c r="O1155">
        <v>5</v>
      </c>
      <c r="P1155" s="14" t="s">
        <v>96</v>
      </c>
      <c r="Q1155" s="14" t="s">
        <v>2059</v>
      </c>
    </row>
    <row r="1156" spans="1:17" ht="18" customHeight="1" x14ac:dyDescent="0.2">
      <c r="A1156" s="66" t="s">
        <v>20</v>
      </c>
      <c r="B1156" s="66" t="s">
        <v>631</v>
      </c>
      <c r="C1156" s="66" t="s">
        <v>14</v>
      </c>
      <c r="D1156" s="66" t="s">
        <v>40</v>
      </c>
      <c r="E1156" s="66" t="s">
        <v>1809</v>
      </c>
      <c r="F1156" s="14"/>
      <c r="G1156" s="14"/>
      <c r="H1156" s="19">
        <v>2018</v>
      </c>
      <c r="I1156" s="14" t="s">
        <v>1820</v>
      </c>
      <c r="J1156" s="19" t="s">
        <v>1811</v>
      </c>
      <c r="K1156" s="19" t="s">
        <v>831</v>
      </c>
      <c r="L1156" s="19" t="s">
        <v>119</v>
      </c>
      <c r="M1156" s="19" t="s">
        <v>612</v>
      </c>
      <c r="N1156">
        <v>1</v>
      </c>
      <c r="O1156">
        <v>5</v>
      </c>
      <c r="P1156" s="14" t="s">
        <v>96</v>
      </c>
      <c r="Q1156" s="14" t="s">
        <v>2059</v>
      </c>
    </row>
    <row r="1157" spans="1:17" ht="18" customHeight="1" x14ac:dyDescent="0.2">
      <c r="A1157" s="6" t="s">
        <v>20</v>
      </c>
      <c r="B1157" s="6" t="s">
        <v>622</v>
      </c>
      <c r="C1157" s="6" t="s">
        <v>14</v>
      </c>
      <c r="D1157" s="6" t="s">
        <v>43</v>
      </c>
      <c r="E1157" s="6" t="s">
        <v>1821</v>
      </c>
      <c r="F1157" s="19">
        <v>1</v>
      </c>
      <c r="G1157" s="19" t="str">
        <f t="shared" ref="G1157:G1188" si="51">MID("abcdefghijklmnopqrstuvwxyz",F1157,1)</f>
        <v>a</v>
      </c>
      <c r="H1157" s="19">
        <f t="shared" ref="H1157:H1188" si="52">F1157+2007</f>
        <v>2008</v>
      </c>
      <c r="I1157" s="19" t="s">
        <v>1822</v>
      </c>
      <c r="J1157" s="19" t="s">
        <v>1823</v>
      </c>
      <c r="K1157" s="14" t="s">
        <v>1491</v>
      </c>
      <c r="M1157" s="19" t="s">
        <v>511</v>
      </c>
      <c r="N1157">
        <v>1</v>
      </c>
      <c r="O1157">
        <v>7</v>
      </c>
      <c r="P1157" s="14" t="s">
        <v>96</v>
      </c>
      <c r="Q1157" s="14" t="s">
        <v>2059</v>
      </c>
    </row>
    <row r="1158" spans="1:17" ht="18" customHeight="1" x14ac:dyDescent="0.2">
      <c r="A1158" s="6" t="s">
        <v>20</v>
      </c>
      <c r="B1158" s="6" t="s">
        <v>623</v>
      </c>
      <c r="C1158" s="6" t="s">
        <v>14</v>
      </c>
      <c r="D1158" s="6" t="s">
        <v>43</v>
      </c>
      <c r="E1158" s="6" t="s">
        <v>1821</v>
      </c>
      <c r="F1158" s="19">
        <v>2</v>
      </c>
      <c r="G1158" s="19" t="str">
        <f t="shared" si="51"/>
        <v>b</v>
      </c>
      <c r="H1158" s="19">
        <f t="shared" si="52"/>
        <v>2009</v>
      </c>
      <c r="I1158" s="19" t="s">
        <v>1824</v>
      </c>
      <c r="J1158" s="19" t="s">
        <v>1823</v>
      </c>
      <c r="K1158" s="12" t="s">
        <v>1491</v>
      </c>
      <c r="M1158" s="19" t="s">
        <v>511</v>
      </c>
      <c r="N1158">
        <v>1</v>
      </c>
      <c r="O1158">
        <v>7</v>
      </c>
      <c r="P1158" s="14" t="s">
        <v>96</v>
      </c>
      <c r="Q1158" s="14" t="s">
        <v>2059</v>
      </c>
    </row>
    <row r="1159" spans="1:17" ht="18" customHeight="1" x14ac:dyDescent="0.2">
      <c r="A1159" s="6" t="s">
        <v>20</v>
      </c>
      <c r="B1159" s="6" t="s">
        <v>624</v>
      </c>
      <c r="C1159" s="6" t="s">
        <v>14</v>
      </c>
      <c r="D1159" s="6" t="s">
        <v>43</v>
      </c>
      <c r="E1159" s="6" t="s">
        <v>1821</v>
      </c>
      <c r="F1159" s="19">
        <v>3</v>
      </c>
      <c r="G1159" s="19" t="str">
        <f t="shared" si="51"/>
        <v>c</v>
      </c>
      <c r="H1159" s="19">
        <f t="shared" si="52"/>
        <v>2010</v>
      </c>
      <c r="I1159" s="19" t="s">
        <v>1825</v>
      </c>
      <c r="J1159" s="19" t="s">
        <v>1823</v>
      </c>
      <c r="K1159" s="14" t="s">
        <v>1491</v>
      </c>
      <c r="M1159" s="19" t="s">
        <v>511</v>
      </c>
      <c r="N1159">
        <v>1</v>
      </c>
      <c r="O1159">
        <v>7</v>
      </c>
      <c r="P1159" s="14" t="s">
        <v>96</v>
      </c>
      <c r="Q1159" s="14" t="s">
        <v>2059</v>
      </c>
    </row>
    <row r="1160" spans="1:17" ht="18" customHeight="1" x14ac:dyDescent="0.2">
      <c r="A1160" s="6" t="s">
        <v>20</v>
      </c>
      <c r="B1160" s="6" t="s">
        <v>625</v>
      </c>
      <c r="C1160" s="6" t="s">
        <v>14</v>
      </c>
      <c r="D1160" s="6" t="s">
        <v>43</v>
      </c>
      <c r="E1160" s="6" t="s">
        <v>1821</v>
      </c>
      <c r="F1160" s="19">
        <v>4</v>
      </c>
      <c r="G1160" s="19" t="str">
        <f t="shared" si="51"/>
        <v>d</v>
      </c>
      <c r="H1160" s="19">
        <f t="shared" si="52"/>
        <v>2011</v>
      </c>
      <c r="I1160" s="19" t="s">
        <v>1826</v>
      </c>
      <c r="J1160" s="19" t="s">
        <v>1823</v>
      </c>
      <c r="K1160" s="14" t="s">
        <v>1491</v>
      </c>
      <c r="M1160" s="19" t="s">
        <v>511</v>
      </c>
      <c r="N1160">
        <v>1</v>
      </c>
      <c r="O1160">
        <v>7</v>
      </c>
      <c r="P1160" s="14" t="s">
        <v>96</v>
      </c>
      <c r="Q1160" s="14" t="s">
        <v>2059</v>
      </c>
    </row>
    <row r="1161" spans="1:17" ht="18" customHeight="1" x14ac:dyDescent="0.2">
      <c r="A1161" s="6" t="s">
        <v>20</v>
      </c>
      <c r="B1161" s="6" t="s">
        <v>626</v>
      </c>
      <c r="C1161" s="6" t="s">
        <v>14</v>
      </c>
      <c r="D1161" s="6" t="s">
        <v>43</v>
      </c>
      <c r="E1161" s="6" t="s">
        <v>1821</v>
      </c>
      <c r="F1161" s="19">
        <v>5</v>
      </c>
      <c r="G1161" s="19" t="str">
        <f t="shared" si="51"/>
        <v>e</v>
      </c>
      <c r="H1161" s="19">
        <f t="shared" si="52"/>
        <v>2012</v>
      </c>
      <c r="I1161" s="19" t="s">
        <v>1827</v>
      </c>
      <c r="J1161" s="19" t="s">
        <v>1823</v>
      </c>
      <c r="K1161" s="14" t="s">
        <v>1491</v>
      </c>
      <c r="M1161" s="19" t="s">
        <v>511</v>
      </c>
      <c r="N1161">
        <v>1</v>
      </c>
      <c r="O1161">
        <v>7</v>
      </c>
      <c r="P1161" s="14" t="s">
        <v>96</v>
      </c>
      <c r="Q1161" s="14" t="s">
        <v>2059</v>
      </c>
    </row>
    <row r="1162" spans="1:17" ht="18" customHeight="1" x14ac:dyDescent="0.2">
      <c r="A1162" s="6" t="s">
        <v>20</v>
      </c>
      <c r="B1162" s="6" t="s">
        <v>627</v>
      </c>
      <c r="C1162" s="6" t="s">
        <v>14</v>
      </c>
      <c r="D1162" s="6" t="s">
        <v>43</v>
      </c>
      <c r="E1162" s="6" t="s">
        <v>1821</v>
      </c>
      <c r="F1162" s="19">
        <v>6</v>
      </c>
      <c r="G1162" s="19" t="str">
        <f t="shared" si="51"/>
        <v>f</v>
      </c>
      <c r="H1162" s="19">
        <f t="shared" si="52"/>
        <v>2013</v>
      </c>
      <c r="I1162" s="19" t="s">
        <v>1831</v>
      </c>
      <c r="J1162" s="19" t="s">
        <v>1823</v>
      </c>
      <c r="K1162" s="14" t="s">
        <v>1491</v>
      </c>
      <c r="M1162" s="19" t="s">
        <v>511</v>
      </c>
      <c r="N1162">
        <v>1</v>
      </c>
      <c r="O1162">
        <v>7</v>
      </c>
      <c r="P1162" s="14" t="s">
        <v>96</v>
      </c>
      <c r="Q1162" s="14" t="s">
        <v>2059</v>
      </c>
    </row>
    <row r="1163" spans="1:17" ht="18" customHeight="1" x14ac:dyDescent="0.2">
      <c r="A1163" s="6" t="s">
        <v>20</v>
      </c>
      <c r="B1163" s="6" t="s">
        <v>628</v>
      </c>
      <c r="C1163" s="6" t="s">
        <v>14</v>
      </c>
      <c r="D1163" s="6" t="s">
        <v>43</v>
      </c>
      <c r="E1163" s="6" t="s">
        <v>1821</v>
      </c>
      <c r="F1163" s="19">
        <v>7</v>
      </c>
      <c r="G1163" s="19" t="str">
        <f t="shared" si="51"/>
        <v>g</v>
      </c>
      <c r="H1163" s="19">
        <f t="shared" si="52"/>
        <v>2014</v>
      </c>
      <c r="I1163" s="19" t="s">
        <v>1828</v>
      </c>
      <c r="J1163" s="19" t="s">
        <v>1823</v>
      </c>
      <c r="K1163" s="14" t="s">
        <v>1491</v>
      </c>
      <c r="M1163" s="19" t="s">
        <v>511</v>
      </c>
      <c r="N1163">
        <v>1</v>
      </c>
      <c r="O1163">
        <v>7</v>
      </c>
      <c r="P1163" s="14" t="s">
        <v>96</v>
      </c>
      <c r="Q1163" s="14" t="s">
        <v>2059</v>
      </c>
    </row>
    <row r="1164" spans="1:17" ht="18" customHeight="1" x14ac:dyDescent="0.2">
      <c r="A1164" s="6" t="s">
        <v>20</v>
      </c>
      <c r="B1164" s="6" t="s">
        <v>629</v>
      </c>
      <c r="C1164" s="6" t="s">
        <v>14</v>
      </c>
      <c r="D1164" s="6" t="s">
        <v>43</v>
      </c>
      <c r="E1164" s="6" t="s">
        <v>1821</v>
      </c>
      <c r="F1164" s="19">
        <v>8</v>
      </c>
      <c r="G1164" s="19" t="str">
        <f t="shared" si="51"/>
        <v>h</v>
      </c>
      <c r="H1164" s="19">
        <f t="shared" si="52"/>
        <v>2015</v>
      </c>
      <c r="I1164" s="19" t="s">
        <v>1829</v>
      </c>
      <c r="J1164" s="19" t="s">
        <v>1823</v>
      </c>
      <c r="K1164" s="14" t="s">
        <v>1491</v>
      </c>
      <c r="M1164" s="19" t="s">
        <v>511</v>
      </c>
      <c r="N1164">
        <v>1</v>
      </c>
      <c r="O1164">
        <v>7</v>
      </c>
      <c r="P1164" s="14" t="s">
        <v>96</v>
      </c>
      <c r="Q1164" s="14" t="s">
        <v>2059</v>
      </c>
    </row>
    <row r="1165" spans="1:17" ht="18" customHeight="1" x14ac:dyDescent="0.2">
      <c r="A1165" s="6" t="s">
        <v>20</v>
      </c>
      <c r="B1165" s="6" t="s">
        <v>630</v>
      </c>
      <c r="C1165" s="6" t="s">
        <v>14</v>
      </c>
      <c r="D1165" s="6" t="s">
        <v>43</v>
      </c>
      <c r="E1165" s="6" t="s">
        <v>1821</v>
      </c>
      <c r="F1165" s="19">
        <v>9</v>
      </c>
      <c r="G1165" s="19" t="str">
        <f t="shared" si="51"/>
        <v>i</v>
      </c>
      <c r="H1165" s="19">
        <f t="shared" si="52"/>
        <v>2016</v>
      </c>
      <c r="I1165" s="19" t="s">
        <v>1830</v>
      </c>
      <c r="J1165" s="19" t="s">
        <v>1823</v>
      </c>
      <c r="K1165" s="14" t="s">
        <v>1491</v>
      </c>
      <c r="M1165" s="19" t="s">
        <v>511</v>
      </c>
      <c r="N1165">
        <v>1</v>
      </c>
      <c r="O1165">
        <v>7</v>
      </c>
      <c r="P1165" s="14" t="s">
        <v>96</v>
      </c>
      <c r="Q1165" s="14" t="s">
        <v>2059</v>
      </c>
    </row>
    <row r="1166" spans="1:17" ht="18" customHeight="1" x14ac:dyDescent="0.2">
      <c r="A1166" s="6" t="s">
        <v>20</v>
      </c>
      <c r="B1166" s="6" t="s">
        <v>631</v>
      </c>
      <c r="C1166" s="6" t="s">
        <v>14</v>
      </c>
      <c r="D1166" s="6" t="s">
        <v>43</v>
      </c>
      <c r="E1166" s="6" t="s">
        <v>1821</v>
      </c>
      <c r="F1166" s="19">
        <v>10</v>
      </c>
      <c r="G1166" s="19" t="str">
        <f t="shared" si="51"/>
        <v>j</v>
      </c>
      <c r="H1166" s="19">
        <f t="shared" si="52"/>
        <v>2017</v>
      </c>
      <c r="I1166" s="19" t="s">
        <v>1832</v>
      </c>
      <c r="J1166" s="19" t="s">
        <v>1823</v>
      </c>
      <c r="K1166" s="14" t="s">
        <v>1491</v>
      </c>
      <c r="M1166" s="19" t="s">
        <v>511</v>
      </c>
      <c r="N1166">
        <v>1</v>
      </c>
      <c r="O1166">
        <v>7</v>
      </c>
      <c r="P1166" s="14" t="s">
        <v>96</v>
      </c>
      <c r="Q1166" s="14" t="s">
        <v>2059</v>
      </c>
    </row>
    <row r="1167" spans="1:17" ht="18" customHeight="1" x14ac:dyDescent="0.2">
      <c r="A1167" s="6" t="s">
        <v>20</v>
      </c>
      <c r="B1167" s="6" t="s">
        <v>1501</v>
      </c>
      <c r="C1167" s="6" t="s">
        <v>14</v>
      </c>
      <c r="D1167" s="6" t="s">
        <v>43</v>
      </c>
      <c r="E1167" s="6" t="s">
        <v>1821</v>
      </c>
      <c r="F1167" s="19">
        <v>11</v>
      </c>
      <c r="G1167" s="19" t="str">
        <f t="shared" si="51"/>
        <v>k</v>
      </c>
      <c r="H1167" s="19">
        <f t="shared" si="52"/>
        <v>2018</v>
      </c>
      <c r="I1167" s="19" t="s">
        <v>1833</v>
      </c>
      <c r="J1167" s="19" t="s">
        <v>1823</v>
      </c>
      <c r="K1167" s="14" t="s">
        <v>1491</v>
      </c>
      <c r="M1167" s="19" t="s">
        <v>511</v>
      </c>
      <c r="N1167">
        <v>1</v>
      </c>
      <c r="O1167">
        <v>7</v>
      </c>
      <c r="P1167" s="14" t="s">
        <v>96</v>
      </c>
      <c r="Q1167" s="14" t="s">
        <v>2059</v>
      </c>
    </row>
    <row r="1168" spans="1:17" ht="18" customHeight="1" x14ac:dyDescent="0.2">
      <c r="A1168" s="6" t="s">
        <v>20</v>
      </c>
      <c r="B1168" s="6" t="s">
        <v>622</v>
      </c>
      <c r="C1168" s="6" t="s">
        <v>14</v>
      </c>
      <c r="D1168" s="6" t="s">
        <v>43</v>
      </c>
      <c r="E1168" s="6" t="s">
        <v>1834</v>
      </c>
      <c r="F1168" s="19">
        <v>1</v>
      </c>
      <c r="G1168" s="19" t="str">
        <f t="shared" si="51"/>
        <v>a</v>
      </c>
      <c r="H1168" s="19">
        <f t="shared" si="52"/>
        <v>2008</v>
      </c>
      <c r="I1168" s="19" t="s">
        <v>1835</v>
      </c>
      <c r="J1168" s="19" t="s">
        <v>1836</v>
      </c>
      <c r="K1168" s="14" t="s">
        <v>1491</v>
      </c>
      <c r="M1168" s="19" t="s">
        <v>511</v>
      </c>
      <c r="N1168">
        <v>1</v>
      </c>
      <c r="O1168">
        <v>7</v>
      </c>
      <c r="P1168" s="14" t="s">
        <v>96</v>
      </c>
      <c r="Q1168" s="14" t="s">
        <v>2059</v>
      </c>
    </row>
    <row r="1169" spans="1:17" ht="18" customHeight="1" x14ac:dyDescent="0.2">
      <c r="A1169" s="6" t="s">
        <v>20</v>
      </c>
      <c r="B1169" s="6" t="s">
        <v>623</v>
      </c>
      <c r="C1169" s="6" t="s">
        <v>14</v>
      </c>
      <c r="D1169" s="6" t="s">
        <v>43</v>
      </c>
      <c r="E1169" s="6" t="s">
        <v>1834</v>
      </c>
      <c r="F1169" s="19">
        <v>2</v>
      </c>
      <c r="G1169" s="19" t="str">
        <f t="shared" si="51"/>
        <v>b</v>
      </c>
      <c r="H1169" s="19">
        <f t="shared" si="52"/>
        <v>2009</v>
      </c>
      <c r="I1169" s="19" t="s">
        <v>1837</v>
      </c>
      <c r="J1169" s="19" t="s">
        <v>1836</v>
      </c>
      <c r="K1169" s="14" t="s">
        <v>1491</v>
      </c>
      <c r="M1169" s="19" t="s">
        <v>511</v>
      </c>
      <c r="N1169">
        <v>1</v>
      </c>
      <c r="O1169">
        <v>7</v>
      </c>
      <c r="P1169" s="14" t="s">
        <v>96</v>
      </c>
      <c r="Q1169" s="14" t="s">
        <v>2059</v>
      </c>
    </row>
    <row r="1170" spans="1:17" ht="18" customHeight="1" x14ac:dyDescent="0.2">
      <c r="A1170" s="6" t="s">
        <v>20</v>
      </c>
      <c r="B1170" s="6" t="s">
        <v>624</v>
      </c>
      <c r="C1170" s="6" t="s">
        <v>14</v>
      </c>
      <c r="D1170" s="6" t="s">
        <v>43</v>
      </c>
      <c r="E1170" s="6" t="s">
        <v>1834</v>
      </c>
      <c r="F1170" s="19">
        <v>3</v>
      </c>
      <c r="G1170" s="19" t="str">
        <f t="shared" si="51"/>
        <v>c</v>
      </c>
      <c r="H1170" s="19">
        <f t="shared" si="52"/>
        <v>2010</v>
      </c>
      <c r="I1170" s="19" t="s">
        <v>1838</v>
      </c>
      <c r="J1170" s="19" t="s">
        <v>1836</v>
      </c>
      <c r="K1170" s="14" t="s">
        <v>1491</v>
      </c>
      <c r="M1170" s="19" t="s">
        <v>511</v>
      </c>
      <c r="N1170">
        <v>1</v>
      </c>
      <c r="O1170">
        <v>7</v>
      </c>
      <c r="P1170" s="14" t="s">
        <v>96</v>
      </c>
      <c r="Q1170" s="14" t="s">
        <v>2059</v>
      </c>
    </row>
    <row r="1171" spans="1:17" ht="18" customHeight="1" x14ac:dyDescent="0.2">
      <c r="A1171" s="6" t="s">
        <v>20</v>
      </c>
      <c r="B1171" s="6" t="s">
        <v>625</v>
      </c>
      <c r="C1171" s="6" t="s">
        <v>14</v>
      </c>
      <c r="D1171" s="6" t="s">
        <v>43</v>
      </c>
      <c r="E1171" s="6" t="s">
        <v>1834</v>
      </c>
      <c r="F1171" s="19">
        <v>4</v>
      </c>
      <c r="G1171" s="19" t="str">
        <f t="shared" si="51"/>
        <v>d</v>
      </c>
      <c r="H1171" s="19">
        <f t="shared" si="52"/>
        <v>2011</v>
      </c>
      <c r="I1171" s="19" t="s">
        <v>1839</v>
      </c>
      <c r="J1171" s="19" t="s">
        <v>1836</v>
      </c>
      <c r="K1171" s="14" t="s">
        <v>1491</v>
      </c>
      <c r="M1171" s="19" t="s">
        <v>511</v>
      </c>
      <c r="N1171">
        <v>1</v>
      </c>
      <c r="O1171">
        <v>7</v>
      </c>
      <c r="P1171" s="14" t="s">
        <v>96</v>
      </c>
      <c r="Q1171" s="14" t="s">
        <v>2059</v>
      </c>
    </row>
    <row r="1172" spans="1:17" ht="18" customHeight="1" x14ac:dyDescent="0.2">
      <c r="A1172" s="6" t="s">
        <v>20</v>
      </c>
      <c r="B1172" s="6" t="s">
        <v>626</v>
      </c>
      <c r="C1172" s="6" t="s">
        <v>14</v>
      </c>
      <c r="D1172" s="6" t="s">
        <v>43</v>
      </c>
      <c r="E1172" s="6" t="s">
        <v>1834</v>
      </c>
      <c r="F1172" s="19">
        <v>5</v>
      </c>
      <c r="G1172" s="19" t="str">
        <f t="shared" si="51"/>
        <v>e</v>
      </c>
      <c r="H1172" s="19">
        <f t="shared" si="52"/>
        <v>2012</v>
      </c>
      <c r="I1172" s="19" t="s">
        <v>1840</v>
      </c>
      <c r="J1172" s="19" t="s">
        <v>1836</v>
      </c>
      <c r="K1172" s="14" t="s">
        <v>1491</v>
      </c>
      <c r="M1172" s="19" t="s">
        <v>511</v>
      </c>
      <c r="N1172">
        <v>1</v>
      </c>
      <c r="O1172">
        <v>7</v>
      </c>
      <c r="P1172" s="14" t="s">
        <v>96</v>
      </c>
      <c r="Q1172" s="14" t="s">
        <v>2059</v>
      </c>
    </row>
    <row r="1173" spans="1:17" ht="18" customHeight="1" x14ac:dyDescent="0.2">
      <c r="A1173" s="6" t="s">
        <v>20</v>
      </c>
      <c r="B1173" s="6" t="s">
        <v>627</v>
      </c>
      <c r="C1173" s="6" t="s">
        <v>14</v>
      </c>
      <c r="D1173" s="6" t="s">
        <v>43</v>
      </c>
      <c r="E1173" s="6" t="s">
        <v>1834</v>
      </c>
      <c r="F1173" s="19">
        <v>6</v>
      </c>
      <c r="G1173" s="19" t="str">
        <f t="shared" si="51"/>
        <v>f</v>
      </c>
      <c r="H1173" s="19">
        <f t="shared" si="52"/>
        <v>2013</v>
      </c>
      <c r="I1173" s="19" t="s">
        <v>1844</v>
      </c>
      <c r="J1173" s="19" t="s">
        <v>1836</v>
      </c>
      <c r="K1173" s="14" t="s">
        <v>1491</v>
      </c>
      <c r="M1173" s="19" t="s">
        <v>511</v>
      </c>
      <c r="N1173">
        <v>1</v>
      </c>
      <c r="O1173">
        <v>7</v>
      </c>
      <c r="P1173" s="14" t="s">
        <v>96</v>
      </c>
      <c r="Q1173" s="14" t="s">
        <v>2059</v>
      </c>
    </row>
    <row r="1174" spans="1:17" ht="18" customHeight="1" x14ac:dyDescent="0.2">
      <c r="A1174" s="6" t="s">
        <v>20</v>
      </c>
      <c r="B1174" s="6" t="s">
        <v>628</v>
      </c>
      <c r="C1174" s="6" t="s">
        <v>14</v>
      </c>
      <c r="D1174" s="6" t="s">
        <v>43</v>
      </c>
      <c r="E1174" s="6" t="s">
        <v>1834</v>
      </c>
      <c r="F1174" s="19">
        <v>7</v>
      </c>
      <c r="G1174" s="19" t="str">
        <f t="shared" si="51"/>
        <v>g</v>
      </c>
      <c r="H1174" s="19">
        <f t="shared" si="52"/>
        <v>2014</v>
      </c>
      <c r="I1174" s="19" t="s">
        <v>1841</v>
      </c>
      <c r="J1174" s="19" t="s">
        <v>1836</v>
      </c>
      <c r="K1174" s="14" t="s">
        <v>1491</v>
      </c>
      <c r="M1174" s="19" t="s">
        <v>511</v>
      </c>
      <c r="N1174">
        <v>1</v>
      </c>
      <c r="O1174">
        <v>7</v>
      </c>
      <c r="P1174" s="14" t="s">
        <v>96</v>
      </c>
      <c r="Q1174" s="14" t="s">
        <v>2059</v>
      </c>
    </row>
    <row r="1175" spans="1:17" ht="18" customHeight="1" x14ac:dyDescent="0.2">
      <c r="A1175" s="6" t="s">
        <v>20</v>
      </c>
      <c r="B1175" s="6" t="s">
        <v>629</v>
      </c>
      <c r="C1175" s="6" t="s">
        <v>14</v>
      </c>
      <c r="D1175" s="6" t="s">
        <v>43</v>
      </c>
      <c r="E1175" s="6" t="s">
        <v>1834</v>
      </c>
      <c r="F1175" s="19">
        <v>8</v>
      </c>
      <c r="G1175" s="19" t="str">
        <f t="shared" si="51"/>
        <v>h</v>
      </c>
      <c r="H1175" s="19">
        <f t="shared" si="52"/>
        <v>2015</v>
      </c>
      <c r="I1175" s="19" t="s">
        <v>1842</v>
      </c>
      <c r="J1175" s="19" t="s">
        <v>1836</v>
      </c>
      <c r="K1175" s="14" t="s">
        <v>1491</v>
      </c>
      <c r="M1175" s="19" t="s">
        <v>511</v>
      </c>
      <c r="N1175">
        <v>1</v>
      </c>
      <c r="O1175">
        <v>7</v>
      </c>
      <c r="P1175" s="14" t="s">
        <v>96</v>
      </c>
      <c r="Q1175" s="14" t="s">
        <v>2059</v>
      </c>
    </row>
    <row r="1176" spans="1:17" ht="18" customHeight="1" x14ac:dyDescent="0.2">
      <c r="A1176" s="6" t="s">
        <v>20</v>
      </c>
      <c r="B1176" s="6" t="s">
        <v>630</v>
      </c>
      <c r="C1176" s="6" t="s">
        <v>14</v>
      </c>
      <c r="D1176" s="6" t="s">
        <v>43</v>
      </c>
      <c r="E1176" s="6" t="s">
        <v>1834</v>
      </c>
      <c r="F1176" s="19">
        <v>9</v>
      </c>
      <c r="G1176" s="19" t="str">
        <f t="shared" si="51"/>
        <v>i</v>
      </c>
      <c r="H1176" s="19">
        <f t="shared" si="52"/>
        <v>2016</v>
      </c>
      <c r="I1176" s="19" t="s">
        <v>1843</v>
      </c>
      <c r="J1176" s="19" t="s">
        <v>1836</v>
      </c>
      <c r="K1176" s="14" t="s">
        <v>1491</v>
      </c>
      <c r="M1176" s="19" t="s">
        <v>511</v>
      </c>
      <c r="N1176">
        <v>1</v>
      </c>
      <c r="O1176">
        <v>7</v>
      </c>
      <c r="P1176" s="14" t="s">
        <v>96</v>
      </c>
      <c r="Q1176" s="14" t="s">
        <v>2059</v>
      </c>
    </row>
    <row r="1177" spans="1:17" ht="18" customHeight="1" x14ac:dyDescent="0.2">
      <c r="A1177" s="6" t="s">
        <v>20</v>
      </c>
      <c r="B1177" s="6" t="s">
        <v>631</v>
      </c>
      <c r="C1177" s="6" t="s">
        <v>14</v>
      </c>
      <c r="D1177" s="6" t="s">
        <v>43</v>
      </c>
      <c r="E1177" s="6" t="s">
        <v>1834</v>
      </c>
      <c r="F1177" s="19">
        <v>10</v>
      </c>
      <c r="G1177" s="19" t="str">
        <f t="shared" si="51"/>
        <v>j</v>
      </c>
      <c r="H1177" s="19">
        <f t="shared" si="52"/>
        <v>2017</v>
      </c>
      <c r="I1177" s="19" t="s">
        <v>1845</v>
      </c>
      <c r="J1177" s="19" t="s">
        <v>1836</v>
      </c>
      <c r="K1177" s="14" t="s">
        <v>1491</v>
      </c>
      <c r="M1177" s="19" t="s">
        <v>511</v>
      </c>
      <c r="N1177">
        <v>1</v>
      </c>
      <c r="O1177">
        <v>7</v>
      </c>
      <c r="P1177" s="14" t="s">
        <v>96</v>
      </c>
      <c r="Q1177" s="14" t="s">
        <v>2059</v>
      </c>
    </row>
    <row r="1178" spans="1:17" ht="18" customHeight="1" x14ac:dyDescent="0.2">
      <c r="A1178" s="6" t="s">
        <v>20</v>
      </c>
      <c r="B1178" s="6" t="s">
        <v>1501</v>
      </c>
      <c r="C1178" s="6" t="s">
        <v>14</v>
      </c>
      <c r="D1178" s="6" t="s">
        <v>43</v>
      </c>
      <c r="E1178" s="6" t="s">
        <v>1834</v>
      </c>
      <c r="F1178" s="19">
        <v>11</v>
      </c>
      <c r="G1178" s="19" t="str">
        <f t="shared" si="51"/>
        <v>k</v>
      </c>
      <c r="H1178" s="19">
        <f t="shared" si="52"/>
        <v>2018</v>
      </c>
      <c r="I1178" s="19" t="s">
        <v>1846</v>
      </c>
      <c r="J1178" s="19" t="s">
        <v>1836</v>
      </c>
      <c r="K1178" s="14" t="s">
        <v>1491</v>
      </c>
      <c r="M1178" s="19" t="s">
        <v>511</v>
      </c>
      <c r="N1178">
        <v>1</v>
      </c>
      <c r="O1178">
        <v>7</v>
      </c>
      <c r="P1178" s="14" t="s">
        <v>96</v>
      </c>
      <c r="Q1178" s="14" t="s">
        <v>2059</v>
      </c>
    </row>
    <row r="1179" spans="1:17" ht="18" customHeight="1" x14ac:dyDescent="0.2">
      <c r="A1179" s="6" t="s">
        <v>20</v>
      </c>
      <c r="B1179" s="6" t="s">
        <v>622</v>
      </c>
      <c r="C1179" s="6" t="s">
        <v>14</v>
      </c>
      <c r="D1179" s="6" t="s">
        <v>43</v>
      </c>
      <c r="E1179" s="6" t="s">
        <v>1847</v>
      </c>
      <c r="F1179" s="19">
        <v>1</v>
      </c>
      <c r="G1179" s="19" t="str">
        <f t="shared" si="51"/>
        <v>a</v>
      </c>
      <c r="H1179" s="19">
        <f t="shared" si="52"/>
        <v>2008</v>
      </c>
      <c r="I1179" s="19" t="s">
        <v>1848</v>
      </c>
      <c r="J1179" s="19" t="s">
        <v>1849</v>
      </c>
      <c r="K1179" s="14" t="s">
        <v>1491</v>
      </c>
      <c r="M1179" s="19" t="s">
        <v>511</v>
      </c>
      <c r="N1179">
        <v>1</v>
      </c>
      <c r="O1179">
        <v>7</v>
      </c>
      <c r="P1179" s="14" t="s">
        <v>96</v>
      </c>
      <c r="Q1179" s="14" t="s">
        <v>2059</v>
      </c>
    </row>
    <row r="1180" spans="1:17" ht="18" customHeight="1" x14ac:dyDescent="0.2">
      <c r="A1180" s="6" t="s">
        <v>20</v>
      </c>
      <c r="B1180" s="6" t="s">
        <v>623</v>
      </c>
      <c r="C1180" s="6" t="s">
        <v>14</v>
      </c>
      <c r="D1180" s="6" t="s">
        <v>43</v>
      </c>
      <c r="E1180" s="6" t="s">
        <v>1847</v>
      </c>
      <c r="F1180" s="19">
        <v>2</v>
      </c>
      <c r="G1180" s="19" t="str">
        <f t="shared" si="51"/>
        <v>b</v>
      </c>
      <c r="H1180" s="19">
        <f t="shared" si="52"/>
        <v>2009</v>
      </c>
      <c r="I1180" s="19" t="s">
        <v>1850</v>
      </c>
      <c r="J1180" s="19" t="s">
        <v>1849</v>
      </c>
      <c r="K1180" s="14" t="s">
        <v>1491</v>
      </c>
      <c r="M1180" s="19" t="s">
        <v>511</v>
      </c>
      <c r="N1180">
        <v>1</v>
      </c>
      <c r="O1180">
        <v>7</v>
      </c>
      <c r="P1180" s="14" t="s">
        <v>96</v>
      </c>
      <c r="Q1180" s="14" t="s">
        <v>2059</v>
      </c>
    </row>
    <row r="1181" spans="1:17" ht="18" customHeight="1" x14ac:dyDescent="0.2">
      <c r="A1181" s="6" t="s">
        <v>20</v>
      </c>
      <c r="B1181" s="6" t="s">
        <v>624</v>
      </c>
      <c r="C1181" s="6" t="s">
        <v>14</v>
      </c>
      <c r="D1181" s="6" t="s">
        <v>43</v>
      </c>
      <c r="E1181" s="6" t="s">
        <v>1847</v>
      </c>
      <c r="F1181" s="19">
        <v>3</v>
      </c>
      <c r="G1181" s="19" t="str">
        <f t="shared" si="51"/>
        <v>c</v>
      </c>
      <c r="H1181" s="19">
        <f t="shared" si="52"/>
        <v>2010</v>
      </c>
      <c r="I1181" s="19" t="s">
        <v>1851</v>
      </c>
      <c r="J1181" s="19" t="s">
        <v>1849</v>
      </c>
      <c r="K1181" s="14" t="s">
        <v>1491</v>
      </c>
      <c r="M1181" s="19" t="s">
        <v>511</v>
      </c>
      <c r="N1181">
        <v>1</v>
      </c>
      <c r="O1181">
        <v>7</v>
      </c>
      <c r="P1181" s="14" t="s">
        <v>96</v>
      </c>
      <c r="Q1181" s="14" t="s">
        <v>2059</v>
      </c>
    </row>
    <row r="1182" spans="1:17" ht="18" customHeight="1" x14ac:dyDescent="0.2">
      <c r="A1182" s="6" t="s">
        <v>20</v>
      </c>
      <c r="B1182" s="6" t="s">
        <v>625</v>
      </c>
      <c r="C1182" s="6" t="s">
        <v>14</v>
      </c>
      <c r="D1182" s="6" t="s">
        <v>43</v>
      </c>
      <c r="E1182" s="6" t="s">
        <v>1847</v>
      </c>
      <c r="F1182" s="19">
        <v>4</v>
      </c>
      <c r="G1182" s="19" t="str">
        <f t="shared" si="51"/>
        <v>d</v>
      </c>
      <c r="H1182" s="19">
        <f t="shared" si="52"/>
        <v>2011</v>
      </c>
      <c r="I1182" s="19" t="s">
        <v>1852</v>
      </c>
      <c r="J1182" s="19" t="s">
        <v>1849</v>
      </c>
      <c r="K1182" s="14" t="s">
        <v>1491</v>
      </c>
      <c r="M1182" s="19" t="s">
        <v>511</v>
      </c>
      <c r="N1182">
        <v>1</v>
      </c>
      <c r="O1182">
        <v>7</v>
      </c>
      <c r="P1182" s="14" t="s">
        <v>96</v>
      </c>
      <c r="Q1182" s="14" t="s">
        <v>2059</v>
      </c>
    </row>
    <row r="1183" spans="1:17" ht="18" customHeight="1" x14ac:dyDescent="0.2">
      <c r="A1183" s="6" t="s">
        <v>20</v>
      </c>
      <c r="B1183" s="6" t="s">
        <v>626</v>
      </c>
      <c r="C1183" s="6" t="s">
        <v>14</v>
      </c>
      <c r="D1183" s="6" t="s">
        <v>43</v>
      </c>
      <c r="E1183" s="6" t="s">
        <v>1847</v>
      </c>
      <c r="F1183" s="19">
        <v>5</v>
      </c>
      <c r="G1183" s="19" t="str">
        <f t="shared" si="51"/>
        <v>e</v>
      </c>
      <c r="H1183" s="19">
        <f t="shared" si="52"/>
        <v>2012</v>
      </c>
      <c r="I1183" s="19" t="s">
        <v>1854</v>
      </c>
      <c r="J1183" s="19" t="s">
        <v>1849</v>
      </c>
      <c r="K1183" s="14" t="s">
        <v>1491</v>
      </c>
      <c r="M1183" s="19" t="s">
        <v>511</v>
      </c>
      <c r="N1183">
        <v>1</v>
      </c>
      <c r="O1183">
        <v>7</v>
      </c>
      <c r="P1183" s="14" t="s">
        <v>96</v>
      </c>
      <c r="Q1183" s="14" t="s">
        <v>2059</v>
      </c>
    </row>
    <row r="1184" spans="1:17" ht="18" customHeight="1" x14ac:dyDescent="0.2">
      <c r="A1184" s="6" t="s">
        <v>20</v>
      </c>
      <c r="B1184" s="6" t="s">
        <v>627</v>
      </c>
      <c r="C1184" s="6" t="s">
        <v>14</v>
      </c>
      <c r="D1184" s="6" t="s">
        <v>43</v>
      </c>
      <c r="E1184" s="6" t="s">
        <v>1847</v>
      </c>
      <c r="F1184" s="19">
        <v>6</v>
      </c>
      <c r="G1184" s="19" t="str">
        <f t="shared" si="51"/>
        <v>f</v>
      </c>
      <c r="H1184" s="19">
        <f t="shared" si="52"/>
        <v>2013</v>
      </c>
      <c r="I1184" s="19" t="s">
        <v>1858</v>
      </c>
      <c r="J1184" s="19" t="s">
        <v>1849</v>
      </c>
      <c r="K1184" s="14" t="s">
        <v>1491</v>
      </c>
      <c r="M1184" s="19" t="s">
        <v>511</v>
      </c>
      <c r="N1184">
        <v>1</v>
      </c>
      <c r="O1184">
        <v>7</v>
      </c>
      <c r="P1184" s="14" t="s">
        <v>96</v>
      </c>
      <c r="Q1184" s="14" t="s">
        <v>2059</v>
      </c>
    </row>
    <row r="1185" spans="1:17" ht="18" customHeight="1" x14ac:dyDescent="0.2">
      <c r="A1185" s="6" t="s">
        <v>20</v>
      </c>
      <c r="B1185" s="6" t="s">
        <v>628</v>
      </c>
      <c r="C1185" s="6" t="s">
        <v>14</v>
      </c>
      <c r="D1185" s="6" t="s">
        <v>43</v>
      </c>
      <c r="E1185" s="6" t="s">
        <v>1847</v>
      </c>
      <c r="F1185" s="19">
        <v>7</v>
      </c>
      <c r="G1185" s="19" t="str">
        <f t="shared" si="51"/>
        <v>g</v>
      </c>
      <c r="H1185" s="19">
        <f t="shared" si="52"/>
        <v>2014</v>
      </c>
      <c r="I1185" s="19" t="s">
        <v>1855</v>
      </c>
      <c r="J1185" s="19" t="s">
        <v>1849</v>
      </c>
      <c r="K1185" s="14" t="s">
        <v>1491</v>
      </c>
      <c r="M1185" s="19" t="s">
        <v>511</v>
      </c>
      <c r="N1185">
        <v>1</v>
      </c>
      <c r="O1185">
        <v>7</v>
      </c>
      <c r="P1185" s="14" t="s">
        <v>96</v>
      </c>
      <c r="Q1185" s="14" t="s">
        <v>2059</v>
      </c>
    </row>
    <row r="1186" spans="1:17" ht="18" customHeight="1" x14ac:dyDescent="0.2">
      <c r="A1186" s="6" t="s">
        <v>20</v>
      </c>
      <c r="B1186" s="6" t="s">
        <v>629</v>
      </c>
      <c r="C1186" s="6" t="s">
        <v>14</v>
      </c>
      <c r="D1186" s="6" t="s">
        <v>43</v>
      </c>
      <c r="E1186" s="6" t="s">
        <v>1847</v>
      </c>
      <c r="F1186" s="19">
        <v>8</v>
      </c>
      <c r="G1186" s="19" t="str">
        <f t="shared" si="51"/>
        <v>h</v>
      </c>
      <c r="H1186" s="19">
        <f t="shared" si="52"/>
        <v>2015</v>
      </c>
      <c r="I1186" s="19" t="s">
        <v>1856</v>
      </c>
      <c r="J1186" s="19" t="s">
        <v>1849</v>
      </c>
      <c r="K1186" s="14" t="s">
        <v>1491</v>
      </c>
      <c r="M1186" s="19" t="s">
        <v>511</v>
      </c>
      <c r="N1186">
        <v>1</v>
      </c>
      <c r="O1186">
        <v>7</v>
      </c>
      <c r="P1186" s="14" t="s">
        <v>96</v>
      </c>
      <c r="Q1186" s="14" t="s">
        <v>2059</v>
      </c>
    </row>
    <row r="1187" spans="1:17" ht="18" customHeight="1" x14ac:dyDescent="0.2">
      <c r="A1187" s="6" t="s">
        <v>20</v>
      </c>
      <c r="B1187" s="6" t="s">
        <v>630</v>
      </c>
      <c r="C1187" s="6" t="s">
        <v>14</v>
      </c>
      <c r="D1187" s="6" t="s">
        <v>43</v>
      </c>
      <c r="E1187" s="6" t="s">
        <v>1847</v>
      </c>
      <c r="F1187" s="19">
        <v>9</v>
      </c>
      <c r="G1187" s="19" t="str">
        <f t="shared" si="51"/>
        <v>i</v>
      </c>
      <c r="H1187" s="19">
        <f t="shared" si="52"/>
        <v>2016</v>
      </c>
      <c r="I1187" s="19" t="s">
        <v>1857</v>
      </c>
      <c r="J1187" s="19" t="s">
        <v>1849</v>
      </c>
      <c r="K1187" s="14" t="s">
        <v>1491</v>
      </c>
      <c r="M1187" s="19" t="s">
        <v>511</v>
      </c>
      <c r="N1187">
        <v>1</v>
      </c>
      <c r="O1187">
        <v>7</v>
      </c>
      <c r="P1187" s="14" t="s">
        <v>96</v>
      </c>
      <c r="Q1187" s="14" t="s">
        <v>2059</v>
      </c>
    </row>
    <row r="1188" spans="1:17" ht="18" customHeight="1" x14ac:dyDescent="0.2">
      <c r="A1188" s="6" t="s">
        <v>20</v>
      </c>
      <c r="B1188" s="6" t="s">
        <v>631</v>
      </c>
      <c r="C1188" s="6" t="s">
        <v>14</v>
      </c>
      <c r="D1188" s="6" t="s">
        <v>43</v>
      </c>
      <c r="E1188" s="6" t="s">
        <v>1847</v>
      </c>
      <c r="F1188" s="19">
        <v>10</v>
      </c>
      <c r="G1188" s="19" t="str">
        <f t="shared" si="51"/>
        <v>j</v>
      </c>
      <c r="H1188" s="19">
        <f t="shared" si="52"/>
        <v>2017</v>
      </c>
      <c r="I1188" s="19" t="s">
        <v>1859</v>
      </c>
      <c r="J1188" s="19" t="s">
        <v>1849</v>
      </c>
      <c r="K1188" s="14" t="s">
        <v>1491</v>
      </c>
      <c r="M1188" s="19" t="s">
        <v>511</v>
      </c>
      <c r="N1188">
        <v>1</v>
      </c>
      <c r="O1188">
        <v>7</v>
      </c>
      <c r="P1188" s="14" t="s">
        <v>96</v>
      </c>
      <c r="Q1188" s="14" t="s">
        <v>2059</v>
      </c>
    </row>
    <row r="1189" spans="1:17" ht="18" customHeight="1" x14ac:dyDescent="0.2">
      <c r="A1189" s="6" t="s">
        <v>20</v>
      </c>
      <c r="B1189" s="6" t="s">
        <v>1501</v>
      </c>
      <c r="C1189" s="6" t="s">
        <v>14</v>
      </c>
      <c r="D1189" s="6" t="s">
        <v>43</v>
      </c>
      <c r="E1189" s="6" t="s">
        <v>1847</v>
      </c>
      <c r="F1189" s="19">
        <v>11</v>
      </c>
      <c r="G1189" s="19" t="str">
        <f t="shared" ref="G1189:G1220" si="53">MID("abcdefghijklmnopqrstuvwxyz",F1189,1)</f>
        <v>k</v>
      </c>
      <c r="H1189" s="19">
        <f t="shared" ref="H1189:H1220" si="54">F1189+2007</f>
        <v>2018</v>
      </c>
      <c r="I1189" s="19" t="s">
        <v>1860</v>
      </c>
      <c r="J1189" s="19" t="s">
        <v>1849</v>
      </c>
      <c r="K1189" s="14" t="s">
        <v>1491</v>
      </c>
      <c r="M1189" s="19" t="s">
        <v>511</v>
      </c>
      <c r="N1189">
        <v>1</v>
      </c>
      <c r="O1189">
        <v>7</v>
      </c>
      <c r="P1189" s="14" t="s">
        <v>96</v>
      </c>
      <c r="Q1189" s="14" t="s">
        <v>2059</v>
      </c>
    </row>
    <row r="1190" spans="1:17" ht="18" customHeight="1" x14ac:dyDescent="0.2">
      <c r="A1190" s="6" t="s">
        <v>20</v>
      </c>
      <c r="B1190" s="6" t="s">
        <v>622</v>
      </c>
      <c r="C1190" s="6" t="s">
        <v>14</v>
      </c>
      <c r="D1190" s="6" t="s">
        <v>43</v>
      </c>
      <c r="E1190" s="6" t="s">
        <v>1861</v>
      </c>
      <c r="F1190" s="19">
        <v>1</v>
      </c>
      <c r="G1190" s="19" t="str">
        <f t="shared" si="53"/>
        <v>a</v>
      </c>
      <c r="H1190" s="19">
        <f t="shared" si="54"/>
        <v>2008</v>
      </c>
      <c r="I1190" s="19" t="s">
        <v>1862</v>
      </c>
      <c r="J1190" s="19" t="s">
        <v>1863</v>
      </c>
      <c r="K1190" s="14" t="s">
        <v>1491</v>
      </c>
      <c r="M1190" s="19" t="s">
        <v>511</v>
      </c>
      <c r="N1190">
        <v>1</v>
      </c>
      <c r="O1190">
        <v>7</v>
      </c>
      <c r="P1190" s="14" t="s">
        <v>96</v>
      </c>
      <c r="Q1190" s="14" t="s">
        <v>2059</v>
      </c>
    </row>
    <row r="1191" spans="1:17" ht="18" customHeight="1" x14ac:dyDescent="0.2">
      <c r="A1191" s="6" t="s">
        <v>20</v>
      </c>
      <c r="B1191" s="6" t="s">
        <v>623</v>
      </c>
      <c r="C1191" s="6" t="s">
        <v>14</v>
      </c>
      <c r="D1191" s="6" t="s">
        <v>43</v>
      </c>
      <c r="E1191" s="6" t="s">
        <v>1861</v>
      </c>
      <c r="F1191" s="19">
        <v>2</v>
      </c>
      <c r="G1191" s="19" t="str">
        <f t="shared" si="53"/>
        <v>b</v>
      </c>
      <c r="H1191" s="19">
        <f t="shared" si="54"/>
        <v>2009</v>
      </c>
      <c r="I1191" s="19" t="s">
        <v>1864</v>
      </c>
      <c r="J1191" s="19" t="s">
        <v>1863</v>
      </c>
      <c r="K1191" s="14" t="s">
        <v>1491</v>
      </c>
      <c r="M1191" s="19" t="s">
        <v>511</v>
      </c>
      <c r="N1191">
        <v>1</v>
      </c>
      <c r="O1191">
        <v>7</v>
      </c>
      <c r="P1191" s="14" t="s">
        <v>96</v>
      </c>
      <c r="Q1191" s="14" t="s">
        <v>2059</v>
      </c>
    </row>
    <row r="1192" spans="1:17" ht="18" customHeight="1" x14ac:dyDescent="0.2">
      <c r="A1192" s="6" t="s">
        <v>20</v>
      </c>
      <c r="B1192" s="6" t="s">
        <v>624</v>
      </c>
      <c r="C1192" s="6" t="s">
        <v>14</v>
      </c>
      <c r="D1192" s="6" t="s">
        <v>43</v>
      </c>
      <c r="E1192" s="6" t="s">
        <v>1861</v>
      </c>
      <c r="F1192" s="19">
        <v>3</v>
      </c>
      <c r="G1192" s="19" t="str">
        <f t="shared" si="53"/>
        <v>c</v>
      </c>
      <c r="H1192" s="19">
        <f t="shared" si="54"/>
        <v>2010</v>
      </c>
      <c r="I1192" s="19" t="s">
        <v>1865</v>
      </c>
      <c r="J1192" s="19" t="s">
        <v>1863</v>
      </c>
      <c r="K1192" s="14" t="s">
        <v>1491</v>
      </c>
      <c r="M1192" s="19" t="s">
        <v>511</v>
      </c>
      <c r="N1192">
        <v>1</v>
      </c>
      <c r="O1192">
        <v>7</v>
      </c>
      <c r="P1192" s="14" t="s">
        <v>96</v>
      </c>
      <c r="Q1192" s="14" t="s">
        <v>2059</v>
      </c>
    </row>
    <row r="1193" spans="1:17" ht="18" customHeight="1" x14ac:dyDescent="0.2">
      <c r="A1193" s="6" t="s">
        <v>20</v>
      </c>
      <c r="B1193" s="6" t="s">
        <v>625</v>
      </c>
      <c r="C1193" s="6" t="s">
        <v>14</v>
      </c>
      <c r="D1193" s="6" t="s">
        <v>43</v>
      </c>
      <c r="E1193" s="6" t="s">
        <v>1861</v>
      </c>
      <c r="F1193" s="19">
        <v>4</v>
      </c>
      <c r="G1193" s="19" t="str">
        <f t="shared" si="53"/>
        <v>d</v>
      </c>
      <c r="H1193" s="19">
        <f t="shared" si="54"/>
        <v>2011</v>
      </c>
      <c r="I1193" s="19" t="s">
        <v>1866</v>
      </c>
      <c r="J1193" s="19" t="s">
        <v>1863</v>
      </c>
      <c r="K1193" s="14" t="s">
        <v>1491</v>
      </c>
      <c r="M1193" s="19" t="s">
        <v>511</v>
      </c>
      <c r="N1193">
        <v>1</v>
      </c>
      <c r="O1193">
        <v>7</v>
      </c>
      <c r="P1193" s="14" t="s">
        <v>96</v>
      </c>
      <c r="Q1193" s="14" t="s">
        <v>2059</v>
      </c>
    </row>
    <row r="1194" spans="1:17" ht="18" customHeight="1" x14ac:dyDescent="0.2">
      <c r="A1194" s="6" t="s">
        <v>20</v>
      </c>
      <c r="B1194" s="6" t="s">
        <v>626</v>
      </c>
      <c r="C1194" s="6" t="s">
        <v>14</v>
      </c>
      <c r="D1194" s="6" t="s">
        <v>43</v>
      </c>
      <c r="E1194" s="6" t="s">
        <v>1861</v>
      </c>
      <c r="F1194" s="19">
        <v>5</v>
      </c>
      <c r="G1194" s="19" t="str">
        <f t="shared" si="53"/>
        <v>e</v>
      </c>
      <c r="H1194" s="19">
        <f t="shared" si="54"/>
        <v>2012</v>
      </c>
      <c r="I1194" s="19" t="s">
        <v>1867</v>
      </c>
      <c r="J1194" s="19" t="s">
        <v>1863</v>
      </c>
      <c r="K1194" s="14" t="s">
        <v>1491</v>
      </c>
      <c r="M1194" s="19" t="s">
        <v>511</v>
      </c>
      <c r="N1194">
        <v>1</v>
      </c>
      <c r="O1194">
        <v>7</v>
      </c>
      <c r="P1194" s="14" t="s">
        <v>96</v>
      </c>
      <c r="Q1194" s="14" t="s">
        <v>2059</v>
      </c>
    </row>
    <row r="1195" spans="1:17" ht="18" customHeight="1" x14ac:dyDescent="0.2">
      <c r="A1195" s="6" t="s">
        <v>20</v>
      </c>
      <c r="B1195" s="6" t="s">
        <v>627</v>
      </c>
      <c r="C1195" s="6" t="s">
        <v>14</v>
      </c>
      <c r="D1195" s="6" t="s">
        <v>43</v>
      </c>
      <c r="E1195" s="6" t="s">
        <v>1861</v>
      </c>
      <c r="F1195" s="19">
        <v>6</v>
      </c>
      <c r="G1195" s="19" t="str">
        <f t="shared" si="53"/>
        <v>f</v>
      </c>
      <c r="H1195" s="19">
        <f t="shared" si="54"/>
        <v>2013</v>
      </c>
      <c r="I1195" s="19" t="s">
        <v>1871</v>
      </c>
      <c r="J1195" s="19" t="s">
        <v>1863</v>
      </c>
      <c r="K1195" s="14" t="s">
        <v>1491</v>
      </c>
      <c r="M1195" s="19" t="s">
        <v>511</v>
      </c>
      <c r="N1195">
        <v>1</v>
      </c>
      <c r="O1195">
        <v>7</v>
      </c>
      <c r="P1195" s="14" t="s">
        <v>96</v>
      </c>
      <c r="Q1195" s="14" t="s">
        <v>2059</v>
      </c>
    </row>
    <row r="1196" spans="1:17" ht="18" customHeight="1" x14ac:dyDescent="0.2">
      <c r="A1196" s="6" t="s">
        <v>20</v>
      </c>
      <c r="B1196" s="6" t="s">
        <v>628</v>
      </c>
      <c r="C1196" s="6" t="s">
        <v>14</v>
      </c>
      <c r="D1196" s="6" t="s">
        <v>43</v>
      </c>
      <c r="E1196" s="6" t="s">
        <v>1861</v>
      </c>
      <c r="F1196" s="19">
        <v>7</v>
      </c>
      <c r="G1196" s="19" t="str">
        <f t="shared" si="53"/>
        <v>g</v>
      </c>
      <c r="H1196" s="19">
        <f t="shared" si="54"/>
        <v>2014</v>
      </c>
      <c r="I1196" s="19" t="s">
        <v>1868</v>
      </c>
      <c r="J1196" s="19" t="s">
        <v>1863</v>
      </c>
      <c r="K1196" s="14" t="s">
        <v>1491</v>
      </c>
      <c r="M1196" s="19" t="s">
        <v>511</v>
      </c>
      <c r="N1196">
        <v>1</v>
      </c>
      <c r="O1196">
        <v>7</v>
      </c>
      <c r="P1196" s="14" t="s">
        <v>96</v>
      </c>
      <c r="Q1196" s="14" t="s">
        <v>2059</v>
      </c>
    </row>
    <row r="1197" spans="1:17" ht="18" customHeight="1" x14ac:dyDescent="0.2">
      <c r="A1197" s="6" t="s">
        <v>20</v>
      </c>
      <c r="B1197" s="6" t="s">
        <v>629</v>
      </c>
      <c r="C1197" s="6" t="s">
        <v>14</v>
      </c>
      <c r="D1197" s="6" t="s">
        <v>43</v>
      </c>
      <c r="E1197" s="6" t="s">
        <v>1861</v>
      </c>
      <c r="F1197" s="19">
        <v>8</v>
      </c>
      <c r="G1197" s="19" t="str">
        <f t="shared" si="53"/>
        <v>h</v>
      </c>
      <c r="H1197" s="19">
        <f t="shared" si="54"/>
        <v>2015</v>
      </c>
      <c r="I1197" s="19" t="s">
        <v>1869</v>
      </c>
      <c r="J1197" s="19" t="s">
        <v>1863</v>
      </c>
      <c r="K1197" s="14" t="s">
        <v>1491</v>
      </c>
      <c r="M1197" s="19" t="s">
        <v>511</v>
      </c>
      <c r="N1197">
        <v>1</v>
      </c>
      <c r="O1197">
        <v>7</v>
      </c>
      <c r="P1197" s="14" t="s">
        <v>96</v>
      </c>
      <c r="Q1197" s="14" t="s">
        <v>2059</v>
      </c>
    </row>
    <row r="1198" spans="1:17" ht="18" customHeight="1" x14ac:dyDescent="0.2">
      <c r="A1198" s="6" t="s">
        <v>20</v>
      </c>
      <c r="B1198" s="6" t="s">
        <v>630</v>
      </c>
      <c r="C1198" s="6" t="s">
        <v>14</v>
      </c>
      <c r="D1198" s="6" t="s">
        <v>43</v>
      </c>
      <c r="E1198" s="6" t="s">
        <v>1861</v>
      </c>
      <c r="F1198" s="19">
        <v>9</v>
      </c>
      <c r="G1198" s="19" t="str">
        <f t="shared" si="53"/>
        <v>i</v>
      </c>
      <c r="H1198" s="19">
        <f t="shared" si="54"/>
        <v>2016</v>
      </c>
      <c r="I1198" s="19" t="s">
        <v>1870</v>
      </c>
      <c r="J1198" s="19" t="s">
        <v>1863</v>
      </c>
      <c r="K1198" s="14" t="s">
        <v>1491</v>
      </c>
      <c r="M1198" s="19" t="s">
        <v>511</v>
      </c>
      <c r="N1198">
        <v>1</v>
      </c>
      <c r="O1198">
        <v>7</v>
      </c>
      <c r="P1198" s="14" t="s">
        <v>96</v>
      </c>
      <c r="Q1198" s="14" t="s">
        <v>2059</v>
      </c>
    </row>
    <row r="1199" spans="1:17" ht="18" customHeight="1" x14ac:dyDescent="0.2">
      <c r="A1199" s="6" t="s">
        <v>20</v>
      </c>
      <c r="B1199" s="6" t="s">
        <v>631</v>
      </c>
      <c r="C1199" s="6" t="s">
        <v>14</v>
      </c>
      <c r="D1199" s="6" t="s">
        <v>43</v>
      </c>
      <c r="E1199" s="6" t="s">
        <v>1861</v>
      </c>
      <c r="F1199" s="19">
        <v>10</v>
      </c>
      <c r="G1199" s="19" t="str">
        <f t="shared" si="53"/>
        <v>j</v>
      </c>
      <c r="H1199" s="19">
        <f t="shared" si="54"/>
        <v>2017</v>
      </c>
      <c r="I1199" s="19" t="s">
        <v>1872</v>
      </c>
      <c r="J1199" s="19" t="s">
        <v>1863</v>
      </c>
      <c r="K1199" s="14" t="s">
        <v>1491</v>
      </c>
      <c r="M1199" s="19" t="s">
        <v>511</v>
      </c>
      <c r="N1199">
        <v>1</v>
      </c>
      <c r="O1199">
        <v>7</v>
      </c>
      <c r="P1199" s="14" t="s">
        <v>96</v>
      </c>
      <c r="Q1199" s="14" t="s">
        <v>2059</v>
      </c>
    </row>
    <row r="1200" spans="1:17" ht="18" customHeight="1" x14ac:dyDescent="0.2">
      <c r="A1200" s="6" t="s">
        <v>20</v>
      </c>
      <c r="B1200" s="6" t="s">
        <v>1501</v>
      </c>
      <c r="C1200" s="6" t="s">
        <v>14</v>
      </c>
      <c r="D1200" s="6" t="s">
        <v>43</v>
      </c>
      <c r="E1200" s="6" t="s">
        <v>1861</v>
      </c>
      <c r="F1200" s="19">
        <v>11</v>
      </c>
      <c r="G1200" s="19" t="str">
        <f t="shared" si="53"/>
        <v>k</v>
      </c>
      <c r="H1200" s="19">
        <f t="shared" si="54"/>
        <v>2018</v>
      </c>
      <c r="I1200" s="19" t="s">
        <v>1873</v>
      </c>
      <c r="J1200" s="19" t="s">
        <v>1863</v>
      </c>
      <c r="K1200" s="14" t="s">
        <v>1491</v>
      </c>
      <c r="M1200" s="19" t="s">
        <v>511</v>
      </c>
      <c r="N1200">
        <v>1</v>
      </c>
      <c r="O1200">
        <v>7</v>
      </c>
      <c r="P1200" s="14" t="s">
        <v>96</v>
      </c>
      <c r="Q1200" s="14" t="s">
        <v>2059</v>
      </c>
    </row>
    <row r="1201" spans="1:17" ht="18" customHeight="1" x14ac:dyDescent="0.2">
      <c r="A1201" s="6" t="s">
        <v>20</v>
      </c>
      <c r="B1201" s="6" t="s">
        <v>622</v>
      </c>
      <c r="C1201" s="6" t="s">
        <v>14</v>
      </c>
      <c r="D1201" s="6" t="s">
        <v>43</v>
      </c>
      <c r="E1201" s="6" t="s">
        <v>1874</v>
      </c>
      <c r="F1201" s="19">
        <v>1</v>
      </c>
      <c r="G1201" s="19" t="str">
        <f t="shared" si="53"/>
        <v>a</v>
      </c>
      <c r="H1201" s="19">
        <f t="shared" si="54"/>
        <v>2008</v>
      </c>
      <c r="I1201" s="19" t="s">
        <v>1875</v>
      </c>
      <c r="J1201" s="19" t="s">
        <v>1876</v>
      </c>
      <c r="K1201" s="14" t="s">
        <v>1491</v>
      </c>
      <c r="M1201" s="19" t="s">
        <v>511</v>
      </c>
      <c r="N1201">
        <v>1</v>
      </c>
      <c r="O1201">
        <v>7</v>
      </c>
      <c r="P1201" s="14" t="s">
        <v>96</v>
      </c>
      <c r="Q1201" s="14" t="s">
        <v>2059</v>
      </c>
    </row>
    <row r="1202" spans="1:17" ht="18" customHeight="1" x14ac:dyDescent="0.2">
      <c r="A1202" s="6" t="s">
        <v>20</v>
      </c>
      <c r="B1202" s="6" t="s">
        <v>623</v>
      </c>
      <c r="C1202" s="6" t="s">
        <v>14</v>
      </c>
      <c r="D1202" s="6" t="s">
        <v>43</v>
      </c>
      <c r="E1202" s="6" t="s">
        <v>1874</v>
      </c>
      <c r="F1202" s="19">
        <v>2</v>
      </c>
      <c r="G1202" s="19" t="str">
        <f t="shared" si="53"/>
        <v>b</v>
      </c>
      <c r="H1202" s="19">
        <f t="shared" si="54"/>
        <v>2009</v>
      </c>
      <c r="I1202" s="19" t="s">
        <v>1877</v>
      </c>
      <c r="J1202" s="19" t="s">
        <v>1876</v>
      </c>
      <c r="K1202" s="14" t="s">
        <v>1491</v>
      </c>
      <c r="M1202" s="19" t="s">
        <v>511</v>
      </c>
      <c r="N1202">
        <v>1</v>
      </c>
      <c r="O1202">
        <v>7</v>
      </c>
      <c r="P1202" s="14" t="s">
        <v>96</v>
      </c>
      <c r="Q1202" s="14" t="s">
        <v>2059</v>
      </c>
    </row>
    <row r="1203" spans="1:17" ht="18" customHeight="1" x14ac:dyDescent="0.2">
      <c r="A1203" s="6" t="s">
        <v>20</v>
      </c>
      <c r="B1203" s="6" t="s">
        <v>624</v>
      </c>
      <c r="C1203" s="6" t="s">
        <v>14</v>
      </c>
      <c r="D1203" s="6" t="s">
        <v>43</v>
      </c>
      <c r="E1203" s="6" t="s">
        <v>1874</v>
      </c>
      <c r="F1203" s="19">
        <v>3</v>
      </c>
      <c r="G1203" s="19" t="str">
        <f t="shared" si="53"/>
        <v>c</v>
      </c>
      <c r="H1203" s="19">
        <f t="shared" si="54"/>
        <v>2010</v>
      </c>
      <c r="I1203" s="19" t="s">
        <v>1878</v>
      </c>
      <c r="J1203" s="19" t="s">
        <v>1876</v>
      </c>
      <c r="K1203" s="14" t="s">
        <v>1491</v>
      </c>
      <c r="M1203" s="19" t="s">
        <v>511</v>
      </c>
      <c r="N1203">
        <v>1</v>
      </c>
      <c r="O1203">
        <v>7</v>
      </c>
      <c r="P1203" s="14" t="s">
        <v>96</v>
      </c>
      <c r="Q1203" s="14" t="s">
        <v>2059</v>
      </c>
    </row>
    <row r="1204" spans="1:17" ht="18" customHeight="1" x14ac:dyDescent="0.2">
      <c r="A1204" s="6" t="s">
        <v>20</v>
      </c>
      <c r="B1204" s="6" t="s">
        <v>625</v>
      </c>
      <c r="C1204" s="6" t="s">
        <v>14</v>
      </c>
      <c r="D1204" s="6" t="s">
        <v>43</v>
      </c>
      <c r="E1204" s="6" t="s">
        <v>1874</v>
      </c>
      <c r="F1204" s="19">
        <v>4</v>
      </c>
      <c r="G1204" s="19" t="str">
        <f t="shared" si="53"/>
        <v>d</v>
      </c>
      <c r="H1204" s="19">
        <f t="shared" si="54"/>
        <v>2011</v>
      </c>
      <c r="I1204" s="19" t="s">
        <v>1879</v>
      </c>
      <c r="J1204" s="19" t="s">
        <v>1876</v>
      </c>
      <c r="K1204" s="14" t="s">
        <v>1491</v>
      </c>
      <c r="M1204" s="19" t="s">
        <v>511</v>
      </c>
      <c r="N1204">
        <v>1</v>
      </c>
      <c r="O1204">
        <v>7</v>
      </c>
      <c r="P1204" s="14" t="s">
        <v>96</v>
      </c>
      <c r="Q1204" s="14" t="s">
        <v>2059</v>
      </c>
    </row>
    <row r="1205" spans="1:17" ht="18" customHeight="1" x14ac:dyDescent="0.2">
      <c r="A1205" s="6" t="s">
        <v>20</v>
      </c>
      <c r="B1205" s="6" t="s">
        <v>626</v>
      </c>
      <c r="C1205" s="6" t="s">
        <v>14</v>
      </c>
      <c r="D1205" s="6" t="s">
        <v>43</v>
      </c>
      <c r="E1205" s="6" t="s">
        <v>1874</v>
      </c>
      <c r="F1205" s="19">
        <v>5</v>
      </c>
      <c r="G1205" s="19" t="str">
        <f t="shared" si="53"/>
        <v>e</v>
      </c>
      <c r="H1205" s="19">
        <f t="shared" si="54"/>
        <v>2012</v>
      </c>
      <c r="I1205" s="19" t="s">
        <v>1880</v>
      </c>
      <c r="J1205" s="19" t="s">
        <v>1876</v>
      </c>
      <c r="K1205" s="14" t="s">
        <v>1491</v>
      </c>
      <c r="M1205" s="19" t="s">
        <v>511</v>
      </c>
      <c r="N1205">
        <v>1</v>
      </c>
      <c r="O1205">
        <v>7</v>
      </c>
      <c r="P1205" s="14" t="s">
        <v>96</v>
      </c>
      <c r="Q1205" s="14" t="s">
        <v>2059</v>
      </c>
    </row>
    <row r="1206" spans="1:17" ht="18" customHeight="1" x14ac:dyDescent="0.2">
      <c r="A1206" s="6" t="s">
        <v>20</v>
      </c>
      <c r="B1206" s="6" t="s">
        <v>627</v>
      </c>
      <c r="C1206" s="6" t="s">
        <v>14</v>
      </c>
      <c r="D1206" s="6" t="s">
        <v>43</v>
      </c>
      <c r="E1206" s="6" t="s">
        <v>1874</v>
      </c>
      <c r="F1206" s="19">
        <v>6</v>
      </c>
      <c r="G1206" s="19" t="str">
        <f t="shared" si="53"/>
        <v>f</v>
      </c>
      <c r="H1206" s="19">
        <f t="shared" si="54"/>
        <v>2013</v>
      </c>
      <c r="I1206" s="19" t="s">
        <v>1884</v>
      </c>
      <c r="J1206" s="19" t="s">
        <v>1876</v>
      </c>
      <c r="K1206" s="14" t="s">
        <v>1491</v>
      </c>
      <c r="M1206" s="19" t="s">
        <v>511</v>
      </c>
      <c r="N1206">
        <v>1</v>
      </c>
      <c r="O1206">
        <v>7</v>
      </c>
      <c r="P1206" s="14" t="s">
        <v>96</v>
      </c>
      <c r="Q1206" s="14" t="s">
        <v>2059</v>
      </c>
    </row>
    <row r="1207" spans="1:17" ht="18" customHeight="1" x14ac:dyDescent="0.2">
      <c r="A1207" s="6" t="s">
        <v>20</v>
      </c>
      <c r="B1207" s="6" t="s">
        <v>628</v>
      </c>
      <c r="C1207" s="6" t="s">
        <v>14</v>
      </c>
      <c r="D1207" s="6" t="s">
        <v>43</v>
      </c>
      <c r="E1207" s="6" t="s">
        <v>1874</v>
      </c>
      <c r="F1207" s="19">
        <v>7</v>
      </c>
      <c r="G1207" s="19" t="str">
        <f t="shared" si="53"/>
        <v>g</v>
      </c>
      <c r="H1207" s="19">
        <f t="shared" si="54"/>
        <v>2014</v>
      </c>
      <c r="I1207" s="19" t="s">
        <v>1881</v>
      </c>
      <c r="J1207" s="19" t="s">
        <v>1876</v>
      </c>
      <c r="K1207" s="14" t="s">
        <v>1491</v>
      </c>
      <c r="M1207" s="19" t="s">
        <v>511</v>
      </c>
      <c r="N1207">
        <v>1</v>
      </c>
      <c r="O1207">
        <v>7</v>
      </c>
      <c r="P1207" s="14" t="s">
        <v>96</v>
      </c>
      <c r="Q1207" s="14" t="s">
        <v>2059</v>
      </c>
    </row>
    <row r="1208" spans="1:17" ht="18" customHeight="1" x14ac:dyDescent="0.2">
      <c r="A1208" s="6" t="s">
        <v>20</v>
      </c>
      <c r="B1208" s="6" t="s">
        <v>629</v>
      </c>
      <c r="C1208" s="6" t="s">
        <v>14</v>
      </c>
      <c r="D1208" s="6" t="s">
        <v>43</v>
      </c>
      <c r="E1208" s="6" t="s">
        <v>1874</v>
      </c>
      <c r="F1208" s="19">
        <v>8</v>
      </c>
      <c r="G1208" s="19" t="str">
        <f t="shared" si="53"/>
        <v>h</v>
      </c>
      <c r="H1208" s="19">
        <f t="shared" si="54"/>
        <v>2015</v>
      </c>
      <c r="I1208" s="19" t="s">
        <v>1882</v>
      </c>
      <c r="J1208" s="19" t="s">
        <v>1876</v>
      </c>
      <c r="K1208" s="14" t="s">
        <v>1491</v>
      </c>
      <c r="M1208" s="19" t="s">
        <v>511</v>
      </c>
      <c r="N1208">
        <v>1</v>
      </c>
      <c r="O1208">
        <v>7</v>
      </c>
      <c r="P1208" s="14" t="s">
        <v>96</v>
      </c>
      <c r="Q1208" s="14" t="s">
        <v>2059</v>
      </c>
    </row>
    <row r="1209" spans="1:17" ht="18" customHeight="1" x14ac:dyDescent="0.2">
      <c r="A1209" s="6" t="s">
        <v>20</v>
      </c>
      <c r="B1209" s="6" t="s">
        <v>630</v>
      </c>
      <c r="C1209" s="6" t="s">
        <v>14</v>
      </c>
      <c r="D1209" s="6" t="s">
        <v>43</v>
      </c>
      <c r="E1209" s="6" t="s">
        <v>1874</v>
      </c>
      <c r="F1209" s="19">
        <v>9</v>
      </c>
      <c r="G1209" s="19" t="str">
        <f t="shared" si="53"/>
        <v>i</v>
      </c>
      <c r="H1209" s="19">
        <f t="shared" si="54"/>
        <v>2016</v>
      </c>
      <c r="I1209" s="19" t="s">
        <v>1883</v>
      </c>
      <c r="J1209" s="19" t="s">
        <v>1876</v>
      </c>
      <c r="K1209" s="14" t="s">
        <v>1491</v>
      </c>
      <c r="M1209" s="19" t="s">
        <v>511</v>
      </c>
      <c r="N1209">
        <v>1</v>
      </c>
      <c r="O1209">
        <v>7</v>
      </c>
      <c r="P1209" s="14" t="s">
        <v>96</v>
      </c>
      <c r="Q1209" s="14" t="s">
        <v>2059</v>
      </c>
    </row>
    <row r="1210" spans="1:17" ht="18" customHeight="1" x14ac:dyDescent="0.2">
      <c r="A1210" s="6" t="s">
        <v>20</v>
      </c>
      <c r="B1210" s="6" t="s">
        <v>631</v>
      </c>
      <c r="C1210" s="6" t="s">
        <v>14</v>
      </c>
      <c r="D1210" s="6" t="s">
        <v>43</v>
      </c>
      <c r="E1210" s="6" t="s">
        <v>1874</v>
      </c>
      <c r="F1210" s="19">
        <v>10</v>
      </c>
      <c r="G1210" s="19" t="str">
        <f t="shared" si="53"/>
        <v>j</v>
      </c>
      <c r="H1210" s="19">
        <f t="shared" si="54"/>
        <v>2017</v>
      </c>
      <c r="I1210" s="19" t="s">
        <v>1885</v>
      </c>
      <c r="J1210" s="19" t="s">
        <v>1876</v>
      </c>
      <c r="K1210" s="14" t="s">
        <v>1491</v>
      </c>
      <c r="M1210" s="19" t="s">
        <v>511</v>
      </c>
      <c r="N1210">
        <v>1</v>
      </c>
      <c r="O1210">
        <v>7</v>
      </c>
      <c r="P1210" s="14" t="s">
        <v>96</v>
      </c>
      <c r="Q1210" s="14" t="s">
        <v>2059</v>
      </c>
    </row>
    <row r="1211" spans="1:17" ht="18" customHeight="1" x14ac:dyDescent="0.2">
      <c r="A1211" s="6" t="s">
        <v>20</v>
      </c>
      <c r="B1211" s="6" t="s">
        <v>1501</v>
      </c>
      <c r="C1211" s="6" t="s">
        <v>14</v>
      </c>
      <c r="D1211" s="6" t="s">
        <v>43</v>
      </c>
      <c r="E1211" s="6" t="s">
        <v>1874</v>
      </c>
      <c r="F1211" s="19">
        <v>11</v>
      </c>
      <c r="G1211" s="19" t="str">
        <f t="shared" si="53"/>
        <v>k</v>
      </c>
      <c r="H1211" s="19">
        <f t="shared" si="54"/>
        <v>2018</v>
      </c>
      <c r="I1211" s="19" t="s">
        <v>1886</v>
      </c>
      <c r="J1211" s="19" t="s">
        <v>1876</v>
      </c>
      <c r="K1211" s="14" t="s">
        <v>1491</v>
      </c>
      <c r="M1211" s="19" t="s">
        <v>511</v>
      </c>
      <c r="N1211">
        <v>1</v>
      </c>
      <c r="O1211">
        <v>7</v>
      </c>
      <c r="P1211" s="14" t="s">
        <v>96</v>
      </c>
      <c r="Q1211" s="14" t="s">
        <v>2059</v>
      </c>
    </row>
    <row r="1212" spans="1:17" ht="18" customHeight="1" x14ac:dyDescent="0.2">
      <c r="A1212" s="6" t="s">
        <v>20</v>
      </c>
      <c r="B1212" s="6" t="s">
        <v>622</v>
      </c>
      <c r="C1212" s="6" t="s">
        <v>14</v>
      </c>
      <c r="D1212" s="6" t="s">
        <v>43</v>
      </c>
      <c r="E1212" s="6" t="s">
        <v>1887</v>
      </c>
      <c r="F1212" s="19">
        <v>1</v>
      </c>
      <c r="G1212" s="19" t="str">
        <f t="shared" si="53"/>
        <v>a</v>
      </c>
      <c r="H1212" s="19">
        <f t="shared" si="54"/>
        <v>2008</v>
      </c>
      <c r="I1212" s="19" t="s">
        <v>1888</v>
      </c>
      <c r="J1212" s="19" t="s">
        <v>1889</v>
      </c>
      <c r="K1212" s="14" t="s">
        <v>1491</v>
      </c>
      <c r="M1212" s="19" t="s">
        <v>511</v>
      </c>
      <c r="N1212">
        <v>1</v>
      </c>
      <c r="O1212">
        <v>7</v>
      </c>
      <c r="P1212" s="14" t="s">
        <v>96</v>
      </c>
      <c r="Q1212" s="14" t="s">
        <v>2059</v>
      </c>
    </row>
    <row r="1213" spans="1:17" ht="18" customHeight="1" x14ac:dyDescent="0.2">
      <c r="A1213" s="6" t="s">
        <v>20</v>
      </c>
      <c r="B1213" s="6" t="s">
        <v>623</v>
      </c>
      <c r="C1213" s="6" t="s">
        <v>14</v>
      </c>
      <c r="D1213" s="6" t="s">
        <v>43</v>
      </c>
      <c r="E1213" s="6" t="s">
        <v>1887</v>
      </c>
      <c r="F1213" s="19">
        <v>2</v>
      </c>
      <c r="G1213" s="19" t="str">
        <f t="shared" si="53"/>
        <v>b</v>
      </c>
      <c r="H1213" s="19">
        <f t="shared" si="54"/>
        <v>2009</v>
      </c>
      <c r="I1213" s="19" t="s">
        <v>1890</v>
      </c>
      <c r="J1213" s="19" t="s">
        <v>1889</v>
      </c>
      <c r="K1213" s="14" t="s">
        <v>1491</v>
      </c>
      <c r="M1213" s="19" t="s">
        <v>511</v>
      </c>
      <c r="N1213">
        <v>1</v>
      </c>
      <c r="O1213">
        <v>7</v>
      </c>
      <c r="P1213" s="14" t="s">
        <v>96</v>
      </c>
      <c r="Q1213" s="14" t="s">
        <v>2059</v>
      </c>
    </row>
    <row r="1214" spans="1:17" ht="18" customHeight="1" x14ac:dyDescent="0.2">
      <c r="A1214" s="6" t="s">
        <v>20</v>
      </c>
      <c r="B1214" s="6" t="s">
        <v>624</v>
      </c>
      <c r="C1214" s="6" t="s">
        <v>14</v>
      </c>
      <c r="D1214" s="6" t="s">
        <v>43</v>
      </c>
      <c r="E1214" s="6" t="s">
        <v>1887</v>
      </c>
      <c r="F1214" s="19">
        <v>3</v>
      </c>
      <c r="G1214" s="19" t="str">
        <f t="shared" si="53"/>
        <v>c</v>
      </c>
      <c r="H1214" s="19">
        <f t="shared" si="54"/>
        <v>2010</v>
      </c>
      <c r="I1214" s="19" t="s">
        <v>1891</v>
      </c>
      <c r="J1214" s="19" t="s">
        <v>1889</v>
      </c>
      <c r="K1214" s="14" t="s">
        <v>1491</v>
      </c>
      <c r="M1214" s="19" t="s">
        <v>511</v>
      </c>
      <c r="N1214">
        <v>1</v>
      </c>
      <c r="O1214">
        <v>7</v>
      </c>
      <c r="P1214" s="14" t="s">
        <v>96</v>
      </c>
      <c r="Q1214" s="14" t="s">
        <v>2059</v>
      </c>
    </row>
    <row r="1215" spans="1:17" ht="18" customHeight="1" x14ac:dyDescent="0.2">
      <c r="A1215" s="6" t="s">
        <v>20</v>
      </c>
      <c r="B1215" s="6" t="s">
        <v>625</v>
      </c>
      <c r="C1215" s="6" t="s">
        <v>14</v>
      </c>
      <c r="D1215" s="6" t="s">
        <v>43</v>
      </c>
      <c r="E1215" s="6" t="s">
        <v>1887</v>
      </c>
      <c r="F1215" s="19">
        <v>4</v>
      </c>
      <c r="G1215" s="19" t="str">
        <f t="shared" si="53"/>
        <v>d</v>
      </c>
      <c r="H1215" s="19">
        <f t="shared" si="54"/>
        <v>2011</v>
      </c>
      <c r="I1215" s="19" t="s">
        <v>1892</v>
      </c>
      <c r="J1215" s="19" t="s">
        <v>1889</v>
      </c>
      <c r="K1215" s="14" t="s">
        <v>1491</v>
      </c>
      <c r="M1215" s="19" t="s">
        <v>511</v>
      </c>
      <c r="N1215">
        <v>1</v>
      </c>
      <c r="O1215">
        <v>7</v>
      </c>
      <c r="P1215" s="14" t="s">
        <v>96</v>
      </c>
      <c r="Q1215" s="14" t="s">
        <v>2059</v>
      </c>
    </row>
    <row r="1216" spans="1:17" ht="18" customHeight="1" x14ac:dyDescent="0.2">
      <c r="A1216" s="6" t="s">
        <v>20</v>
      </c>
      <c r="B1216" s="6" t="s">
        <v>626</v>
      </c>
      <c r="C1216" s="6" t="s">
        <v>14</v>
      </c>
      <c r="D1216" s="6" t="s">
        <v>43</v>
      </c>
      <c r="E1216" s="6" t="s">
        <v>1887</v>
      </c>
      <c r="F1216" s="19">
        <v>5</v>
      </c>
      <c r="G1216" s="19" t="str">
        <f t="shared" si="53"/>
        <v>e</v>
      </c>
      <c r="H1216" s="19">
        <f t="shared" si="54"/>
        <v>2012</v>
      </c>
      <c r="I1216" s="19" t="s">
        <v>1893</v>
      </c>
      <c r="J1216" s="19" t="s">
        <v>1889</v>
      </c>
      <c r="K1216" s="14" t="s">
        <v>1491</v>
      </c>
      <c r="M1216" s="19" t="s">
        <v>511</v>
      </c>
      <c r="N1216">
        <v>1</v>
      </c>
      <c r="O1216">
        <v>7</v>
      </c>
      <c r="P1216" s="14" t="s">
        <v>96</v>
      </c>
      <c r="Q1216" s="14" t="s">
        <v>2059</v>
      </c>
    </row>
    <row r="1217" spans="1:17" ht="18" customHeight="1" x14ac:dyDescent="0.2">
      <c r="A1217" s="6" t="s">
        <v>20</v>
      </c>
      <c r="B1217" s="6" t="s">
        <v>627</v>
      </c>
      <c r="C1217" s="6" t="s">
        <v>14</v>
      </c>
      <c r="D1217" s="6" t="s">
        <v>43</v>
      </c>
      <c r="E1217" s="6" t="s">
        <v>1887</v>
      </c>
      <c r="F1217" s="19">
        <v>6</v>
      </c>
      <c r="G1217" s="19" t="str">
        <f t="shared" si="53"/>
        <v>f</v>
      </c>
      <c r="H1217" s="19">
        <f t="shared" si="54"/>
        <v>2013</v>
      </c>
      <c r="I1217" s="19" t="s">
        <v>1897</v>
      </c>
      <c r="J1217" s="19" t="s">
        <v>1889</v>
      </c>
      <c r="K1217" s="14" t="s">
        <v>1491</v>
      </c>
      <c r="M1217" s="19" t="s">
        <v>511</v>
      </c>
      <c r="N1217">
        <v>1</v>
      </c>
      <c r="O1217">
        <v>7</v>
      </c>
      <c r="P1217" s="14" t="s">
        <v>96</v>
      </c>
      <c r="Q1217" s="14" t="s">
        <v>2059</v>
      </c>
    </row>
    <row r="1218" spans="1:17" ht="18" customHeight="1" x14ac:dyDescent="0.2">
      <c r="A1218" s="6" t="s">
        <v>20</v>
      </c>
      <c r="B1218" s="6" t="s">
        <v>628</v>
      </c>
      <c r="C1218" s="6" t="s">
        <v>14</v>
      </c>
      <c r="D1218" s="6" t="s">
        <v>43</v>
      </c>
      <c r="E1218" s="6" t="s">
        <v>1887</v>
      </c>
      <c r="F1218" s="19">
        <v>7</v>
      </c>
      <c r="G1218" s="19" t="str">
        <f t="shared" si="53"/>
        <v>g</v>
      </c>
      <c r="H1218" s="19">
        <f t="shared" si="54"/>
        <v>2014</v>
      </c>
      <c r="I1218" s="19" t="s">
        <v>1894</v>
      </c>
      <c r="J1218" s="19" t="s">
        <v>1889</v>
      </c>
      <c r="K1218" s="14" t="s">
        <v>1491</v>
      </c>
      <c r="M1218" s="19" t="s">
        <v>511</v>
      </c>
      <c r="N1218">
        <v>1</v>
      </c>
      <c r="O1218">
        <v>7</v>
      </c>
      <c r="P1218" s="14" t="s">
        <v>96</v>
      </c>
      <c r="Q1218" s="14" t="s">
        <v>2059</v>
      </c>
    </row>
    <row r="1219" spans="1:17" ht="18" customHeight="1" x14ac:dyDescent="0.2">
      <c r="A1219" s="6" t="s">
        <v>20</v>
      </c>
      <c r="B1219" s="6" t="s">
        <v>629</v>
      </c>
      <c r="C1219" s="6" t="s">
        <v>14</v>
      </c>
      <c r="D1219" s="6" t="s">
        <v>43</v>
      </c>
      <c r="E1219" s="6" t="s">
        <v>1887</v>
      </c>
      <c r="F1219" s="19">
        <v>8</v>
      </c>
      <c r="G1219" s="19" t="str">
        <f t="shared" si="53"/>
        <v>h</v>
      </c>
      <c r="H1219" s="19">
        <f t="shared" si="54"/>
        <v>2015</v>
      </c>
      <c r="I1219" s="19" t="s">
        <v>1895</v>
      </c>
      <c r="J1219" s="19" t="s">
        <v>1889</v>
      </c>
      <c r="K1219" s="14" t="s">
        <v>1491</v>
      </c>
      <c r="M1219" s="19" t="s">
        <v>511</v>
      </c>
      <c r="N1219">
        <v>1</v>
      </c>
      <c r="O1219">
        <v>7</v>
      </c>
      <c r="P1219" s="14" t="s">
        <v>96</v>
      </c>
      <c r="Q1219" s="14" t="s">
        <v>2059</v>
      </c>
    </row>
    <row r="1220" spans="1:17" ht="18" customHeight="1" x14ac:dyDescent="0.2">
      <c r="A1220" s="6" t="s">
        <v>20</v>
      </c>
      <c r="B1220" s="6" t="s">
        <v>630</v>
      </c>
      <c r="C1220" s="6" t="s">
        <v>14</v>
      </c>
      <c r="D1220" s="6" t="s">
        <v>43</v>
      </c>
      <c r="E1220" s="6" t="s">
        <v>1887</v>
      </c>
      <c r="F1220" s="19">
        <v>9</v>
      </c>
      <c r="G1220" s="19" t="str">
        <f t="shared" si="53"/>
        <v>i</v>
      </c>
      <c r="H1220" s="19">
        <f t="shared" si="54"/>
        <v>2016</v>
      </c>
      <c r="I1220" s="19" t="s">
        <v>1896</v>
      </c>
      <c r="J1220" s="19" t="s">
        <v>1889</v>
      </c>
      <c r="K1220" s="14" t="s">
        <v>1491</v>
      </c>
      <c r="M1220" s="19" t="s">
        <v>511</v>
      </c>
      <c r="N1220">
        <v>1</v>
      </c>
      <c r="O1220">
        <v>7</v>
      </c>
      <c r="P1220" s="14" t="s">
        <v>96</v>
      </c>
      <c r="Q1220" s="14" t="s">
        <v>2059</v>
      </c>
    </row>
    <row r="1221" spans="1:17" ht="18" customHeight="1" x14ac:dyDescent="0.2">
      <c r="A1221" s="6" t="s">
        <v>20</v>
      </c>
      <c r="B1221" s="6" t="s">
        <v>631</v>
      </c>
      <c r="C1221" s="6" t="s">
        <v>14</v>
      </c>
      <c r="D1221" s="6" t="s">
        <v>43</v>
      </c>
      <c r="E1221" s="6" t="s">
        <v>1887</v>
      </c>
      <c r="F1221" s="19">
        <v>10</v>
      </c>
      <c r="G1221" s="19" t="str">
        <f t="shared" ref="G1221:G1252" si="55">MID("abcdefghijklmnopqrstuvwxyz",F1221,1)</f>
        <v>j</v>
      </c>
      <c r="H1221" s="19">
        <f t="shared" ref="H1221:H1233" si="56">F1221+2007</f>
        <v>2017</v>
      </c>
      <c r="I1221" s="19" t="s">
        <v>1898</v>
      </c>
      <c r="J1221" s="19" t="s">
        <v>1889</v>
      </c>
      <c r="K1221" s="14" t="s">
        <v>1491</v>
      </c>
      <c r="M1221" s="19" t="s">
        <v>511</v>
      </c>
      <c r="N1221">
        <v>1</v>
      </c>
      <c r="O1221">
        <v>7</v>
      </c>
      <c r="P1221" s="14" t="s">
        <v>96</v>
      </c>
      <c r="Q1221" s="14" t="s">
        <v>2059</v>
      </c>
    </row>
    <row r="1222" spans="1:17" ht="18" customHeight="1" x14ac:dyDescent="0.2">
      <c r="A1222" s="6" t="s">
        <v>20</v>
      </c>
      <c r="B1222" s="6" t="s">
        <v>1501</v>
      </c>
      <c r="C1222" s="6" t="s">
        <v>14</v>
      </c>
      <c r="D1222" s="6" t="s">
        <v>43</v>
      </c>
      <c r="E1222" s="6" t="s">
        <v>1887</v>
      </c>
      <c r="F1222" s="19">
        <v>11</v>
      </c>
      <c r="G1222" s="19" t="str">
        <f t="shared" si="55"/>
        <v>k</v>
      </c>
      <c r="H1222" s="19">
        <f t="shared" si="56"/>
        <v>2018</v>
      </c>
      <c r="I1222" s="19" t="s">
        <v>1899</v>
      </c>
      <c r="J1222" s="19" t="s">
        <v>1889</v>
      </c>
      <c r="K1222" s="14" t="s">
        <v>1491</v>
      </c>
      <c r="M1222" s="19" t="s">
        <v>511</v>
      </c>
      <c r="N1222">
        <v>1</v>
      </c>
      <c r="O1222">
        <v>7</v>
      </c>
      <c r="P1222" s="14" t="s">
        <v>96</v>
      </c>
      <c r="Q1222" s="14" t="s">
        <v>2059</v>
      </c>
    </row>
    <row r="1223" spans="1:17" ht="18" customHeight="1" x14ac:dyDescent="0.2">
      <c r="A1223" s="6" t="s">
        <v>20</v>
      </c>
      <c r="B1223" s="6" t="s">
        <v>622</v>
      </c>
      <c r="C1223" s="6" t="s">
        <v>14</v>
      </c>
      <c r="D1223" s="6" t="s">
        <v>43</v>
      </c>
      <c r="E1223" s="6" t="s">
        <v>1900</v>
      </c>
      <c r="F1223" s="19">
        <v>1</v>
      </c>
      <c r="G1223" s="19" t="str">
        <f t="shared" si="55"/>
        <v>a</v>
      </c>
      <c r="H1223" s="19">
        <f t="shared" si="56"/>
        <v>2008</v>
      </c>
      <c r="I1223" s="19" t="s">
        <v>1901</v>
      </c>
      <c r="J1223" s="19" t="s">
        <v>1902</v>
      </c>
      <c r="K1223" s="14" t="s">
        <v>1491</v>
      </c>
      <c r="M1223" s="19" t="s">
        <v>511</v>
      </c>
      <c r="N1223">
        <v>1</v>
      </c>
      <c r="O1223">
        <v>7</v>
      </c>
      <c r="P1223" s="14" t="s">
        <v>96</v>
      </c>
      <c r="Q1223" s="14" t="s">
        <v>2059</v>
      </c>
    </row>
    <row r="1224" spans="1:17" ht="18" customHeight="1" x14ac:dyDescent="0.2">
      <c r="A1224" s="6" t="s">
        <v>20</v>
      </c>
      <c r="B1224" s="6" t="s">
        <v>623</v>
      </c>
      <c r="C1224" s="6" t="s">
        <v>14</v>
      </c>
      <c r="D1224" s="6" t="s">
        <v>43</v>
      </c>
      <c r="E1224" s="6" t="s">
        <v>1900</v>
      </c>
      <c r="F1224" s="19">
        <v>2</v>
      </c>
      <c r="G1224" s="19" t="str">
        <f t="shared" si="55"/>
        <v>b</v>
      </c>
      <c r="H1224" s="19">
        <f t="shared" si="56"/>
        <v>2009</v>
      </c>
      <c r="I1224" s="19" t="s">
        <v>1903</v>
      </c>
      <c r="J1224" s="19" t="s">
        <v>1902</v>
      </c>
      <c r="K1224" s="14" t="s">
        <v>1491</v>
      </c>
      <c r="M1224" s="19" t="s">
        <v>511</v>
      </c>
      <c r="N1224">
        <v>1</v>
      </c>
      <c r="O1224">
        <v>7</v>
      </c>
      <c r="P1224" s="14" t="s">
        <v>96</v>
      </c>
      <c r="Q1224" s="14" t="s">
        <v>2059</v>
      </c>
    </row>
    <row r="1225" spans="1:17" ht="18" customHeight="1" x14ac:dyDescent="0.2">
      <c r="A1225" s="6" t="s">
        <v>20</v>
      </c>
      <c r="B1225" s="6" t="s">
        <v>624</v>
      </c>
      <c r="C1225" s="6" t="s">
        <v>14</v>
      </c>
      <c r="D1225" s="6" t="s">
        <v>43</v>
      </c>
      <c r="E1225" s="6" t="s">
        <v>1900</v>
      </c>
      <c r="F1225" s="19">
        <v>3</v>
      </c>
      <c r="G1225" s="19" t="str">
        <f t="shared" si="55"/>
        <v>c</v>
      </c>
      <c r="H1225" s="19">
        <f t="shared" si="56"/>
        <v>2010</v>
      </c>
      <c r="I1225" s="19" t="s">
        <v>1904</v>
      </c>
      <c r="J1225" s="19" t="s">
        <v>1902</v>
      </c>
      <c r="K1225" s="14" t="s">
        <v>1491</v>
      </c>
      <c r="M1225" s="19" t="s">
        <v>511</v>
      </c>
      <c r="N1225">
        <v>1</v>
      </c>
      <c r="O1225">
        <v>7</v>
      </c>
      <c r="P1225" s="14" t="s">
        <v>96</v>
      </c>
      <c r="Q1225" s="14" t="s">
        <v>2059</v>
      </c>
    </row>
    <row r="1226" spans="1:17" ht="18" customHeight="1" x14ac:dyDescent="0.2">
      <c r="A1226" s="6" t="s">
        <v>20</v>
      </c>
      <c r="B1226" s="6" t="s">
        <v>625</v>
      </c>
      <c r="C1226" s="6" t="s">
        <v>14</v>
      </c>
      <c r="D1226" s="6" t="s">
        <v>43</v>
      </c>
      <c r="E1226" s="6" t="s">
        <v>1900</v>
      </c>
      <c r="F1226" s="19">
        <v>4</v>
      </c>
      <c r="G1226" s="19" t="str">
        <f t="shared" si="55"/>
        <v>d</v>
      </c>
      <c r="H1226" s="19">
        <f t="shared" si="56"/>
        <v>2011</v>
      </c>
      <c r="I1226" s="19" t="s">
        <v>1905</v>
      </c>
      <c r="J1226" s="19" t="s">
        <v>1902</v>
      </c>
      <c r="K1226" s="14" t="s">
        <v>1491</v>
      </c>
      <c r="M1226" s="19" t="s">
        <v>511</v>
      </c>
      <c r="N1226">
        <v>1</v>
      </c>
      <c r="O1226">
        <v>7</v>
      </c>
      <c r="P1226" s="14" t="s">
        <v>96</v>
      </c>
      <c r="Q1226" s="14" t="s">
        <v>2059</v>
      </c>
    </row>
    <row r="1227" spans="1:17" ht="18" customHeight="1" x14ac:dyDescent="0.2">
      <c r="A1227" s="6" t="s">
        <v>20</v>
      </c>
      <c r="B1227" s="6" t="s">
        <v>626</v>
      </c>
      <c r="C1227" s="6" t="s">
        <v>14</v>
      </c>
      <c r="D1227" s="6" t="s">
        <v>43</v>
      </c>
      <c r="E1227" s="6" t="s">
        <v>1900</v>
      </c>
      <c r="F1227" s="19">
        <v>5</v>
      </c>
      <c r="G1227" s="19" t="str">
        <f t="shared" si="55"/>
        <v>e</v>
      </c>
      <c r="H1227" s="19">
        <f t="shared" si="56"/>
        <v>2012</v>
      </c>
      <c r="I1227" s="19" t="s">
        <v>1906</v>
      </c>
      <c r="J1227" s="19" t="s">
        <v>1902</v>
      </c>
      <c r="K1227" s="14" t="s">
        <v>1491</v>
      </c>
      <c r="M1227" s="19" t="s">
        <v>511</v>
      </c>
      <c r="N1227">
        <v>1</v>
      </c>
      <c r="O1227">
        <v>7</v>
      </c>
      <c r="P1227" s="14" t="s">
        <v>96</v>
      </c>
      <c r="Q1227" s="14" t="s">
        <v>2059</v>
      </c>
    </row>
    <row r="1228" spans="1:17" ht="18" customHeight="1" x14ac:dyDescent="0.2">
      <c r="A1228" s="6" t="s">
        <v>20</v>
      </c>
      <c r="B1228" s="6" t="s">
        <v>627</v>
      </c>
      <c r="C1228" s="6" t="s">
        <v>14</v>
      </c>
      <c r="D1228" s="6" t="s">
        <v>43</v>
      </c>
      <c r="E1228" s="6" t="s">
        <v>1900</v>
      </c>
      <c r="F1228" s="19">
        <v>6</v>
      </c>
      <c r="G1228" s="19" t="str">
        <f t="shared" si="55"/>
        <v>f</v>
      </c>
      <c r="H1228" s="19">
        <f t="shared" si="56"/>
        <v>2013</v>
      </c>
      <c r="I1228" s="19" t="s">
        <v>1910</v>
      </c>
      <c r="J1228" s="19" t="s">
        <v>1902</v>
      </c>
      <c r="K1228" s="14" t="s">
        <v>1491</v>
      </c>
      <c r="M1228" s="19" t="s">
        <v>511</v>
      </c>
      <c r="N1228">
        <v>1</v>
      </c>
      <c r="O1228">
        <v>7</v>
      </c>
      <c r="P1228" s="14" t="s">
        <v>96</v>
      </c>
      <c r="Q1228" s="14" t="s">
        <v>2059</v>
      </c>
    </row>
    <row r="1229" spans="1:17" ht="18" customHeight="1" x14ac:dyDescent="0.2">
      <c r="A1229" s="6" t="s">
        <v>20</v>
      </c>
      <c r="B1229" s="6" t="s">
        <v>628</v>
      </c>
      <c r="C1229" s="6" t="s">
        <v>14</v>
      </c>
      <c r="D1229" s="6" t="s">
        <v>43</v>
      </c>
      <c r="E1229" s="6" t="s">
        <v>1900</v>
      </c>
      <c r="F1229" s="19">
        <v>7</v>
      </c>
      <c r="G1229" s="19" t="str">
        <f t="shared" si="55"/>
        <v>g</v>
      </c>
      <c r="H1229" s="19">
        <f t="shared" si="56"/>
        <v>2014</v>
      </c>
      <c r="I1229" s="19" t="s">
        <v>1907</v>
      </c>
      <c r="J1229" s="19" t="s">
        <v>1902</v>
      </c>
      <c r="K1229" s="14" t="s">
        <v>1491</v>
      </c>
      <c r="M1229" s="19" t="s">
        <v>511</v>
      </c>
      <c r="N1229">
        <v>1</v>
      </c>
      <c r="O1229">
        <v>7</v>
      </c>
      <c r="P1229" s="14" t="s">
        <v>96</v>
      </c>
      <c r="Q1229" s="14" t="s">
        <v>2059</v>
      </c>
    </row>
    <row r="1230" spans="1:17" ht="18" customHeight="1" x14ac:dyDescent="0.2">
      <c r="A1230" s="6" t="s">
        <v>20</v>
      </c>
      <c r="B1230" s="6" t="s">
        <v>629</v>
      </c>
      <c r="C1230" s="6" t="s">
        <v>14</v>
      </c>
      <c r="D1230" s="6" t="s">
        <v>43</v>
      </c>
      <c r="E1230" s="6" t="s">
        <v>1900</v>
      </c>
      <c r="F1230" s="19">
        <v>8</v>
      </c>
      <c r="G1230" s="19" t="str">
        <f t="shared" si="55"/>
        <v>h</v>
      </c>
      <c r="H1230" s="19">
        <f t="shared" si="56"/>
        <v>2015</v>
      </c>
      <c r="I1230" s="19" t="s">
        <v>1908</v>
      </c>
      <c r="J1230" s="19" t="s">
        <v>1902</v>
      </c>
      <c r="K1230" s="14" t="s">
        <v>1491</v>
      </c>
      <c r="M1230" s="19" t="s">
        <v>511</v>
      </c>
      <c r="N1230">
        <v>1</v>
      </c>
      <c r="O1230">
        <v>7</v>
      </c>
      <c r="P1230" s="14" t="s">
        <v>96</v>
      </c>
      <c r="Q1230" s="14" t="s">
        <v>2059</v>
      </c>
    </row>
    <row r="1231" spans="1:17" ht="18" customHeight="1" x14ac:dyDescent="0.2">
      <c r="A1231" s="6" t="s">
        <v>20</v>
      </c>
      <c r="B1231" s="6" t="s">
        <v>630</v>
      </c>
      <c r="C1231" s="6" t="s">
        <v>14</v>
      </c>
      <c r="D1231" s="6" t="s">
        <v>43</v>
      </c>
      <c r="E1231" s="6" t="s">
        <v>1900</v>
      </c>
      <c r="F1231" s="19">
        <v>9</v>
      </c>
      <c r="G1231" s="19" t="str">
        <f t="shared" si="55"/>
        <v>i</v>
      </c>
      <c r="H1231" s="19">
        <f t="shared" si="56"/>
        <v>2016</v>
      </c>
      <c r="I1231" s="19" t="s">
        <v>1909</v>
      </c>
      <c r="J1231" s="19" t="s">
        <v>1902</v>
      </c>
      <c r="K1231" s="14" t="s">
        <v>1491</v>
      </c>
      <c r="M1231" s="19" t="s">
        <v>511</v>
      </c>
      <c r="N1231">
        <v>1</v>
      </c>
      <c r="O1231">
        <v>7</v>
      </c>
      <c r="P1231" s="14" t="s">
        <v>96</v>
      </c>
      <c r="Q1231" s="14" t="s">
        <v>2059</v>
      </c>
    </row>
    <row r="1232" spans="1:17" ht="18" customHeight="1" x14ac:dyDescent="0.2">
      <c r="A1232" s="6" t="s">
        <v>20</v>
      </c>
      <c r="B1232" s="6" t="s">
        <v>631</v>
      </c>
      <c r="C1232" s="6" t="s">
        <v>14</v>
      </c>
      <c r="D1232" s="6" t="s">
        <v>43</v>
      </c>
      <c r="E1232" s="6" t="s">
        <v>1900</v>
      </c>
      <c r="F1232" s="19">
        <v>10</v>
      </c>
      <c r="G1232" s="19" t="str">
        <f t="shared" si="55"/>
        <v>j</v>
      </c>
      <c r="H1232" s="19">
        <f t="shared" si="56"/>
        <v>2017</v>
      </c>
      <c r="I1232" s="19" t="s">
        <v>1911</v>
      </c>
      <c r="J1232" s="19" t="s">
        <v>1902</v>
      </c>
      <c r="K1232" s="14" t="s">
        <v>1491</v>
      </c>
      <c r="M1232" s="19" t="s">
        <v>511</v>
      </c>
      <c r="N1232">
        <v>1</v>
      </c>
      <c r="O1232">
        <v>7</v>
      </c>
      <c r="P1232" s="14" t="s">
        <v>96</v>
      </c>
      <c r="Q1232" s="14" t="s">
        <v>2059</v>
      </c>
    </row>
    <row r="1233" spans="1:17" ht="18" customHeight="1" x14ac:dyDescent="0.2">
      <c r="A1233" s="6" t="s">
        <v>20</v>
      </c>
      <c r="B1233" s="6" t="s">
        <v>1501</v>
      </c>
      <c r="C1233" s="6" t="s">
        <v>14</v>
      </c>
      <c r="D1233" s="6" t="s">
        <v>43</v>
      </c>
      <c r="E1233" s="6" t="s">
        <v>1900</v>
      </c>
      <c r="F1233" s="19">
        <v>11</v>
      </c>
      <c r="G1233" s="19" t="str">
        <f t="shared" si="55"/>
        <v>k</v>
      </c>
      <c r="H1233" s="19">
        <f t="shared" si="56"/>
        <v>2018</v>
      </c>
      <c r="I1233" s="19" t="s">
        <v>1912</v>
      </c>
      <c r="J1233" s="19" t="s">
        <v>1902</v>
      </c>
      <c r="K1233" s="14" t="s">
        <v>1491</v>
      </c>
      <c r="M1233" s="19" t="s">
        <v>511</v>
      </c>
      <c r="N1233">
        <v>1</v>
      </c>
      <c r="O1233">
        <v>7</v>
      </c>
      <c r="P1233" s="14" t="s">
        <v>96</v>
      </c>
      <c r="Q1233" s="14" t="s">
        <v>2059</v>
      </c>
    </row>
    <row r="1234" spans="1:17" ht="18" customHeight="1" x14ac:dyDescent="0.2">
      <c r="A1234" s="6" t="s">
        <v>20</v>
      </c>
      <c r="B1234" s="6" t="s">
        <v>622</v>
      </c>
      <c r="C1234" s="6" t="s">
        <v>14</v>
      </c>
      <c r="D1234" s="6" t="s">
        <v>43</v>
      </c>
      <c r="E1234" s="6" t="s">
        <v>1913</v>
      </c>
      <c r="F1234" s="19">
        <v>1</v>
      </c>
      <c r="G1234" s="19" t="str">
        <f t="shared" si="55"/>
        <v>a</v>
      </c>
      <c r="H1234" s="19">
        <f>F1234*2007+1</f>
        <v>2008</v>
      </c>
      <c r="I1234" s="19" t="s">
        <v>1914</v>
      </c>
      <c r="J1234" s="19" t="s">
        <v>1915</v>
      </c>
      <c r="K1234" s="14" t="s">
        <v>1491</v>
      </c>
      <c r="M1234" s="19" t="s">
        <v>511</v>
      </c>
      <c r="N1234">
        <v>1</v>
      </c>
      <c r="O1234">
        <v>7</v>
      </c>
      <c r="P1234" s="14" t="s">
        <v>96</v>
      </c>
      <c r="Q1234" s="14" t="s">
        <v>2059</v>
      </c>
    </row>
    <row r="1235" spans="1:17" ht="18" customHeight="1" x14ac:dyDescent="0.2">
      <c r="A1235" s="6" t="s">
        <v>20</v>
      </c>
      <c r="B1235" s="6" t="s">
        <v>623</v>
      </c>
      <c r="C1235" s="6" t="s">
        <v>14</v>
      </c>
      <c r="D1235" s="6" t="s">
        <v>43</v>
      </c>
      <c r="E1235" s="6" t="s">
        <v>1913</v>
      </c>
      <c r="F1235" s="19">
        <v>2</v>
      </c>
      <c r="G1235" s="19" t="str">
        <f t="shared" si="55"/>
        <v>b</v>
      </c>
      <c r="H1235" s="19">
        <f t="shared" ref="H1235:H1266" si="57">F1235+2007</f>
        <v>2009</v>
      </c>
      <c r="I1235" s="19" t="s">
        <v>1916</v>
      </c>
      <c r="J1235" s="19" t="s">
        <v>1915</v>
      </c>
      <c r="K1235" s="14" t="s">
        <v>1491</v>
      </c>
      <c r="M1235" s="19" t="s">
        <v>511</v>
      </c>
      <c r="N1235">
        <v>1</v>
      </c>
      <c r="O1235">
        <v>7</v>
      </c>
      <c r="P1235" s="14" t="s">
        <v>96</v>
      </c>
      <c r="Q1235" s="14" t="s">
        <v>2059</v>
      </c>
    </row>
    <row r="1236" spans="1:17" ht="18" customHeight="1" x14ac:dyDescent="0.2">
      <c r="A1236" s="6" t="s">
        <v>20</v>
      </c>
      <c r="B1236" s="6" t="s">
        <v>624</v>
      </c>
      <c r="C1236" s="6" t="s">
        <v>14</v>
      </c>
      <c r="D1236" s="6" t="s">
        <v>43</v>
      </c>
      <c r="E1236" s="6" t="s">
        <v>1913</v>
      </c>
      <c r="F1236" s="19">
        <v>3</v>
      </c>
      <c r="G1236" s="19" t="str">
        <f t="shared" si="55"/>
        <v>c</v>
      </c>
      <c r="H1236" s="19">
        <f t="shared" si="57"/>
        <v>2010</v>
      </c>
      <c r="I1236" s="19" t="s">
        <v>1917</v>
      </c>
      <c r="J1236" s="19" t="s">
        <v>1915</v>
      </c>
      <c r="K1236" s="14" t="s">
        <v>1491</v>
      </c>
      <c r="M1236" s="19" t="s">
        <v>511</v>
      </c>
      <c r="N1236">
        <v>1</v>
      </c>
      <c r="O1236">
        <v>7</v>
      </c>
      <c r="P1236" s="14" t="s">
        <v>96</v>
      </c>
      <c r="Q1236" s="14" t="s">
        <v>2059</v>
      </c>
    </row>
    <row r="1237" spans="1:17" ht="18" customHeight="1" x14ac:dyDescent="0.2">
      <c r="A1237" s="6" t="s">
        <v>20</v>
      </c>
      <c r="B1237" s="6" t="s">
        <v>625</v>
      </c>
      <c r="C1237" s="6" t="s">
        <v>14</v>
      </c>
      <c r="D1237" s="6" t="s">
        <v>43</v>
      </c>
      <c r="E1237" s="6" t="s">
        <v>1913</v>
      </c>
      <c r="F1237" s="19">
        <v>4</v>
      </c>
      <c r="G1237" s="19" t="str">
        <f t="shared" si="55"/>
        <v>d</v>
      </c>
      <c r="H1237" s="19">
        <f t="shared" si="57"/>
        <v>2011</v>
      </c>
      <c r="I1237" s="19" t="s">
        <v>1918</v>
      </c>
      <c r="J1237" s="19" t="s">
        <v>1915</v>
      </c>
      <c r="K1237" s="14" t="s">
        <v>1491</v>
      </c>
      <c r="M1237" s="19" t="s">
        <v>511</v>
      </c>
      <c r="N1237">
        <v>1</v>
      </c>
      <c r="O1237">
        <v>7</v>
      </c>
      <c r="P1237" s="14" t="s">
        <v>96</v>
      </c>
      <c r="Q1237" s="14" t="s">
        <v>2059</v>
      </c>
    </row>
    <row r="1238" spans="1:17" ht="18" customHeight="1" x14ac:dyDescent="0.2">
      <c r="A1238" s="6" t="s">
        <v>20</v>
      </c>
      <c r="B1238" s="6" t="s">
        <v>626</v>
      </c>
      <c r="C1238" s="6" t="s">
        <v>14</v>
      </c>
      <c r="D1238" s="6" t="s">
        <v>43</v>
      </c>
      <c r="E1238" s="6" t="s">
        <v>1913</v>
      </c>
      <c r="F1238" s="19">
        <v>5</v>
      </c>
      <c r="G1238" s="19" t="str">
        <f t="shared" si="55"/>
        <v>e</v>
      </c>
      <c r="H1238" s="19">
        <f t="shared" si="57"/>
        <v>2012</v>
      </c>
      <c r="I1238" s="19" t="s">
        <v>1919</v>
      </c>
      <c r="J1238" s="19" t="s">
        <v>1915</v>
      </c>
      <c r="K1238" s="14" t="s">
        <v>1491</v>
      </c>
      <c r="M1238" s="19" t="s">
        <v>511</v>
      </c>
      <c r="N1238">
        <v>1</v>
      </c>
      <c r="O1238">
        <v>7</v>
      </c>
      <c r="P1238" s="14" t="s">
        <v>96</v>
      </c>
      <c r="Q1238" s="14" t="s">
        <v>2059</v>
      </c>
    </row>
    <row r="1239" spans="1:17" ht="18" customHeight="1" x14ac:dyDescent="0.2">
      <c r="A1239" s="6" t="s">
        <v>20</v>
      </c>
      <c r="B1239" s="6" t="s">
        <v>627</v>
      </c>
      <c r="C1239" s="6" t="s">
        <v>14</v>
      </c>
      <c r="D1239" s="6" t="s">
        <v>43</v>
      </c>
      <c r="E1239" s="6" t="s">
        <v>1913</v>
      </c>
      <c r="F1239" s="19">
        <v>6</v>
      </c>
      <c r="G1239" s="19" t="str">
        <f t="shared" si="55"/>
        <v>f</v>
      </c>
      <c r="H1239" s="19">
        <f t="shared" si="57"/>
        <v>2013</v>
      </c>
      <c r="I1239" s="19" t="s">
        <v>1923</v>
      </c>
      <c r="J1239" s="19" t="s">
        <v>1915</v>
      </c>
      <c r="K1239" s="14" t="s">
        <v>1491</v>
      </c>
      <c r="M1239" s="19" t="s">
        <v>511</v>
      </c>
      <c r="N1239">
        <v>1</v>
      </c>
      <c r="O1239">
        <v>7</v>
      </c>
      <c r="P1239" s="14" t="s">
        <v>96</v>
      </c>
      <c r="Q1239" s="14" t="s">
        <v>2059</v>
      </c>
    </row>
    <row r="1240" spans="1:17" ht="18" customHeight="1" x14ac:dyDescent="0.2">
      <c r="A1240" s="6" t="s">
        <v>20</v>
      </c>
      <c r="B1240" s="6" t="s">
        <v>628</v>
      </c>
      <c r="C1240" s="6" t="s">
        <v>14</v>
      </c>
      <c r="D1240" s="6" t="s">
        <v>43</v>
      </c>
      <c r="E1240" s="6" t="s">
        <v>1913</v>
      </c>
      <c r="F1240" s="19">
        <v>7</v>
      </c>
      <c r="G1240" s="19" t="str">
        <f t="shared" si="55"/>
        <v>g</v>
      </c>
      <c r="H1240" s="19">
        <f t="shared" si="57"/>
        <v>2014</v>
      </c>
      <c r="I1240" s="19" t="s">
        <v>1920</v>
      </c>
      <c r="J1240" s="19" t="s">
        <v>1915</v>
      </c>
      <c r="K1240" s="14" t="s">
        <v>1491</v>
      </c>
      <c r="M1240" s="19" t="s">
        <v>511</v>
      </c>
      <c r="N1240">
        <v>1</v>
      </c>
      <c r="O1240">
        <v>7</v>
      </c>
      <c r="P1240" s="14" t="s">
        <v>96</v>
      </c>
      <c r="Q1240" s="14" t="s">
        <v>2059</v>
      </c>
    </row>
    <row r="1241" spans="1:17" ht="18" customHeight="1" x14ac:dyDescent="0.2">
      <c r="A1241" s="6" t="s">
        <v>20</v>
      </c>
      <c r="B1241" s="6" t="s">
        <v>629</v>
      </c>
      <c r="C1241" s="6" t="s">
        <v>14</v>
      </c>
      <c r="D1241" s="6" t="s">
        <v>43</v>
      </c>
      <c r="E1241" s="6" t="s">
        <v>1913</v>
      </c>
      <c r="F1241" s="19">
        <v>8</v>
      </c>
      <c r="G1241" s="19" t="str">
        <f t="shared" si="55"/>
        <v>h</v>
      </c>
      <c r="H1241" s="19">
        <f t="shared" si="57"/>
        <v>2015</v>
      </c>
      <c r="I1241" s="19" t="s">
        <v>1921</v>
      </c>
      <c r="J1241" s="19" t="s">
        <v>1915</v>
      </c>
      <c r="K1241" s="14" t="s">
        <v>1491</v>
      </c>
      <c r="M1241" s="19" t="s">
        <v>511</v>
      </c>
      <c r="N1241">
        <v>1</v>
      </c>
      <c r="O1241">
        <v>7</v>
      </c>
      <c r="P1241" s="14" t="s">
        <v>96</v>
      </c>
      <c r="Q1241" s="14" t="s">
        <v>2059</v>
      </c>
    </row>
    <row r="1242" spans="1:17" ht="18" customHeight="1" x14ac:dyDescent="0.2">
      <c r="A1242" s="6" t="s">
        <v>20</v>
      </c>
      <c r="B1242" s="6" t="s">
        <v>630</v>
      </c>
      <c r="C1242" s="6" t="s">
        <v>14</v>
      </c>
      <c r="D1242" s="6" t="s">
        <v>43</v>
      </c>
      <c r="E1242" s="6" t="s">
        <v>1913</v>
      </c>
      <c r="F1242" s="19">
        <v>9</v>
      </c>
      <c r="G1242" s="19" t="str">
        <f t="shared" si="55"/>
        <v>i</v>
      </c>
      <c r="H1242" s="19">
        <f t="shared" si="57"/>
        <v>2016</v>
      </c>
      <c r="I1242" s="19" t="s">
        <v>1922</v>
      </c>
      <c r="J1242" s="19" t="s">
        <v>1915</v>
      </c>
      <c r="K1242" s="14" t="s">
        <v>1491</v>
      </c>
      <c r="M1242" s="19" t="s">
        <v>511</v>
      </c>
      <c r="N1242">
        <v>1</v>
      </c>
      <c r="O1242">
        <v>7</v>
      </c>
      <c r="P1242" s="14" t="s">
        <v>96</v>
      </c>
      <c r="Q1242" s="14" t="s">
        <v>2059</v>
      </c>
    </row>
    <row r="1243" spans="1:17" ht="18" customHeight="1" x14ac:dyDescent="0.2">
      <c r="A1243" s="6" t="s">
        <v>20</v>
      </c>
      <c r="B1243" s="6" t="s">
        <v>631</v>
      </c>
      <c r="C1243" s="6" t="s">
        <v>14</v>
      </c>
      <c r="D1243" s="6" t="s">
        <v>43</v>
      </c>
      <c r="E1243" s="6" t="s">
        <v>1913</v>
      </c>
      <c r="F1243" s="19">
        <v>10</v>
      </c>
      <c r="G1243" s="19" t="str">
        <f t="shared" si="55"/>
        <v>j</v>
      </c>
      <c r="H1243" s="19">
        <f t="shared" si="57"/>
        <v>2017</v>
      </c>
      <c r="I1243" s="19" t="s">
        <v>1924</v>
      </c>
      <c r="J1243" s="19" t="s">
        <v>1915</v>
      </c>
      <c r="K1243" s="14" t="s">
        <v>1491</v>
      </c>
      <c r="M1243" s="19" t="s">
        <v>511</v>
      </c>
      <c r="N1243">
        <v>1</v>
      </c>
      <c r="O1243">
        <v>7</v>
      </c>
      <c r="P1243" s="14" t="s">
        <v>96</v>
      </c>
      <c r="Q1243" s="14" t="s">
        <v>2059</v>
      </c>
    </row>
    <row r="1244" spans="1:17" ht="18" customHeight="1" x14ac:dyDescent="0.2">
      <c r="A1244" s="6" t="s">
        <v>20</v>
      </c>
      <c r="B1244" s="6" t="s">
        <v>1501</v>
      </c>
      <c r="C1244" s="6" t="s">
        <v>14</v>
      </c>
      <c r="D1244" s="6" t="s">
        <v>43</v>
      </c>
      <c r="E1244" s="6" t="s">
        <v>1913</v>
      </c>
      <c r="F1244" s="19">
        <v>11</v>
      </c>
      <c r="G1244" s="19" t="str">
        <f t="shared" si="55"/>
        <v>k</v>
      </c>
      <c r="H1244" s="19">
        <f t="shared" si="57"/>
        <v>2018</v>
      </c>
      <c r="I1244" s="19" t="s">
        <v>1925</v>
      </c>
      <c r="J1244" s="19" t="s">
        <v>1915</v>
      </c>
      <c r="K1244" s="14" t="s">
        <v>1491</v>
      </c>
      <c r="M1244" s="19" t="s">
        <v>511</v>
      </c>
      <c r="N1244">
        <v>1</v>
      </c>
      <c r="O1244">
        <v>7</v>
      </c>
      <c r="P1244" s="14" t="s">
        <v>96</v>
      </c>
      <c r="Q1244" s="14" t="s">
        <v>2059</v>
      </c>
    </row>
    <row r="1245" spans="1:17" ht="18" customHeight="1" x14ac:dyDescent="0.2">
      <c r="A1245" s="6" t="s">
        <v>20</v>
      </c>
      <c r="B1245" s="6" t="s">
        <v>622</v>
      </c>
      <c r="C1245" s="6" t="s">
        <v>14</v>
      </c>
      <c r="D1245" s="6" t="s">
        <v>43</v>
      </c>
      <c r="E1245" s="6" t="s">
        <v>227</v>
      </c>
      <c r="F1245" s="19">
        <v>1</v>
      </c>
      <c r="G1245" s="19" t="str">
        <f t="shared" si="55"/>
        <v>a</v>
      </c>
      <c r="H1245" s="19">
        <f t="shared" si="57"/>
        <v>2008</v>
      </c>
      <c r="I1245" s="19" t="s">
        <v>1926</v>
      </c>
      <c r="J1245" s="19" t="s">
        <v>1927</v>
      </c>
      <c r="K1245" s="14" t="s">
        <v>1491</v>
      </c>
      <c r="M1245" s="19" t="s">
        <v>511</v>
      </c>
      <c r="N1245">
        <v>1</v>
      </c>
      <c r="O1245">
        <v>7</v>
      </c>
      <c r="P1245" s="14" t="s">
        <v>96</v>
      </c>
      <c r="Q1245" s="14" t="s">
        <v>2059</v>
      </c>
    </row>
    <row r="1246" spans="1:17" ht="18" customHeight="1" x14ac:dyDescent="0.2">
      <c r="A1246" s="6" t="s">
        <v>20</v>
      </c>
      <c r="B1246" s="6" t="s">
        <v>623</v>
      </c>
      <c r="C1246" s="6" t="s">
        <v>14</v>
      </c>
      <c r="D1246" s="6" t="s">
        <v>43</v>
      </c>
      <c r="E1246" s="6" t="s">
        <v>227</v>
      </c>
      <c r="F1246" s="19">
        <v>2</v>
      </c>
      <c r="G1246" s="19" t="str">
        <f t="shared" si="55"/>
        <v>b</v>
      </c>
      <c r="H1246" s="19">
        <f t="shared" si="57"/>
        <v>2009</v>
      </c>
      <c r="I1246" s="19" t="s">
        <v>1928</v>
      </c>
      <c r="J1246" s="19" t="s">
        <v>1927</v>
      </c>
      <c r="K1246" s="14" t="s">
        <v>1491</v>
      </c>
      <c r="M1246" s="19" t="s">
        <v>511</v>
      </c>
      <c r="N1246">
        <v>1</v>
      </c>
      <c r="O1246">
        <v>7</v>
      </c>
      <c r="P1246" s="14" t="s">
        <v>96</v>
      </c>
      <c r="Q1246" s="14" t="s">
        <v>2059</v>
      </c>
    </row>
    <row r="1247" spans="1:17" ht="18" customHeight="1" x14ac:dyDescent="0.2">
      <c r="A1247" s="6" t="s">
        <v>20</v>
      </c>
      <c r="B1247" s="6" t="s">
        <v>624</v>
      </c>
      <c r="C1247" s="6" t="s">
        <v>14</v>
      </c>
      <c r="D1247" s="6" t="s">
        <v>43</v>
      </c>
      <c r="E1247" s="6" t="s">
        <v>227</v>
      </c>
      <c r="F1247" s="19">
        <v>3</v>
      </c>
      <c r="G1247" s="19" t="str">
        <f t="shared" si="55"/>
        <v>c</v>
      </c>
      <c r="H1247" s="19">
        <f t="shared" si="57"/>
        <v>2010</v>
      </c>
      <c r="I1247" s="19" t="s">
        <v>1929</v>
      </c>
      <c r="J1247" s="19" t="s">
        <v>1927</v>
      </c>
      <c r="K1247" s="14" t="s">
        <v>1491</v>
      </c>
      <c r="M1247" s="19" t="s">
        <v>511</v>
      </c>
      <c r="N1247">
        <v>1</v>
      </c>
      <c r="O1247">
        <v>7</v>
      </c>
      <c r="P1247" s="14" t="s">
        <v>96</v>
      </c>
      <c r="Q1247" s="14" t="s">
        <v>2059</v>
      </c>
    </row>
    <row r="1248" spans="1:17" ht="18" customHeight="1" x14ac:dyDescent="0.2">
      <c r="A1248" s="6" t="s">
        <v>20</v>
      </c>
      <c r="B1248" s="6" t="s">
        <v>625</v>
      </c>
      <c r="C1248" s="6" t="s">
        <v>14</v>
      </c>
      <c r="D1248" s="6" t="s">
        <v>43</v>
      </c>
      <c r="E1248" s="6" t="s">
        <v>227</v>
      </c>
      <c r="F1248" s="19">
        <v>4</v>
      </c>
      <c r="G1248" s="19" t="str">
        <f t="shared" si="55"/>
        <v>d</v>
      </c>
      <c r="H1248" s="19">
        <f t="shared" si="57"/>
        <v>2011</v>
      </c>
      <c r="I1248" s="19" t="s">
        <v>1930</v>
      </c>
      <c r="J1248" s="19" t="s">
        <v>1927</v>
      </c>
      <c r="K1248" s="14" t="s">
        <v>1491</v>
      </c>
      <c r="M1248" s="19" t="s">
        <v>511</v>
      </c>
      <c r="N1248">
        <v>1</v>
      </c>
      <c r="O1248">
        <v>7</v>
      </c>
      <c r="P1248" s="14" t="s">
        <v>96</v>
      </c>
      <c r="Q1248" s="14" t="s">
        <v>2059</v>
      </c>
    </row>
    <row r="1249" spans="1:17" ht="18" customHeight="1" x14ac:dyDescent="0.2">
      <c r="A1249" s="6" t="s">
        <v>20</v>
      </c>
      <c r="B1249" s="6" t="s">
        <v>626</v>
      </c>
      <c r="C1249" s="6" t="s">
        <v>14</v>
      </c>
      <c r="D1249" s="6" t="s">
        <v>43</v>
      </c>
      <c r="E1249" s="6" t="s">
        <v>227</v>
      </c>
      <c r="F1249" s="19">
        <v>5</v>
      </c>
      <c r="G1249" s="19" t="str">
        <f t="shared" si="55"/>
        <v>e</v>
      </c>
      <c r="H1249" s="19">
        <f t="shared" si="57"/>
        <v>2012</v>
      </c>
      <c r="I1249" s="19" t="s">
        <v>1931</v>
      </c>
      <c r="J1249" s="19" t="s">
        <v>1927</v>
      </c>
      <c r="K1249" s="14" t="s">
        <v>1491</v>
      </c>
      <c r="M1249" s="19" t="s">
        <v>511</v>
      </c>
      <c r="N1249">
        <v>1</v>
      </c>
      <c r="O1249">
        <v>7</v>
      </c>
      <c r="P1249" s="14" t="s">
        <v>96</v>
      </c>
      <c r="Q1249" s="14" t="s">
        <v>2059</v>
      </c>
    </row>
    <row r="1250" spans="1:17" ht="18" customHeight="1" x14ac:dyDescent="0.2">
      <c r="A1250" s="6" t="s">
        <v>20</v>
      </c>
      <c r="B1250" s="6" t="s">
        <v>627</v>
      </c>
      <c r="C1250" s="6" t="s">
        <v>14</v>
      </c>
      <c r="D1250" s="6" t="s">
        <v>43</v>
      </c>
      <c r="E1250" s="6" t="s">
        <v>227</v>
      </c>
      <c r="F1250" s="19">
        <v>6</v>
      </c>
      <c r="G1250" s="19" t="str">
        <f t="shared" si="55"/>
        <v>f</v>
      </c>
      <c r="H1250" s="19">
        <f t="shared" si="57"/>
        <v>2013</v>
      </c>
      <c r="I1250" s="19" t="s">
        <v>1935</v>
      </c>
      <c r="J1250" s="19" t="s">
        <v>1927</v>
      </c>
      <c r="K1250" s="14" t="s">
        <v>1491</v>
      </c>
      <c r="M1250" s="19" t="s">
        <v>511</v>
      </c>
      <c r="N1250">
        <v>1</v>
      </c>
      <c r="O1250">
        <v>7</v>
      </c>
      <c r="P1250" s="14" t="s">
        <v>96</v>
      </c>
      <c r="Q1250" s="14" t="s">
        <v>2059</v>
      </c>
    </row>
    <row r="1251" spans="1:17" ht="18" customHeight="1" x14ac:dyDescent="0.2">
      <c r="A1251" s="6" t="s">
        <v>20</v>
      </c>
      <c r="B1251" s="6" t="s">
        <v>628</v>
      </c>
      <c r="C1251" s="6" t="s">
        <v>14</v>
      </c>
      <c r="D1251" s="6" t="s">
        <v>43</v>
      </c>
      <c r="E1251" s="6" t="s">
        <v>227</v>
      </c>
      <c r="F1251" s="19">
        <v>7</v>
      </c>
      <c r="G1251" s="19" t="str">
        <f t="shared" si="55"/>
        <v>g</v>
      </c>
      <c r="H1251" s="19">
        <f t="shared" si="57"/>
        <v>2014</v>
      </c>
      <c r="I1251" s="19" t="s">
        <v>1932</v>
      </c>
      <c r="J1251" s="19" t="s">
        <v>1927</v>
      </c>
      <c r="K1251" s="14" t="s">
        <v>1491</v>
      </c>
      <c r="M1251" s="19" t="s">
        <v>511</v>
      </c>
      <c r="N1251">
        <v>1</v>
      </c>
      <c r="O1251">
        <v>7</v>
      </c>
      <c r="P1251" s="14" t="s">
        <v>96</v>
      </c>
      <c r="Q1251" s="14" t="s">
        <v>2059</v>
      </c>
    </row>
    <row r="1252" spans="1:17" ht="18" customHeight="1" x14ac:dyDescent="0.2">
      <c r="A1252" s="6" t="s">
        <v>20</v>
      </c>
      <c r="B1252" s="6" t="s">
        <v>629</v>
      </c>
      <c r="C1252" s="6" t="s">
        <v>14</v>
      </c>
      <c r="D1252" s="6" t="s">
        <v>43</v>
      </c>
      <c r="E1252" s="6" t="s">
        <v>227</v>
      </c>
      <c r="F1252" s="19">
        <v>8</v>
      </c>
      <c r="G1252" s="19" t="str">
        <f t="shared" si="55"/>
        <v>h</v>
      </c>
      <c r="H1252" s="19">
        <f t="shared" si="57"/>
        <v>2015</v>
      </c>
      <c r="I1252" s="19" t="s">
        <v>1933</v>
      </c>
      <c r="J1252" s="19" t="s">
        <v>1927</v>
      </c>
      <c r="K1252" s="14" t="s">
        <v>1491</v>
      </c>
      <c r="M1252" s="19" t="s">
        <v>511</v>
      </c>
      <c r="N1252">
        <v>1</v>
      </c>
      <c r="O1252">
        <v>7</v>
      </c>
      <c r="P1252" s="14" t="s">
        <v>96</v>
      </c>
      <c r="Q1252" s="14" t="s">
        <v>2059</v>
      </c>
    </row>
    <row r="1253" spans="1:17" ht="18" customHeight="1" x14ac:dyDescent="0.2">
      <c r="A1253" s="6" t="s">
        <v>20</v>
      </c>
      <c r="B1253" s="6" t="s">
        <v>630</v>
      </c>
      <c r="C1253" s="6" t="s">
        <v>14</v>
      </c>
      <c r="D1253" s="6" t="s">
        <v>43</v>
      </c>
      <c r="E1253" s="6" t="s">
        <v>227</v>
      </c>
      <c r="F1253" s="19">
        <v>9</v>
      </c>
      <c r="G1253" s="19" t="str">
        <f t="shared" ref="G1253:G1266" si="58">MID("abcdefghijklmnopqrstuvwxyz",F1253,1)</f>
        <v>i</v>
      </c>
      <c r="H1253" s="19">
        <f t="shared" si="57"/>
        <v>2016</v>
      </c>
      <c r="I1253" s="19" t="s">
        <v>1934</v>
      </c>
      <c r="J1253" s="19" t="s">
        <v>1927</v>
      </c>
      <c r="K1253" s="14" t="s">
        <v>1491</v>
      </c>
      <c r="M1253" s="19" t="s">
        <v>511</v>
      </c>
      <c r="N1253">
        <v>1</v>
      </c>
      <c r="O1253">
        <v>7</v>
      </c>
      <c r="P1253" s="14" t="s">
        <v>96</v>
      </c>
      <c r="Q1253" s="14" t="s">
        <v>2059</v>
      </c>
    </row>
    <row r="1254" spans="1:17" ht="18" customHeight="1" x14ac:dyDescent="0.2">
      <c r="A1254" s="6" t="s">
        <v>20</v>
      </c>
      <c r="B1254" s="6" t="s">
        <v>631</v>
      </c>
      <c r="C1254" s="6" t="s">
        <v>14</v>
      </c>
      <c r="D1254" s="6" t="s">
        <v>43</v>
      </c>
      <c r="E1254" s="6" t="s">
        <v>227</v>
      </c>
      <c r="F1254" s="19">
        <v>10</v>
      </c>
      <c r="G1254" s="19" t="str">
        <f t="shared" si="58"/>
        <v>j</v>
      </c>
      <c r="H1254" s="19">
        <f t="shared" si="57"/>
        <v>2017</v>
      </c>
      <c r="I1254" s="19" t="s">
        <v>1936</v>
      </c>
      <c r="J1254" s="19" t="s">
        <v>1927</v>
      </c>
      <c r="K1254" s="14" t="s">
        <v>1491</v>
      </c>
      <c r="M1254" s="19" t="s">
        <v>511</v>
      </c>
      <c r="N1254">
        <v>1</v>
      </c>
      <c r="O1254">
        <v>7</v>
      </c>
      <c r="P1254" s="14" t="s">
        <v>96</v>
      </c>
      <c r="Q1254" s="14" t="s">
        <v>2059</v>
      </c>
    </row>
    <row r="1255" spans="1:17" ht="18" customHeight="1" x14ac:dyDescent="0.2">
      <c r="A1255" s="6" t="s">
        <v>20</v>
      </c>
      <c r="B1255" s="6" t="s">
        <v>1501</v>
      </c>
      <c r="C1255" s="6" t="s">
        <v>14</v>
      </c>
      <c r="D1255" s="6" t="s">
        <v>43</v>
      </c>
      <c r="E1255" s="6" t="s">
        <v>227</v>
      </c>
      <c r="F1255" s="19">
        <v>11</v>
      </c>
      <c r="G1255" s="19" t="str">
        <f t="shared" si="58"/>
        <v>k</v>
      </c>
      <c r="H1255" s="19">
        <f t="shared" si="57"/>
        <v>2018</v>
      </c>
      <c r="I1255" s="19" t="s">
        <v>1937</v>
      </c>
      <c r="J1255" s="19" t="s">
        <v>1927</v>
      </c>
      <c r="K1255" s="14" t="s">
        <v>1491</v>
      </c>
      <c r="M1255" s="19" t="s">
        <v>511</v>
      </c>
      <c r="N1255">
        <v>1</v>
      </c>
      <c r="O1255">
        <v>7</v>
      </c>
      <c r="P1255" s="14" t="s">
        <v>96</v>
      </c>
      <c r="Q1255" s="14" t="s">
        <v>2059</v>
      </c>
    </row>
    <row r="1256" spans="1:17" ht="18" customHeight="1" x14ac:dyDescent="0.2">
      <c r="A1256" s="6" t="s">
        <v>20</v>
      </c>
      <c r="B1256" s="6" t="s">
        <v>622</v>
      </c>
      <c r="C1256" s="6" t="s">
        <v>14</v>
      </c>
      <c r="D1256" s="6" t="s">
        <v>43</v>
      </c>
      <c r="E1256" s="6" t="s">
        <v>1938</v>
      </c>
      <c r="F1256" s="19">
        <v>1</v>
      </c>
      <c r="G1256" s="19" t="str">
        <f t="shared" si="58"/>
        <v>a</v>
      </c>
      <c r="H1256" s="19">
        <f t="shared" si="57"/>
        <v>2008</v>
      </c>
      <c r="I1256" s="19" t="s">
        <v>1939</v>
      </c>
      <c r="J1256" s="19" t="s">
        <v>1940</v>
      </c>
      <c r="K1256" s="14" t="s">
        <v>1491</v>
      </c>
      <c r="M1256" s="19" t="s">
        <v>511</v>
      </c>
      <c r="N1256">
        <v>1</v>
      </c>
      <c r="O1256">
        <v>7</v>
      </c>
      <c r="P1256" s="14" t="s">
        <v>96</v>
      </c>
      <c r="Q1256" s="14" t="s">
        <v>2059</v>
      </c>
    </row>
    <row r="1257" spans="1:17" ht="18" customHeight="1" x14ac:dyDescent="0.2">
      <c r="A1257" s="6" t="s">
        <v>20</v>
      </c>
      <c r="B1257" s="6" t="s">
        <v>623</v>
      </c>
      <c r="C1257" s="6" t="s">
        <v>14</v>
      </c>
      <c r="D1257" s="6" t="s">
        <v>43</v>
      </c>
      <c r="E1257" s="6" t="s">
        <v>1938</v>
      </c>
      <c r="F1257" s="19">
        <v>2</v>
      </c>
      <c r="G1257" s="19" t="str">
        <f t="shared" si="58"/>
        <v>b</v>
      </c>
      <c r="H1257" s="19">
        <f t="shared" si="57"/>
        <v>2009</v>
      </c>
      <c r="I1257" s="19" t="s">
        <v>1941</v>
      </c>
      <c r="J1257" s="19" t="s">
        <v>1940</v>
      </c>
      <c r="K1257" s="14" t="s">
        <v>1491</v>
      </c>
      <c r="M1257" s="19" t="s">
        <v>511</v>
      </c>
      <c r="N1257">
        <v>1</v>
      </c>
      <c r="O1257">
        <v>7</v>
      </c>
      <c r="P1257" s="14" t="s">
        <v>96</v>
      </c>
      <c r="Q1257" s="14" t="s">
        <v>2059</v>
      </c>
    </row>
    <row r="1258" spans="1:17" ht="18" customHeight="1" x14ac:dyDescent="0.2">
      <c r="A1258" s="6" t="s">
        <v>20</v>
      </c>
      <c r="B1258" s="6" t="s">
        <v>624</v>
      </c>
      <c r="C1258" s="6" t="s">
        <v>14</v>
      </c>
      <c r="D1258" s="6" t="s">
        <v>43</v>
      </c>
      <c r="E1258" s="6" t="s">
        <v>1938</v>
      </c>
      <c r="F1258" s="19">
        <v>3</v>
      </c>
      <c r="G1258" s="19" t="str">
        <f t="shared" si="58"/>
        <v>c</v>
      </c>
      <c r="H1258" s="19">
        <f t="shared" si="57"/>
        <v>2010</v>
      </c>
      <c r="I1258" s="19" t="s">
        <v>1942</v>
      </c>
      <c r="J1258" s="19" t="s">
        <v>1940</v>
      </c>
      <c r="K1258" s="14" t="s">
        <v>1491</v>
      </c>
      <c r="M1258" s="19" t="s">
        <v>511</v>
      </c>
      <c r="N1258">
        <v>1</v>
      </c>
      <c r="O1258">
        <v>7</v>
      </c>
      <c r="P1258" s="14" t="s">
        <v>96</v>
      </c>
      <c r="Q1258" s="14" t="s">
        <v>2059</v>
      </c>
    </row>
    <row r="1259" spans="1:17" ht="18" customHeight="1" x14ac:dyDescent="0.2">
      <c r="A1259" s="6" t="s">
        <v>20</v>
      </c>
      <c r="B1259" s="6" t="s">
        <v>625</v>
      </c>
      <c r="C1259" s="6" t="s">
        <v>14</v>
      </c>
      <c r="D1259" s="6" t="s">
        <v>43</v>
      </c>
      <c r="E1259" s="6" t="s">
        <v>1938</v>
      </c>
      <c r="F1259" s="19">
        <v>4</v>
      </c>
      <c r="G1259" s="19" t="str">
        <f t="shared" si="58"/>
        <v>d</v>
      </c>
      <c r="H1259" s="19">
        <f t="shared" si="57"/>
        <v>2011</v>
      </c>
      <c r="I1259" s="19" t="s">
        <v>1943</v>
      </c>
      <c r="J1259" s="19" t="s">
        <v>1940</v>
      </c>
      <c r="K1259" s="14" t="s">
        <v>1491</v>
      </c>
      <c r="M1259" s="19" t="s">
        <v>511</v>
      </c>
      <c r="N1259">
        <v>1</v>
      </c>
      <c r="O1259">
        <v>7</v>
      </c>
      <c r="P1259" s="14" t="s">
        <v>96</v>
      </c>
      <c r="Q1259" s="14" t="s">
        <v>2059</v>
      </c>
    </row>
    <row r="1260" spans="1:17" ht="18" customHeight="1" x14ac:dyDescent="0.2">
      <c r="A1260" s="6" t="s">
        <v>20</v>
      </c>
      <c r="B1260" s="6" t="s">
        <v>626</v>
      </c>
      <c r="C1260" s="6" t="s">
        <v>14</v>
      </c>
      <c r="D1260" s="6" t="s">
        <v>43</v>
      </c>
      <c r="E1260" s="6" t="s">
        <v>1938</v>
      </c>
      <c r="F1260" s="19">
        <v>5</v>
      </c>
      <c r="G1260" s="19" t="str">
        <f t="shared" si="58"/>
        <v>e</v>
      </c>
      <c r="H1260" s="19">
        <f t="shared" si="57"/>
        <v>2012</v>
      </c>
      <c r="I1260" s="19" t="s">
        <v>1944</v>
      </c>
      <c r="J1260" s="19" t="s">
        <v>1940</v>
      </c>
      <c r="K1260" s="14" t="s">
        <v>1491</v>
      </c>
      <c r="M1260" s="19" t="s">
        <v>511</v>
      </c>
      <c r="N1260">
        <v>1</v>
      </c>
      <c r="O1260">
        <v>7</v>
      </c>
      <c r="P1260" s="14" t="s">
        <v>96</v>
      </c>
      <c r="Q1260" s="14" t="s">
        <v>2059</v>
      </c>
    </row>
    <row r="1261" spans="1:17" ht="18" customHeight="1" x14ac:dyDescent="0.2">
      <c r="A1261" s="6" t="s">
        <v>20</v>
      </c>
      <c r="B1261" s="6" t="s">
        <v>627</v>
      </c>
      <c r="C1261" s="6" t="s">
        <v>14</v>
      </c>
      <c r="D1261" s="6" t="s">
        <v>43</v>
      </c>
      <c r="E1261" s="6" t="s">
        <v>1938</v>
      </c>
      <c r="F1261" s="19">
        <v>6</v>
      </c>
      <c r="G1261" s="19" t="str">
        <f t="shared" si="58"/>
        <v>f</v>
      </c>
      <c r="H1261" s="19">
        <f t="shared" si="57"/>
        <v>2013</v>
      </c>
      <c r="I1261" s="19" t="s">
        <v>1948</v>
      </c>
      <c r="J1261" s="19" t="s">
        <v>1940</v>
      </c>
      <c r="K1261" s="14" t="s">
        <v>1491</v>
      </c>
      <c r="M1261" s="19" t="s">
        <v>511</v>
      </c>
      <c r="N1261">
        <v>1</v>
      </c>
      <c r="O1261">
        <v>7</v>
      </c>
      <c r="P1261" s="14" t="s">
        <v>96</v>
      </c>
      <c r="Q1261" s="14" t="s">
        <v>2059</v>
      </c>
    </row>
    <row r="1262" spans="1:17" ht="18" customHeight="1" x14ac:dyDescent="0.2">
      <c r="A1262" s="6" t="s">
        <v>20</v>
      </c>
      <c r="B1262" s="6" t="s">
        <v>628</v>
      </c>
      <c r="C1262" s="6" t="s">
        <v>14</v>
      </c>
      <c r="D1262" s="6" t="s">
        <v>43</v>
      </c>
      <c r="E1262" s="6" t="s">
        <v>1938</v>
      </c>
      <c r="F1262" s="19">
        <v>7</v>
      </c>
      <c r="G1262" s="19" t="str">
        <f t="shared" si="58"/>
        <v>g</v>
      </c>
      <c r="H1262" s="19">
        <f t="shared" si="57"/>
        <v>2014</v>
      </c>
      <c r="I1262" s="19" t="s">
        <v>1945</v>
      </c>
      <c r="J1262" s="19" t="s">
        <v>1940</v>
      </c>
      <c r="K1262" s="14" t="s">
        <v>1491</v>
      </c>
      <c r="M1262" s="19" t="s">
        <v>511</v>
      </c>
      <c r="N1262">
        <v>1</v>
      </c>
      <c r="O1262">
        <v>7</v>
      </c>
      <c r="P1262" s="14" t="s">
        <v>96</v>
      </c>
      <c r="Q1262" s="14" t="s">
        <v>2059</v>
      </c>
    </row>
    <row r="1263" spans="1:17" ht="18" customHeight="1" x14ac:dyDescent="0.2">
      <c r="A1263" s="6" t="s">
        <v>20</v>
      </c>
      <c r="B1263" s="6" t="s">
        <v>629</v>
      </c>
      <c r="C1263" s="6" t="s">
        <v>14</v>
      </c>
      <c r="D1263" s="6" t="s">
        <v>43</v>
      </c>
      <c r="E1263" s="6" t="s">
        <v>1938</v>
      </c>
      <c r="F1263" s="19">
        <v>8</v>
      </c>
      <c r="G1263" s="19" t="str">
        <f t="shared" si="58"/>
        <v>h</v>
      </c>
      <c r="H1263" s="19">
        <f t="shared" si="57"/>
        <v>2015</v>
      </c>
      <c r="I1263" s="19" t="s">
        <v>1946</v>
      </c>
      <c r="J1263" s="19" t="s">
        <v>1940</v>
      </c>
      <c r="K1263" s="14" t="s">
        <v>1491</v>
      </c>
      <c r="M1263" s="19" t="s">
        <v>511</v>
      </c>
      <c r="N1263">
        <v>1</v>
      </c>
      <c r="O1263">
        <v>7</v>
      </c>
      <c r="P1263" s="14" t="s">
        <v>96</v>
      </c>
      <c r="Q1263" s="14" t="s">
        <v>2059</v>
      </c>
    </row>
    <row r="1264" spans="1:17" ht="18" customHeight="1" x14ac:dyDescent="0.2">
      <c r="A1264" s="6" t="s">
        <v>20</v>
      </c>
      <c r="B1264" s="6" t="s">
        <v>630</v>
      </c>
      <c r="C1264" s="6" t="s">
        <v>14</v>
      </c>
      <c r="D1264" s="6" t="s">
        <v>43</v>
      </c>
      <c r="E1264" s="6" t="s">
        <v>1938</v>
      </c>
      <c r="F1264" s="19">
        <v>9</v>
      </c>
      <c r="G1264" s="19" t="str">
        <f t="shared" si="58"/>
        <v>i</v>
      </c>
      <c r="H1264" s="19">
        <f t="shared" si="57"/>
        <v>2016</v>
      </c>
      <c r="I1264" s="19" t="s">
        <v>1947</v>
      </c>
      <c r="J1264" s="19" t="s">
        <v>1940</v>
      </c>
      <c r="K1264" s="14" t="s">
        <v>1491</v>
      </c>
      <c r="M1264" s="19" t="s">
        <v>511</v>
      </c>
      <c r="N1264">
        <v>1</v>
      </c>
      <c r="O1264">
        <v>7</v>
      </c>
      <c r="P1264" s="14" t="s">
        <v>96</v>
      </c>
      <c r="Q1264" s="14" t="s">
        <v>2059</v>
      </c>
    </row>
    <row r="1265" spans="1:17" ht="18" customHeight="1" x14ac:dyDescent="0.2">
      <c r="A1265" s="6" t="s">
        <v>20</v>
      </c>
      <c r="B1265" s="6" t="s">
        <v>631</v>
      </c>
      <c r="C1265" s="6" t="s">
        <v>14</v>
      </c>
      <c r="D1265" s="6" t="s">
        <v>43</v>
      </c>
      <c r="E1265" s="6" t="s">
        <v>1938</v>
      </c>
      <c r="F1265" s="19">
        <v>10</v>
      </c>
      <c r="G1265" s="19" t="str">
        <f t="shared" si="58"/>
        <v>j</v>
      </c>
      <c r="H1265" s="19">
        <f t="shared" si="57"/>
        <v>2017</v>
      </c>
      <c r="I1265" s="19" t="s">
        <v>1949</v>
      </c>
      <c r="J1265" s="19" t="s">
        <v>1940</v>
      </c>
      <c r="K1265" s="14" t="s">
        <v>1491</v>
      </c>
      <c r="M1265" s="19" t="s">
        <v>511</v>
      </c>
      <c r="N1265">
        <v>1</v>
      </c>
      <c r="O1265">
        <v>7</v>
      </c>
      <c r="P1265" s="14" t="s">
        <v>96</v>
      </c>
      <c r="Q1265" s="14" t="s">
        <v>2059</v>
      </c>
    </row>
    <row r="1266" spans="1:17" ht="18" customHeight="1" x14ac:dyDescent="0.2">
      <c r="A1266" s="6" t="s">
        <v>20</v>
      </c>
      <c r="B1266" s="6" t="s">
        <v>1501</v>
      </c>
      <c r="C1266" s="6" t="s">
        <v>14</v>
      </c>
      <c r="D1266" s="6" t="s">
        <v>43</v>
      </c>
      <c r="E1266" s="6" t="s">
        <v>1938</v>
      </c>
      <c r="F1266" s="19">
        <v>11</v>
      </c>
      <c r="G1266" s="19" t="str">
        <f t="shared" si="58"/>
        <v>k</v>
      </c>
      <c r="H1266" s="19">
        <f t="shared" si="57"/>
        <v>2018</v>
      </c>
      <c r="I1266" s="19" t="s">
        <v>1950</v>
      </c>
      <c r="J1266" s="19" t="s">
        <v>1940</v>
      </c>
      <c r="K1266" s="14" t="s">
        <v>1491</v>
      </c>
      <c r="M1266" s="19" t="s">
        <v>511</v>
      </c>
      <c r="N1266">
        <v>1</v>
      </c>
      <c r="O1266">
        <v>7</v>
      </c>
      <c r="P1266" s="14" t="s">
        <v>96</v>
      </c>
      <c r="Q1266" s="14" t="s">
        <v>2059</v>
      </c>
    </row>
    <row r="1267" spans="1:17" ht="18" customHeight="1" x14ac:dyDescent="0.2">
      <c r="A1267" s="66" t="s">
        <v>20</v>
      </c>
      <c r="B1267" s="66" t="s">
        <v>622</v>
      </c>
      <c r="C1267" s="66" t="s">
        <v>14</v>
      </c>
      <c r="D1267" s="66" t="s">
        <v>42</v>
      </c>
      <c r="E1267" s="66" t="s">
        <v>1951</v>
      </c>
      <c r="F1267" s="14"/>
      <c r="G1267" s="14"/>
      <c r="H1267" s="19">
        <v>2008</v>
      </c>
      <c r="I1267" s="14" t="s">
        <v>1952</v>
      </c>
      <c r="J1267" s="19" t="s">
        <v>1953</v>
      </c>
      <c r="K1267" s="19" t="s">
        <v>1954</v>
      </c>
      <c r="L1267" s="19" t="s">
        <v>119</v>
      </c>
      <c r="M1267" s="19" t="s">
        <v>511</v>
      </c>
      <c r="N1267">
        <v>1</v>
      </c>
      <c r="O1267">
        <v>7</v>
      </c>
      <c r="P1267" s="14" t="s">
        <v>96</v>
      </c>
      <c r="Q1267" s="14" t="s">
        <v>2059</v>
      </c>
    </row>
    <row r="1268" spans="1:17" ht="18" customHeight="1" x14ac:dyDescent="0.2">
      <c r="A1268" s="66" t="s">
        <v>20</v>
      </c>
      <c r="B1268" s="66" t="s">
        <v>623</v>
      </c>
      <c r="C1268" s="66" t="s">
        <v>14</v>
      </c>
      <c r="D1268" s="66" t="s">
        <v>42</v>
      </c>
      <c r="E1268" s="66" t="s">
        <v>1951</v>
      </c>
      <c r="F1268" s="14"/>
      <c r="G1268" s="14"/>
      <c r="H1268" s="19">
        <v>2009</v>
      </c>
      <c r="I1268" s="14" t="s">
        <v>1955</v>
      </c>
      <c r="J1268" s="19" t="s">
        <v>1953</v>
      </c>
      <c r="K1268" s="19" t="s">
        <v>1954</v>
      </c>
      <c r="L1268" s="19" t="s">
        <v>119</v>
      </c>
      <c r="M1268" s="19" t="s">
        <v>511</v>
      </c>
      <c r="N1268">
        <v>1</v>
      </c>
      <c r="O1268">
        <v>7</v>
      </c>
      <c r="P1268" s="14" t="s">
        <v>96</v>
      </c>
      <c r="Q1268" s="14" t="s">
        <v>2059</v>
      </c>
    </row>
    <row r="1269" spans="1:17" ht="18" customHeight="1" x14ac:dyDescent="0.2">
      <c r="A1269" s="66" t="s">
        <v>20</v>
      </c>
      <c r="B1269" s="66" t="s">
        <v>624</v>
      </c>
      <c r="C1269" s="66" t="s">
        <v>14</v>
      </c>
      <c r="D1269" s="66" t="s">
        <v>42</v>
      </c>
      <c r="E1269" s="66" t="s">
        <v>1951</v>
      </c>
      <c r="F1269" s="14"/>
      <c r="G1269" s="14"/>
      <c r="H1269" s="19">
        <v>2010</v>
      </c>
      <c r="I1269" s="14" t="s">
        <v>1956</v>
      </c>
      <c r="J1269" s="19" t="s">
        <v>1953</v>
      </c>
      <c r="K1269" s="19" t="s">
        <v>1954</v>
      </c>
      <c r="L1269" s="19" t="s">
        <v>119</v>
      </c>
      <c r="M1269" s="19" t="s">
        <v>511</v>
      </c>
      <c r="N1269">
        <v>1</v>
      </c>
      <c r="O1269">
        <v>7</v>
      </c>
      <c r="P1269" s="14" t="s">
        <v>96</v>
      </c>
      <c r="Q1269" s="14" t="s">
        <v>2059</v>
      </c>
    </row>
    <row r="1270" spans="1:17" ht="18" customHeight="1" x14ac:dyDescent="0.2">
      <c r="A1270" s="66" t="s">
        <v>20</v>
      </c>
      <c r="B1270" s="66" t="s">
        <v>625</v>
      </c>
      <c r="C1270" s="66" t="s">
        <v>14</v>
      </c>
      <c r="D1270" s="66" t="s">
        <v>42</v>
      </c>
      <c r="E1270" s="66" t="s">
        <v>1951</v>
      </c>
      <c r="F1270" s="14"/>
      <c r="G1270" s="14"/>
      <c r="H1270" s="19">
        <v>2011</v>
      </c>
      <c r="I1270" s="14" t="s">
        <v>1957</v>
      </c>
      <c r="J1270" s="19" t="s">
        <v>1953</v>
      </c>
      <c r="K1270" s="19" t="s">
        <v>1954</v>
      </c>
      <c r="L1270" s="19" t="s">
        <v>119</v>
      </c>
      <c r="M1270" s="19" t="s">
        <v>511</v>
      </c>
      <c r="N1270">
        <v>1</v>
      </c>
      <c r="O1270">
        <v>7</v>
      </c>
      <c r="P1270" s="14" t="s">
        <v>96</v>
      </c>
      <c r="Q1270" s="14" t="s">
        <v>2059</v>
      </c>
    </row>
    <row r="1271" spans="1:17" ht="18" customHeight="1" x14ac:dyDescent="0.2">
      <c r="A1271" s="66" t="s">
        <v>20</v>
      </c>
      <c r="B1271" s="66" t="s">
        <v>626</v>
      </c>
      <c r="C1271" s="66" t="s">
        <v>14</v>
      </c>
      <c r="D1271" s="66" t="s">
        <v>42</v>
      </c>
      <c r="E1271" s="66" t="s">
        <v>1951</v>
      </c>
      <c r="F1271" s="14"/>
      <c r="G1271" s="14"/>
      <c r="H1271" s="19">
        <v>2012</v>
      </c>
      <c r="I1271" s="14" t="s">
        <v>1958</v>
      </c>
      <c r="J1271" s="19" t="s">
        <v>1953</v>
      </c>
      <c r="K1271" s="19" t="s">
        <v>1954</v>
      </c>
      <c r="L1271" s="19" t="s">
        <v>119</v>
      </c>
      <c r="M1271" s="19" t="s">
        <v>511</v>
      </c>
      <c r="N1271">
        <v>1</v>
      </c>
      <c r="O1271">
        <v>7</v>
      </c>
      <c r="P1271" s="14" t="s">
        <v>96</v>
      </c>
      <c r="Q1271" s="14" t="s">
        <v>2059</v>
      </c>
    </row>
    <row r="1272" spans="1:17" ht="18" customHeight="1" x14ac:dyDescent="0.2">
      <c r="A1272" s="66" t="s">
        <v>20</v>
      </c>
      <c r="B1272" s="66" t="s">
        <v>627</v>
      </c>
      <c r="C1272" s="66" t="s">
        <v>14</v>
      </c>
      <c r="D1272" s="66" t="s">
        <v>42</v>
      </c>
      <c r="E1272" s="66" t="s">
        <v>1951</v>
      </c>
      <c r="F1272" s="14"/>
      <c r="G1272" s="14"/>
      <c r="H1272" s="19">
        <v>2013</v>
      </c>
      <c r="I1272" s="14" t="s">
        <v>1959</v>
      </c>
      <c r="J1272" s="19" t="s">
        <v>1953</v>
      </c>
      <c r="K1272" s="19" t="s">
        <v>1954</v>
      </c>
      <c r="L1272" s="19" t="s">
        <v>119</v>
      </c>
      <c r="M1272" s="19" t="s">
        <v>511</v>
      </c>
      <c r="N1272">
        <v>1</v>
      </c>
      <c r="O1272">
        <v>7</v>
      </c>
      <c r="P1272" s="14" t="s">
        <v>96</v>
      </c>
      <c r="Q1272" s="14" t="s">
        <v>2059</v>
      </c>
    </row>
    <row r="1273" spans="1:17" ht="18" customHeight="1" x14ac:dyDescent="0.2">
      <c r="A1273" s="66" t="s">
        <v>20</v>
      </c>
      <c r="B1273" s="66" t="s">
        <v>628</v>
      </c>
      <c r="C1273" s="66" t="s">
        <v>14</v>
      </c>
      <c r="D1273" s="66" t="s">
        <v>42</v>
      </c>
      <c r="E1273" s="66" t="s">
        <v>1951</v>
      </c>
      <c r="F1273" s="14"/>
      <c r="G1273" s="14"/>
      <c r="H1273" s="19">
        <v>2014</v>
      </c>
      <c r="I1273" s="14" t="s">
        <v>1960</v>
      </c>
      <c r="J1273" s="19" t="s">
        <v>1953</v>
      </c>
      <c r="K1273" s="19" t="s">
        <v>1954</v>
      </c>
      <c r="L1273" s="19" t="s">
        <v>119</v>
      </c>
      <c r="M1273" s="19" t="s">
        <v>511</v>
      </c>
      <c r="N1273">
        <v>1</v>
      </c>
      <c r="O1273">
        <v>7</v>
      </c>
      <c r="P1273" s="14" t="s">
        <v>96</v>
      </c>
      <c r="Q1273" s="14" t="s">
        <v>2059</v>
      </c>
    </row>
    <row r="1274" spans="1:17" ht="18" customHeight="1" x14ac:dyDescent="0.2">
      <c r="A1274" s="66" t="s">
        <v>20</v>
      </c>
      <c r="B1274" s="66" t="s">
        <v>629</v>
      </c>
      <c r="C1274" s="66" t="s">
        <v>14</v>
      </c>
      <c r="D1274" s="66" t="s">
        <v>42</v>
      </c>
      <c r="E1274" s="66" t="s">
        <v>1951</v>
      </c>
      <c r="F1274" s="14"/>
      <c r="G1274" s="14"/>
      <c r="H1274" s="19">
        <v>2015</v>
      </c>
      <c r="I1274" s="14" t="s">
        <v>1961</v>
      </c>
      <c r="J1274" s="19" t="s">
        <v>1953</v>
      </c>
      <c r="K1274" s="19" t="s">
        <v>1954</v>
      </c>
      <c r="L1274" s="19" t="s">
        <v>119</v>
      </c>
      <c r="M1274" s="19" t="s">
        <v>511</v>
      </c>
      <c r="N1274">
        <v>1</v>
      </c>
      <c r="O1274">
        <v>7</v>
      </c>
      <c r="P1274" s="14" t="s">
        <v>96</v>
      </c>
      <c r="Q1274" s="14" t="s">
        <v>2059</v>
      </c>
    </row>
    <row r="1275" spans="1:17" ht="18" customHeight="1" x14ac:dyDescent="0.2">
      <c r="A1275" s="66" t="s">
        <v>20</v>
      </c>
      <c r="B1275" s="66" t="s">
        <v>630</v>
      </c>
      <c r="C1275" s="66" t="s">
        <v>14</v>
      </c>
      <c r="D1275" s="66" t="s">
        <v>42</v>
      </c>
      <c r="E1275" s="66" t="s">
        <v>1951</v>
      </c>
      <c r="F1275" s="14"/>
      <c r="G1275" s="14"/>
      <c r="H1275" s="19">
        <v>2017</v>
      </c>
      <c r="I1275" s="14" t="s">
        <v>1962</v>
      </c>
      <c r="J1275" s="19" t="s">
        <v>1953</v>
      </c>
      <c r="K1275" s="19" t="s">
        <v>1954</v>
      </c>
      <c r="L1275" s="19" t="s">
        <v>119</v>
      </c>
      <c r="M1275" s="19" t="s">
        <v>511</v>
      </c>
      <c r="N1275">
        <v>1</v>
      </c>
      <c r="O1275">
        <v>7</v>
      </c>
      <c r="P1275" s="14" t="s">
        <v>96</v>
      </c>
      <c r="Q1275" s="14" t="s">
        <v>2059</v>
      </c>
    </row>
    <row r="1276" spans="1:17" ht="18" customHeight="1" x14ac:dyDescent="0.2">
      <c r="A1276" s="66" t="s">
        <v>20</v>
      </c>
      <c r="B1276" s="66" t="s">
        <v>631</v>
      </c>
      <c r="C1276" s="66" t="s">
        <v>14</v>
      </c>
      <c r="D1276" s="66" t="s">
        <v>42</v>
      </c>
      <c r="E1276" s="66" t="s">
        <v>1951</v>
      </c>
      <c r="F1276" s="14"/>
      <c r="G1276" s="14"/>
      <c r="H1276" s="19">
        <v>2018</v>
      </c>
      <c r="I1276" s="14" t="s">
        <v>1963</v>
      </c>
      <c r="J1276" s="19" t="s">
        <v>1953</v>
      </c>
      <c r="K1276" s="19" t="s">
        <v>1954</v>
      </c>
      <c r="L1276" s="19" t="s">
        <v>119</v>
      </c>
      <c r="M1276" s="19" t="s">
        <v>511</v>
      </c>
      <c r="N1276">
        <v>1</v>
      </c>
      <c r="O1276">
        <v>7</v>
      </c>
      <c r="P1276" s="14" t="s">
        <v>96</v>
      </c>
      <c r="Q1276" s="14" t="s">
        <v>2059</v>
      </c>
    </row>
    <row r="1277" spans="1:17" ht="18" customHeight="1" x14ac:dyDescent="0.2">
      <c r="A1277" s="66" t="s">
        <v>20</v>
      </c>
      <c r="B1277" s="66" t="s">
        <v>622</v>
      </c>
      <c r="C1277" s="66" t="s">
        <v>14</v>
      </c>
      <c r="D1277" s="66" t="s">
        <v>42</v>
      </c>
      <c r="E1277" s="66" t="s">
        <v>1964</v>
      </c>
      <c r="F1277" s="14"/>
      <c r="G1277" s="14"/>
      <c r="H1277" s="19">
        <v>2008</v>
      </c>
      <c r="I1277" s="14" t="s">
        <v>1965</v>
      </c>
      <c r="J1277" s="19" t="s">
        <v>1966</v>
      </c>
      <c r="K1277" s="19" t="s">
        <v>1954</v>
      </c>
      <c r="L1277" s="19" t="s">
        <v>119</v>
      </c>
      <c r="M1277" s="19" t="s">
        <v>511</v>
      </c>
      <c r="N1277">
        <v>1</v>
      </c>
      <c r="O1277">
        <v>7</v>
      </c>
      <c r="P1277" s="14" t="s">
        <v>96</v>
      </c>
      <c r="Q1277" s="14" t="s">
        <v>2059</v>
      </c>
    </row>
    <row r="1278" spans="1:17" ht="18" customHeight="1" x14ac:dyDescent="0.2">
      <c r="A1278" s="66" t="s">
        <v>20</v>
      </c>
      <c r="B1278" s="66" t="s">
        <v>623</v>
      </c>
      <c r="C1278" s="66" t="s">
        <v>14</v>
      </c>
      <c r="D1278" s="66" t="s">
        <v>42</v>
      </c>
      <c r="E1278" s="66" t="s">
        <v>1964</v>
      </c>
      <c r="F1278" s="14"/>
      <c r="G1278" s="14"/>
      <c r="H1278" s="19">
        <v>2009</v>
      </c>
      <c r="I1278" s="14" t="s">
        <v>1967</v>
      </c>
      <c r="J1278" s="19" t="s">
        <v>1966</v>
      </c>
      <c r="K1278" s="19" t="s">
        <v>1954</v>
      </c>
      <c r="L1278" s="19" t="s">
        <v>119</v>
      </c>
      <c r="M1278" s="19" t="s">
        <v>511</v>
      </c>
      <c r="N1278">
        <v>1</v>
      </c>
      <c r="O1278">
        <v>7</v>
      </c>
      <c r="P1278" s="14" t="s">
        <v>96</v>
      </c>
      <c r="Q1278" s="14" t="s">
        <v>2059</v>
      </c>
    </row>
    <row r="1279" spans="1:17" ht="18" customHeight="1" x14ac:dyDescent="0.2">
      <c r="A1279" s="66" t="s">
        <v>20</v>
      </c>
      <c r="B1279" s="66" t="s">
        <v>624</v>
      </c>
      <c r="C1279" s="66" t="s">
        <v>14</v>
      </c>
      <c r="D1279" s="66" t="s">
        <v>42</v>
      </c>
      <c r="E1279" s="66" t="s">
        <v>1964</v>
      </c>
      <c r="F1279" s="14"/>
      <c r="G1279" s="14"/>
      <c r="H1279" s="19">
        <v>2010</v>
      </c>
      <c r="I1279" s="14" t="s">
        <v>1968</v>
      </c>
      <c r="J1279" s="19" t="s">
        <v>1966</v>
      </c>
      <c r="K1279" s="19" t="s">
        <v>1954</v>
      </c>
      <c r="L1279" s="19" t="s">
        <v>119</v>
      </c>
      <c r="M1279" s="19" t="s">
        <v>511</v>
      </c>
      <c r="N1279">
        <v>1</v>
      </c>
      <c r="O1279">
        <v>7</v>
      </c>
      <c r="P1279" s="14" t="s">
        <v>96</v>
      </c>
      <c r="Q1279" s="14" t="s">
        <v>2059</v>
      </c>
    </row>
    <row r="1280" spans="1:17" ht="18" customHeight="1" x14ac:dyDescent="0.2">
      <c r="A1280" s="66" t="s">
        <v>20</v>
      </c>
      <c r="B1280" s="66" t="s">
        <v>625</v>
      </c>
      <c r="C1280" s="66" t="s">
        <v>14</v>
      </c>
      <c r="D1280" s="66" t="s">
        <v>42</v>
      </c>
      <c r="E1280" s="66" t="s">
        <v>1964</v>
      </c>
      <c r="F1280" s="14"/>
      <c r="G1280" s="14"/>
      <c r="H1280" s="19">
        <v>2011</v>
      </c>
      <c r="I1280" s="14" t="s">
        <v>1969</v>
      </c>
      <c r="J1280" s="19" t="s">
        <v>1966</v>
      </c>
      <c r="K1280" s="19" t="s">
        <v>1954</v>
      </c>
      <c r="L1280" s="19" t="s">
        <v>119</v>
      </c>
      <c r="M1280" s="19" t="s">
        <v>511</v>
      </c>
      <c r="N1280">
        <v>1</v>
      </c>
      <c r="O1280">
        <v>7</v>
      </c>
      <c r="P1280" s="14" t="s">
        <v>96</v>
      </c>
      <c r="Q1280" s="14" t="s">
        <v>2059</v>
      </c>
    </row>
    <row r="1281" spans="1:17" ht="18" customHeight="1" x14ac:dyDescent="0.2">
      <c r="A1281" s="66" t="s">
        <v>20</v>
      </c>
      <c r="B1281" s="66" t="s">
        <v>626</v>
      </c>
      <c r="C1281" s="66" t="s">
        <v>14</v>
      </c>
      <c r="D1281" s="66" t="s">
        <v>42</v>
      </c>
      <c r="E1281" s="66" t="s">
        <v>1964</v>
      </c>
      <c r="F1281" s="14"/>
      <c r="G1281" s="14"/>
      <c r="H1281" s="19">
        <v>2012</v>
      </c>
      <c r="I1281" s="14" t="s">
        <v>1970</v>
      </c>
      <c r="J1281" s="19" t="s">
        <v>1966</v>
      </c>
      <c r="K1281" s="19" t="s">
        <v>1954</v>
      </c>
      <c r="L1281" s="19" t="s">
        <v>119</v>
      </c>
      <c r="M1281" s="19" t="s">
        <v>511</v>
      </c>
      <c r="N1281">
        <v>1</v>
      </c>
      <c r="O1281">
        <v>7</v>
      </c>
      <c r="P1281" s="14" t="s">
        <v>96</v>
      </c>
      <c r="Q1281" s="14" t="s">
        <v>2059</v>
      </c>
    </row>
    <row r="1282" spans="1:17" ht="18" customHeight="1" x14ac:dyDescent="0.2">
      <c r="A1282" s="66" t="s">
        <v>20</v>
      </c>
      <c r="B1282" s="66" t="s">
        <v>627</v>
      </c>
      <c r="C1282" s="66" t="s">
        <v>14</v>
      </c>
      <c r="D1282" s="66" t="s">
        <v>42</v>
      </c>
      <c r="E1282" s="66" t="s">
        <v>1964</v>
      </c>
      <c r="F1282" s="14"/>
      <c r="G1282" s="14"/>
      <c r="H1282" s="19">
        <v>2013</v>
      </c>
      <c r="I1282" s="14" t="s">
        <v>1971</v>
      </c>
      <c r="J1282" s="19" t="s">
        <v>1966</v>
      </c>
      <c r="K1282" s="19" t="s">
        <v>1954</v>
      </c>
      <c r="L1282" s="19" t="s">
        <v>119</v>
      </c>
      <c r="M1282" s="19" t="s">
        <v>511</v>
      </c>
      <c r="N1282">
        <v>1</v>
      </c>
      <c r="O1282">
        <v>7</v>
      </c>
      <c r="P1282" s="14" t="s">
        <v>96</v>
      </c>
      <c r="Q1282" s="14" t="s">
        <v>2059</v>
      </c>
    </row>
    <row r="1283" spans="1:17" ht="18" customHeight="1" x14ac:dyDescent="0.2">
      <c r="A1283" s="66" t="s">
        <v>20</v>
      </c>
      <c r="B1283" s="66" t="s">
        <v>628</v>
      </c>
      <c r="C1283" s="66" t="s">
        <v>14</v>
      </c>
      <c r="D1283" s="66" t="s">
        <v>42</v>
      </c>
      <c r="E1283" s="66" t="s">
        <v>1964</v>
      </c>
      <c r="F1283" s="14"/>
      <c r="G1283" s="14"/>
      <c r="H1283" s="19">
        <v>2014</v>
      </c>
      <c r="I1283" s="14" t="s">
        <v>1972</v>
      </c>
      <c r="J1283" s="19" t="s">
        <v>1966</v>
      </c>
      <c r="K1283" s="19" t="s">
        <v>1954</v>
      </c>
      <c r="L1283" s="19" t="s">
        <v>119</v>
      </c>
      <c r="M1283" s="19" t="s">
        <v>511</v>
      </c>
      <c r="N1283">
        <v>1</v>
      </c>
      <c r="O1283">
        <v>7</v>
      </c>
      <c r="P1283" s="14" t="s">
        <v>96</v>
      </c>
      <c r="Q1283" s="14" t="s">
        <v>2059</v>
      </c>
    </row>
    <row r="1284" spans="1:17" ht="18" customHeight="1" x14ac:dyDescent="0.2">
      <c r="A1284" s="66" t="s">
        <v>20</v>
      </c>
      <c r="B1284" s="66" t="s">
        <v>629</v>
      </c>
      <c r="C1284" s="66" t="s">
        <v>14</v>
      </c>
      <c r="D1284" s="66" t="s">
        <v>42</v>
      </c>
      <c r="E1284" s="66" t="s">
        <v>1964</v>
      </c>
      <c r="F1284" s="14"/>
      <c r="G1284" s="14"/>
      <c r="H1284" s="19">
        <v>2015</v>
      </c>
      <c r="I1284" s="14" t="s">
        <v>1973</v>
      </c>
      <c r="J1284" s="19" t="s">
        <v>1966</v>
      </c>
      <c r="K1284" s="19" t="s">
        <v>1954</v>
      </c>
      <c r="L1284" s="19" t="s">
        <v>119</v>
      </c>
      <c r="M1284" s="19" t="s">
        <v>511</v>
      </c>
      <c r="N1284">
        <v>1</v>
      </c>
      <c r="O1284">
        <v>7</v>
      </c>
      <c r="P1284" s="14" t="s">
        <v>96</v>
      </c>
      <c r="Q1284" s="14" t="s">
        <v>2059</v>
      </c>
    </row>
    <row r="1285" spans="1:17" ht="18" customHeight="1" x14ac:dyDescent="0.2">
      <c r="A1285" s="66" t="s">
        <v>20</v>
      </c>
      <c r="B1285" s="66" t="s">
        <v>630</v>
      </c>
      <c r="C1285" s="66" t="s">
        <v>14</v>
      </c>
      <c r="D1285" s="66" t="s">
        <v>42</v>
      </c>
      <c r="E1285" s="66" t="s">
        <v>1964</v>
      </c>
      <c r="F1285" s="14"/>
      <c r="G1285" s="14"/>
      <c r="H1285" s="19">
        <v>2017</v>
      </c>
      <c r="I1285" s="14" t="s">
        <v>1974</v>
      </c>
      <c r="J1285" s="19" t="s">
        <v>1966</v>
      </c>
      <c r="K1285" s="19" t="s">
        <v>1954</v>
      </c>
      <c r="L1285" s="19" t="s">
        <v>119</v>
      </c>
      <c r="M1285" s="19" t="s">
        <v>511</v>
      </c>
      <c r="N1285">
        <v>1</v>
      </c>
      <c r="O1285">
        <v>7</v>
      </c>
      <c r="P1285" s="14" t="s">
        <v>96</v>
      </c>
      <c r="Q1285" s="14" t="s">
        <v>2059</v>
      </c>
    </row>
    <row r="1286" spans="1:17" ht="18" customHeight="1" x14ac:dyDescent="0.2">
      <c r="A1286" s="66" t="s">
        <v>20</v>
      </c>
      <c r="B1286" s="66" t="s">
        <v>631</v>
      </c>
      <c r="C1286" s="66" t="s">
        <v>14</v>
      </c>
      <c r="D1286" s="66" t="s">
        <v>42</v>
      </c>
      <c r="E1286" s="66" t="s">
        <v>1964</v>
      </c>
      <c r="F1286" s="14"/>
      <c r="G1286" s="14"/>
      <c r="H1286" s="19">
        <v>2018</v>
      </c>
      <c r="I1286" s="14" t="s">
        <v>1975</v>
      </c>
      <c r="J1286" s="19" t="s">
        <v>1966</v>
      </c>
      <c r="K1286" s="19" t="s">
        <v>1954</v>
      </c>
      <c r="L1286" s="19" t="s">
        <v>119</v>
      </c>
      <c r="M1286" s="19" t="s">
        <v>511</v>
      </c>
      <c r="N1286">
        <v>1</v>
      </c>
      <c r="O1286">
        <v>7</v>
      </c>
      <c r="P1286" s="14" t="s">
        <v>96</v>
      </c>
      <c r="Q1286" s="14" t="s">
        <v>2059</v>
      </c>
    </row>
    <row r="1287" spans="1:17" ht="18" customHeight="1" x14ac:dyDescent="0.2">
      <c r="A1287" s="66" t="s">
        <v>20</v>
      </c>
      <c r="B1287" s="66" t="s">
        <v>622</v>
      </c>
      <c r="C1287" s="66" t="s">
        <v>14</v>
      </c>
      <c r="D1287" s="66" t="s">
        <v>42</v>
      </c>
      <c r="E1287" s="66" t="s">
        <v>1976</v>
      </c>
      <c r="F1287" s="14"/>
      <c r="G1287" s="14"/>
      <c r="H1287" s="19">
        <v>2008</v>
      </c>
      <c r="I1287" s="14" t="s">
        <v>1977</v>
      </c>
      <c r="J1287" s="19" t="s">
        <v>1978</v>
      </c>
      <c r="K1287" s="19" t="s">
        <v>1954</v>
      </c>
      <c r="L1287" s="19" t="s">
        <v>119</v>
      </c>
      <c r="M1287" s="19" t="s">
        <v>511</v>
      </c>
      <c r="N1287">
        <v>1</v>
      </c>
      <c r="O1287">
        <v>7</v>
      </c>
      <c r="P1287" s="14" t="s">
        <v>96</v>
      </c>
      <c r="Q1287" s="14" t="s">
        <v>2059</v>
      </c>
    </row>
    <row r="1288" spans="1:17" ht="18" customHeight="1" x14ac:dyDescent="0.2">
      <c r="A1288" s="66" t="s">
        <v>20</v>
      </c>
      <c r="B1288" s="66" t="s">
        <v>623</v>
      </c>
      <c r="C1288" s="66" t="s">
        <v>14</v>
      </c>
      <c r="D1288" s="66" t="s">
        <v>42</v>
      </c>
      <c r="E1288" s="66" t="s">
        <v>1976</v>
      </c>
      <c r="F1288" s="14"/>
      <c r="G1288" s="14"/>
      <c r="H1288" s="19">
        <v>2009</v>
      </c>
      <c r="I1288" s="14" t="s">
        <v>1967</v>
      </c>
      <c r="J1288" s="19" t="s">
        <v>1978</v>
      </c>
      <c r="K1288" s="19" t="s">
        <v>1954</v>
      </c>
      <c r="L1288" s="19" t="s">
        <v>119</v>
      </c>
      <c r="M1288" s="19" t="s">
        <v>511</v>
      </c>
      <c r="N1288">
        <v>1</v>
      </c>
      <c r="O1288">
        <v>7</v>
      </c>
      <c r="P1288" s="14" t="s">
        <v>96</v>
      </c>
      <c r="Q1288" s="14" t="s">
        <v>2059</v>
      </c>
    </row>
    <row r="1289" spans="1:17" ht="18" customHeight="1" x14ac:dyDescent="0.2">
      <c r="A1289" s="66" t="s">
        <v>20</v>
      </c>
      <c r="B1289" s="66" t="s">
        <v>624</v>
      </c>
      <c r="C1289" s="66" t="s">
        <v>14</v>
      </c>
      <c r="D1289" s="66" t="s">
        <v>42</v>
      </c>
      <c r="E1289" s="66" t="s">
        <v>1976</v>
      </c>
      <c r="F1289" s="14"/>
      <c r="G1289" s="14"/>
      <c r="H1289" s="19">
        <v>2010</v>
      </c>
      <c r="I1289" s="14" t="s">
        <v>1968</v>
      </c>
      <c r="J1289" s="19" t="s">
        <v>1978</v>
      </c>
      <c r="K1289" s="19" t="s">
        <v>1954</v>
      </c>
      <c r="L1289" s="19" t="s">
        <v>119</v>
      </c>
      <c r="M1289" s="19" t="s">
        <v>511</v>
      </c>
      <c r="N1289">
        <v>1</v>
      </c>
      <c r="O1289">
        <v>7</v>
      </c>
      <c r="P1289" s="14" t="s">
        <v>96</v>
      </c>
      <c r="Q1289" s="14" t="s">
        <v>2059</v>
      </c>
    </row>
    <row r="1290" spans="1:17" ht="18" customHeight="1" x14ac:dyDescent="0.2">
      <c r="A1290" s="66" t="s">
        <v>20</v>
      </c>
      <c r="B1290" s="66" t="s">
        <v>625</v>
      </c>
      <c r="C1290" s="66" t="s">
        <v>14</v>
      </c>
      <c r="D1290" s="66" t="s">
        <v>42</v>
      </c>
      <c r="E1290" s="66" t="s">
        <v>1976</v>
      </c>
      <c r="F1290" s="14"/>
      <c r="G1290" s="14"/>
      <c r="H1290" s="19">
        <v>2011</v>
      </c>
      <c r="I1290" s="14" t="s">
        <v>1969</v>
      </c>
      <c r="J1290" s="19" t="s">
        <v>1978</v>
      </c>
      <c r="K1290" s="19" t="s">
        <v>1954</v>
      </c>
      <c r="L1290" s="19" t="s">
        <v>119</v>
      </c>
      <c r="M1290" s="19" t="s">
        <v>511</v>
      </c>
      <c r="N1290">
        <v>1</v>
      </c>
      <c r="O1290">
        <v>7</v>
      </c>
      <c r="P1290" s="14" t="s">
        <v>96</v>
      </c>
      <c r="Q1290" s="14" t="s">
        <v>2059</v>
      </c>
    </row>
    <row r="1291" spans="1:17" ht="18" customHeight="1" x14ac:dyDescent="0.2">
      <c r="A1291" s="66" t="s">
        <v>20</v>
      </c>
      <c r="B1291" s="66" t="s">
        <v>626</v>
      </c>
      <c r="C1291" s="66" t="s">
        <v>14</v>
      </c>
      <c r="D1291" s="66" t="s">
        <v>42</v>
      </c>
      <c r="E1291" s="66" t="s">
        <v>1976</v>
      </c>
      <c r="F1291" s="14"/>
      <c r="G1291" s="14"/>
      <c r="H1291" s="19">
        <v>2012</v>
      </c>
      <c r="I1291" s="14" t="s">
        <v>1979</v>
      </c>
      <c r="J1291" s="19" t="s">
        <v>1978</v>
      </c>
      <c r="K1291" s="19" t="s">
        <v>1954</v>
      </c>
      <c r="L1291" s="19" t="s">
        <v>119</v>
      </c>
      <c r="M1291" s="19" t="s">
        <v>511</v>
      </c>
      <c r="N1291">
        <v>1</v>
      </c>
      <c r="O1291">
        <v>7</v>
      </c>
      <c r="P1291" s="14" t="s">
        <v>96</v>
      </c>
      <c r="Q1291" s="14" t="s">
        <v>2059</v>
      </c>
    </row>
    <row r="1292" spans="1:17" ht="18" customHeight="1" x14ac:dyDescent="0.2">
      <c r="A1292" s="66" t="s">
        <v>20</v>
      </c>
      <c r="B1292" s="66" t="s">
        <v>627</v>
      </c>
      <c r="C1292" s="66" t="s">
        <v>14</v>
      </c>
      <c r="D1292" s="66" t="s">
        <v>42</v>
      </c>
      <c r="E1292" s="66" t="s">
        <v>1976</v>
      </c>
      <c r="F1292" s="14"/>
      <c r="G1292" s="14"/>
      <c r="H1292" s="19">
        <v>2013</v>
      </c>
      <c r="I1292" s="14" t="s">
        <v>1971</v>
      </c>
      <c r="J1292" s="19" t="s">
        <v>1978</v>
      </c>
      <c r="K1292" s="19" t="s">
        <v>1954</v>
      </c>
      <c r="L1292" s="19" t="s">
        <v>119</v>
      </c>
      <c r="M1292" s="19" t="s">
        <v>511</v>
      </c>
      <c r="N1292">
        <v>1</v>
      </c>
      <c r="O1292">
        <v>7</v>
      </c>
      <c r="P1292" s="14" t="s">
        <v>96</v>
      </c>
      <c r="Q1292" s="14" t="s">
        <v>2059</v>
      </c>
    </row>
    <row r="1293" spans="1:17" ht="18" customHeight="1" x14ac:dyDescent="0.2">
      <c r="A1293" s="66" t="s">
        <v>20</v>
      </c>
      <c r="B1293" s="66" t="s">
        <v>628</v>
      </c>
      <c r="C1293" s="66" t="s">
        <v>14</v>
      </c>
      <c r="D1293" s="66" t="s">
        <v>42</v>
      </c>
      <c r="E1293" s="66" t="s">
        <v>1976</v>
      </c>
      <c r="F1293" s="14"/>
      <c r="G1293" s="14"/>
      <c r="H1293" s="19">
        <v>2014</v>
      </c>
      <c r="I1293" s="14" t="s">
        <v>1972</v>
      </c>
      <c r="J1293" s="19" t="s">
        <v>1978</v>
      </c>
      <c r="K1293" s="19" t="s">
        <v>1954</v>
      </c>
      <c r="L1293" s="19" t="s">
        <v>119</v>
      </c>
      <c r="M1293" s="19" t="s">
        <v>511</v>
      </c>
      <c r="N1293">
        <v>1</v>
      </c>
      <c r="O1293">
        <v>7</v>
      </c>
      <c r="P1293" s="14" t="s">
        <v>96</v>
      </c>
      <c r="Q1293" s="14" t="s">
        <v>2059</v>
      </c>
    </row>
    <row r="1294" spans="1:17" ht="18" customHeight="1" x14ac:dyDescent="0.2">
      <c r="A1294" s="66" t="s">
        <v>20</v>
      </c>
      <c r="B1294" s="66" t="s">
        <v>629</v>
      </c>
      <c r="C1294" s="66" t="s">
        <v>14</v>
      </c>
      <c r="D1294" s="66" t="s">
        <v>42</v>
      </c>
      <c r="E1294" s="66" t="s">
        <v>1976</v>
      </c>
      <c r="F1294" s="14"/>
      <c r="G1294" s="14"/>
      <c r="H1294" s="19">
        <v>2015</v>
      </c>
      <c r="I1294" s="14" t="s">
        <v>1973</v>
      </c>
      <c r="J1294" s="19" t="s">
        <v>1978</v>
      </c>
      <c r="K1294" s="19" t="s">
        <v>1954</v>
      </c>
      <c r="L1294" s="19" t="s">
        <v>119</v>
      </c>
      <c r="M1294" s="19" t="s">
        <v>511</v>
      </c>
      <c r="N1294">
        <v>1</v>
      </c>
      <c r="O1294">
        <v>7</v>
      </c>
      <c r="P1294" s="14" t="s">
        <v>96</v>
      </c>
      <c r="Q1294" s="14" t="s">
        <v>2059</v>
      </c>
    </row>
    <row r="1295" spans="1:17" ht="18" customHeight="1" x14ac:dyDescent="0.2">
      <c r="A1295" s="66" t="s">
        <v>20</v>
      </c>
      <c r="B1295" s="66" t="s">
        <v>630</v>
      </c>
      <c r="C1295" s="66" t="s">
        <v>14</v>
      </c>
      <c r="D1295" s="66" t="s">
        <v>42</v>
      </c>
      <c r="E1295" s="66" t="s">
        <v>1976</v>
      </c>
      <c r="F1295" s="14"/>
      <c r="G1295" s="14"/>
      <c r="H1295" s="19">
        <v>2017</v>
      </c>
      <c r="I1295" s="14" t="s">
        <v>1980</v>
      </c>
      <c r="J1295" s="19" t="s">
        <v>1978</v>
      </c>
      <c r="K1295" s="19" t="s">
        <v>1954</v>
      </c>
      <c r="L1295" s="19" t="s">
        <v>119</v>
      </c>
      <c r="M1295" s="19" t="s">
        <v>511</v>
      </c>
      <c r="N1295">
        <v>1</v>
      </c>
      <c r="O1295">
        <v>7</v>
      </c>
      <c r="P1295" s="14" t="s">
        <v>96</v>
      </c>
      <c r="Q1295" s="14" t="s">
        <v>2059</v>
      </c>
    </row>
    <row r="1296" spans="1:17" ht="18" customHeight="1" x14ac:dyDescent="0.2">
      <c r="A1296" s="66" t="s">
        <v>20</v>
      </c>
      <c r="B1296" s="66" t="s">
        <v>631</v>
      </c>
      <c r="C1296" s="66" t="s">
        <v>14</v>
      </c>
      <c r="D1296" s="66" t="s">
        <v>42</v>
      </c>
      <c r="E1296" s="66" t="s">
        <v>1976</v>
      </c>
      <c r="F1296" s="14"/>
      <c r="G1296" s="14"/>
      <c r="H1296" s="19">
        <v>2018</v>
      </c>
      <c r="I1296" s="14" t="s">
        <v>1975</v>
      </c>
      <c r="J1296" s="19" t="s">
        <v>1978</v>
      </c>
      <c r="K1296" s="19" t="s">
        <v>1954</v>
      </c>
      <c r="L1296" s="19" t="s">
        <v>119</v>
      </c>
      <c r="M1296" s="19" t="s">
        <v>511</v>
      </c>
      <c r="N1296">
        <v>1</v>
      </c>
      <c r="O1296">
        <v>7</v>
      </c>
      <c r="P1296" s="14" t="s">
        <v>96</v>
      </c>
      <c r="Q1296" s="14" t="s">
        <v>2059</v>
      </c>
    </row>
    <row r="1297" spans="1:17" ht="18" customHeight="1" x14ac:dyDescent="0.2">
      <c r="A1297" s="66" t="s">
        <v>20</v>
      </c>
      <c r="B1297" s="66" t="s">
        <v>622</v>
      </c>
      <c r="C1297" s="66" t="s">
        <v>14</v>
      </c>
      <c r="D1297" s="66" t="s">
        <v>42</v>
      </c>
      <c r="E1297" s="66" t="s">
        <v>1981</v>
      </c>
      <c r="F1297" s="14"/>
      <c r="G1297" s="14"/>
      <c r="H1297" s="19">
        <v>2008</v>
      </c>
      <c r="I1297" s="14" t="s">
        <v>1982</v>
      </c>
      <c r="J1297" s="19" t="s">
        <v>1983</v>
      </c>
      <c r="K1297" s="19" t="s">
        <v>1984</v>
      </c>
      <c r="L1297" s="19" t="s">
        <v>119</v>
      </c>
      <c r="M1297" s="19" t="s">
        <v>557</v>
      </c>
      <c r="N1297">
        <v>1</v>
      </c>
      <c r="O1297">
        <v>7</v>
      </c>
      <c r="P1297" s="14" t="s">
        <v>96</v>
      </c>
      <c r="Q1297" s="14" t="s">
        <v>2059</v>
      </c>
    </row>
    <row r="1298" spans="1:17" ht="18" customHeight="1" x14ac:dyDescent="0.2">
      <c r="A1298" s="66" t="s">
        <v>20</v>
      </c>
      <c r="B1298" s="66" t="s">
        <v>623</v>
      </c>
      <c r="C1298" s="66" t="s">
        <v>14</v>
      </c>
      <c r="D1298" s="66" t="s">
        <v>42</v>
      </c>
      <c r="E1298" s="66" t="s">
        <v>1981</v>
      </c>
      <c r="F1298" s="14"/>
      <c r="G1298" s="14"/>
      <c r="H1298" s="19">
        <v>2009</v>
      </c>
      <c r="I1298" s="14" t="s">
        <v>1985</v>
      </c>
      <c r="J1298" s="19" t="s">
        <v>1983</v>
      </c>
      <c r="K1298" s="19" t="s">
        <v>1984</v>
      </c>
      <c r="L1298" s="19" t="s">
        <v>119</v>
      </c>
      <c r="M1298" s="19" t="s">
        <v>557</v>
      </c>
      <c r="N1298">
        <v>1</v>
      </c>
      <c r="O1298">
        <v>7</v>
      </c>
      <c r="P1298" s="14" t="s">
        <v>96</v>
      </c>
      <c r="Q1298" s="14" t="s">
        <v>2059</v>
      </c>
    </row>
    <row r="1299" spans="1:17" ht="18" customHeight="1" x14ac:dyDescent="0.2">
      <c r="A1299" s="66" t="s">
        <v>20</v>
      </c>
      <c r="B1299" s="66" t="s">
        <v>624</v>
      </c>
      <c r="C1299" s="66" t="s">
        <v>14</v>
      </c>
      <c r="D1299" s="66" t="s">
        <v>42</v>
      </c>
      <c r="E1299" s="66" t="s">
        <v>1981</v>
      </c>
      <c r="F1299" s="14"/>
      <c r="G1299" s="14"/>
      <c r="H1299" s="19">
        <v>2010</v>
      </c>
      <c r="I1299" s="14" t="s">
        <v>1986</v>
      </c>
      <c r="J1299" s="19" t="s">
        <v>1983</v>
      </c>
      <c r="K1299" s="19" t="s">
        <v>1984</v>
      </c>
      <c r="L1299" s="19" t="s">
        <v>119</v>
      </c>
      <c r="M1299" s="19" t="s">
        <v>557</v>
      </c>
      <c r="N1299">
        <v>1</v>
      </c>
      <c r="O1299">
        <v>7</v>
      </c>
      <c r="P1299" s="14" t="s">
        <v>96</v>
      </c>
      <c r="Q1299" s="14" t="s">
        <v>2059</v>
      </c>
    </row>
    <row r="1300" spans="1:17" ht="18" customHeight="1" x14ac:dyDescent="0.2">
      <c r="A1300" s="66" t="s">
        <v>20</v>
      </c>
      <c r="B1300" s="66" t="s">
        <v>625</v>
      </c>
      <c r="C1300" s="66" t="s">
        <v>14</v>
      </c>
      <c r="D1300" s="66" t="s">
        <v>42</v>
      </c>
      <c r="E1300" s="66" t="s">
        <v>1981</v>
      </c>
      <c r="F1300" s="14"/>
      <c r="G1300" s="14"/>
      <c r="H1300" s="19">
        <v>2011</v>
      </c>
      <c r="I1300" s="14" t="s">
        <v>1987</v>
      </c>
      <c r="J1300" s="19" t="s">
        <v>1983</v>
      </c>
      <c r="K1300" s="19" t="s">
        <v>1984</v>
      </c>
      <c r="L1300" s="19" t="s">
        <v>119</v>
      </c>
      <c r="M1300" s="19" t="s">
        <v>557</v>
      </c>
      <c r="N1300">
        <v>1</v>
      </c>
      <c r="O1300">
        <v>7</v>
      </c>
      <c r="P1300" s="14" t="s">
        <v>96</v>
      </c>
      <c r="Q1300" s="14" t="s">
        <v>2059</v>
      </c>
    </row>
    <row r="1301" spans="1:17" ht="18" customHeight="1" x14ac:dyDescent="0.2">
      <c r="A1301" s="66" t="s">
        <v>20</v>
      </c>
      <c r="B1301" s="66" t="s">
        <v>626</v>
      </c>
      <c r="C1301" s="66" t="s">
        <v>14</v>
      </c>
      <c r="D1301" s="66" t="s">
        <v>42</v>
      </c>
      <c r="E1301" s="66" t="s">
        <v>1981</v>
      </c>
      <c r="F1301" s="14"/>
      <c r="G1301" s="14"/>
      <c r="H1301" s="19">
        <v>2012</v>
      </c>
      <c r="I1301" s="14" t="s">
        <v>1988</v>
      </c>
      <c r="J1301" s="19" t="s">
        <v>1983</v>
      </c>
      <c r="K1301" s="19" t="s">
        <v>1984</v>
      </c>
      <c r="L1301" s="19" t="s">
        <v>119</v>
      </c>
      <c r="M1301" s="19" t="s">
        <v>557</v>
      </c>
      <c r="N1301">
        <v>1</v>
      </c>
      <c r="O1301">
        <v>7</v>
      </c>
      <c r="P1301" s="14" t="s">
        <v>96</v>
      </c>
      <c r="Q1301" s="14" t="s">
        <v>2059</v>
      </c>
    </row>
    <row r="1302" spans="1:17" ht="18" customHeight="1" x14ac:dyDescent="0.2">
      <c r="A1302" s="66" t="s">
        <v>20</v>
      </c>
      <c r="B1302" s="66" t="s">
        <v>627</v>
      </c>
      <c r="C1302" s="66" t="s">
        <v>14</v>
      </c>
      <c r="D1302" s="66" t="s">
        <v>42</v>
      </c>
      <c r="E1302" s="66" t="s">
        <v>1981</v>
      </c>
      <c r="F1302" s="14"/>
      <c r="G1302" s="14"/>
      <c r="H1302" s="19">
        <v>2013</v>
      </c>
      <c r="I1302" s="14" t="s">
        <v>1989</v>
      </c>
      <c r="J1302" s="19" t="s">
        <v>1983</v>
      </c>
      <c r="K1302" s="19" t="s">
        <v>1984</v>
      </c>
      <c r="L1302" s="19" t="s">
        <v>119</v>
      </c>
      <c r="M1302" s="19" t="s">
        <v>557</v>
      </c>
      <c r="N1302">
        <v>1</v>
      </c>
      <c r="O1302">
        <v>7</v>
      </c>
      <c r="P1302" s="14" t="s">
        <v>96</v>
      </c>
      <c r="Q1302" s="14" t="s">
        <v>2059</v>
      </c>
    </row>
    <row r="1303" spans="1:17" ht="18" customHeight="1" x14ac:dyDescent="0.2">
      <c r="A1303" s="66" t="s">
        <v>20</v>
      </c>
      <c r="B1303" s="66" t="s">
        <v>628</v>
      </c>
      <c r="C1303" s="66" t="s">
        <v>14</v>
      </c>
      <c r="D1303" s="66" t="s">
        <v>42</v>
      </c>
      <c r="E1303" s="66" t="s">
        <v>1981</v>
      </c>
      <c r="F1303" s="14"/>
      <c r="G1303" s="14"/>
      <c r="H1303" s="19">
        <v>2014</v>
      </c>
      <c r="I1303" s="14" t="s">
        <v>1990</v>
      </c>
      <c r="J1303" s="19" t="s">
        <v>1983</v>
      </c>
      <c r="K1303" s="19" t="s">
        <v>1984</v>
      </c>
      <c r="L1303" s="19" t="s">
        <v>119</v>
      </c>
      <c r="M1303" s="19" t="s">
        <v>557</v>
      </c>
      <c r="N1303">
        <v>1</v>
      </c>
      <c r="O1303">
        <v>7</v>
      </c>
      <c r="P1303" s="14" t="s">
        <v>96</v>
      </c>
      <c r="Q1303" s="14" t="s">
        <v>2059</v>
      </c>
    </row>
    <row r="1304" spans="1:17" ht="18" customHeight="1" x14ac:dyDescent="0.2">
      <c r="A1304" s="66" t="s">
        <v>20</v>
      </c>
      <c r="B1304" s="66" t="s">
        <v>629</v>
      </c>
      <c r="C1304" s="66" t="s">
        <v>14</v>
      </c>
      <c r="D1304" s="66" t="s">
        <v>42</v>
      </c>
      <c r="E1304" s="66" t="s">
        <v>1981</v>
      </c>
      <c r="F1304" s="14"/>
      <c r="G1304" s="14"/>
      <c r="H1304" s="19">
        <v>2015</v>
      </c>
      <c r="I1304" s="14" t="s">
        <v>1991</v>
      </c>
      <c r="J1304" s="19" t="s">
        <v>1983</v>
      </c>
      <c r="K1304" s="19" t="s">
        <v>1984</v>
      </c>
      <c r="L1304" s="19" t="s">
        <v>119</v>
      </c>
      <c r="M1304" s="19" t="s">
        <v>557</v>
      </c>
      <c r="N1304">
        <v>1</v>
      </c>
      <c r="O1304">
        <v>7</v>
      </c>
      <c r="P1304" s="14" t="s">
        <v>96</v>
      </c>
      <c r="Q1304" s="14" t="s">
        <v>2059</v>
      </c>
    </row>
    <row r="1305" spans="1:17" ht="18" customHeight="1" x14ac:dyDescent="0.2">
      <c r="A1305" s="66" t="s">
        <v>20</v>
      </c>
      <c r="B1305" s="66" t="s">
        <v>630</v>
      </c>
      <c r="C1305" s="66" t="s">
        <v>14</v>
      </c>
      <c r="D1305" s="66" t="s">
        <v>42</v>
      </c>
      <c r="E1305" s="66" t="s">
        <v>1981</v>
      </c>
      <c r="F1305" s="14"/>
      <c r="G1305" s="14"/>
      <c r="H1305" s="19">
        <v>2017</v>
      </c>
      <c r="I1305" s="14" t="s">
        <v>1992</v>
      </c>
      <c r="J1305" s="19" t="s">
        <v>1983</v>
      </c>
      <c r="K1305" s="19" t="s">
        <v>1984</v>
      </c>
      <c r="L1305" s="19" t="s">
        <v>119</v>
      </c>
      <c r="M1305" s="19" t="s">
        <v>557</v>
      </c>
      <c r="N1305">
        <v>1</v>
      </c>
      <c r="O1305">
        <v>7</v>
      </c>
      <c r="P1305" s="14" t="s">
        <v>96</v>
      </c>
      <c r="Q1305" s="14" t="s">
        <v>2059</v>
      </c>
    </row>
    <row r="1306" spans="1:17" ht="18" customHeight="1" x14ac:dyDescent="0.2">
      <c r="A1306" s="66" t="s">
        <v>20</v>
      </c>
      <c r="B1306" s="66" t="s">
        <v>631</v>
      </c>
      <c r="C1306" s="66" t="s">
        <v>14</v>
      </c>
      <c r="D1306" s="66" t="s">
        <v>42</v>
      </c>
      <c r="E1306" s="66" t="s">
        <v>1981</v>
      </c>
      <c r="F1306" s="14"/>
      <c r="G1306" s="14"/>
      <c r="H1306" s="19">
        <v>2018</v>
      </c>
      <c r="I1306" s="14" t="s">
        <v>1993</v>
      </c>
      <c r="J1306" s="19" t="s">
        <v>1983</v>
      </c>
      <c r="K1306" s="19" t="s">
        <v>1984</v>
      </c>
      <c r="L1306" s="19" t="s">
        <v>119</v>
      </c>
      <c r="M1306" s="19" t="s">
        <v>557</v>
      </c>
      <c r="N1306">
        <v>1</v>
      </c>
      <c r="O1306">
        <v>7</v>
      </c>
      <c r="P1306" s="14" t="s">
        <v>96</v>
      </c>
      <c r="Q1306" s="14" t="s">
        <v>2059</v>
      </c>
    </row>
    <row r="1307" spans="1:17" ht="18" customHeight="1" x14ac:dyDescent="0.2">
      <c r="A1307" s="66" t="s">
        <v>20</v>
      </c>
      <c r="B1307" s="66" t="s">
        <v>622</v>
      </c>
      <c r="C1307" s="66" t="s">
        <v>14</v>
      </c>
      <c r="D1307" s="66" t="s">
        <v>42</v>
      </c>
      <c r="E1307" s="66" t="s">
        <v>84</v>
      </c>
      <c r="F1307" s="14"/>
      <c r="G1307" s="14"/>
      <c r="H1307" s="19">
        <v>2008</v>
      </c>
      <c r="I1307" s="14" t="s">
        <v>1994</v>
      </c>
      <c r="J1307" s="19" t="s">
        <v>1995</v>
      </c>
      <c r="K1307" s="19" t="s">
        <v>1954</v>
      </c>
      <c r="L1307" s="19" t="s">
        <v>119</v>
      </c>
      <c r="M1307" s="19" t="s">
        <v>511</v>
      </c>
      <c r="N1307">
        <v>1</v>
      </c>
      <c r="O1307">
        <v>7</v>
      </c>
      <c r="P1307" s="14" t="s">
        <v>96</v>
      </c>
      <c r="Q1307" s="14" t="s">
        <v>2059</v>
      </c>
    </row>
    <row r="1308" spans="1:17" ht="18" customHeight="1" x14ac:dyDescent="0.2">
      <c r="A1308" s="66" t="s">
        <v>20</v>
      </c>
      <c r="B1308" s="66" t="s">
        <v>623</v>
      </c>
      <c r="C1308" s="66" t="s">
        <v>14</v>
      </c>
      <c r="D1308" s="66" t="s">
        <v>42</v>
      </c>
      <c r="E1308" s="66" t="s">
        <v>84</v>
      </c>
      <c r="F1308" s="14"/>
      <c r="G1308" s="14"/>
      <c r="H1308" s="19">
        <v>2009</v>
      </c>
      <c r="I1308" s="14" t="s">
        <v>1996</v>
      </c>
      <c r="J1308" s="19" t="s">
        <v>1995</v>
      </c>
      <c r="K1308" s="19" t="s">
        <v>1954</v>
      </c>
      <c r="L1308" s="19" t="s">
        <v>119</v>
      </c>
      <c r="M1308" s="19" t="s">
        <v>511</v>
      </c>
      <c r="N1308">
        <v>1</v>
      </c>
      <c r="O1308">
        <v>7</v>
      </c>
      <c r="P1308" s="14" t="s">
        <v>96</v>
      </c>
      <c r="Q1308" s="14" t="s">
        <v>2059</v>
      </c>
    </row>
    <row r="1309" spans="1:17" ht="18" customHeight="1" x14ac:dyDescent="0.2">
      <c r="A1309" s="66" t="s">
        <v>20</v>
      </c>
      <c r="B1309" s="66" t="s">
        <v>624</v>
      </c>
      <c r="C1309" s="66" t="s">
        <v>14</v>
      </c>
      <c r="D1309" s="66" t="s">
        <v>42</v>
      </c>
      <c r="E1309" s="66" t="s">
        <v>84</v>
      </c>
      <c r="F1309" s="14"/>
      <c r="G1309" s="14"/>
      <c r="H1309" s="19">
        <v>2010</v>
      </c>
      <c r="I1309" s="14" t="s">
        <v>1997</v>
      </c>
      <c r="J1309" s="19" t="s">
        <v>1995</v>
      </c>
      <c r="K1309" s="19" t="s">
        <v>1954</v>
      </c>
      <c r="L1309" s="19" t="s">
        <v>119</v>
      </c>
      <c r="M1309" s="19" t="s">
        <v>511</v>
      </c>
      <c r="N1309">
        <v>1</v>
      </c>
      <c r="O1309">
        <v>7</v>
      </c>
      <c r="P1309" s="14" t="s">
        <v>96</v>
      </c>
      <c r="Q1309" s="14" t="s">
        <v>2059</v>
      </c>
    </row>
    <row r="1310" spans="1:17" ht="18" customHeight="1" x14ac:dyDescent="0.2">
      <c r="A1310" s="66" t="s">
        <v>20</v>
      </c>
      <c r="B1310" s="66" t="s">
        <v>625</v>
      </c>
      <c r="C1310" s="66" t="s">
        <v>14</v>
      </c>
      <c r="D1310" s="66" t="s">
        <v>42</v>
      </c>
      <c r="E1310" s="66" t="s">
        <v>84</v>
      </c>
      <c r="F1310" s="14"/>
      <c r="G1310" s="14"/>
      <c r="H1310" s="19">
        <v>2011</v>
      </c>
      <c r="I1310" s="14" t="s">
        <v>1998</v>
      </c>
      <c r="J1310" s="19" t="s">
        <v>1995</v>
      </c>
      <c r="K1310" s="19" t="s">
        <v>1954</v>
      </c>
      <c r="L1310" s="19" t="s">
        <v>119</v>
      </c>
      <c r="M1310" s="19" t="s">
        <v>511</v>
      </c>
      <c r="N1310">
        <v>1</v>
      </c>
      <c r="O1310">
        <v>7</v>
      </c>
      <c r="P1310" s="14" t="s">
        <v>96</v>
      </c>
      <c r="Q1310" s="14" t="s">
        <v>2059</v>
      </c>
    </row>
    <row r="1311" spans="1:17" ht="18" customHeight="1" x14ac:dyDescent="0.2">
      <c r="A1311" s="66" t="s">
        <v>20</v>
      </c>
      <c r="B1311" s="66" t="s">
        <v>626</v>
      </c>
      <c r="C1311" s="66" t="s">
        <v>14</v>
      </c>
      <c r="D1311" s="66" t="s">
        <v>42</v>
      </c>
      <c r="E1311" s="66" t="s">
        <v>84</v>
      </c>
      <c r="F1311" s="14"/>
      <c r="G1311" s="14"/>
      <c r="H1311" s="19">
        <v>2012</v>
      </c>
      <c r="I1311" s="14" t="s">
        <v>1999</v>
      </c>
      <c r="J1311" s="19" t="s">
        <v>1995</v>
      </c>
      <c r="K1311" s="19" t="s">
        <v>1954</v>
      </c>
      <c r="L1311" s="19" t="s">
        <v>119</v>
      </c>
      <c r="M1311" s="19" t="s">
        <v>511</v>
      </c>
      <c r="N1311">
        <v>1</v>
      </c>
      <c r="O1311">
        <v>7</v>
      </c>
      <c r="P1311" s="14" t="s">
        <v>96</v>
      </c>
      <c r="Q1311" s="14" t="s">
        <v>2059</v>
      </c>
    </row>
    <row r="1312" spans="1:17" ht="18" customHeight="1" x14ac:dyDescent="0.2">
      <c r="A1312" s="66" t="s">
        <v>20</v>
      </c>
      <c r="B1312" s="66" t="s">
        <v>627</v>
      </c>
      <c r="C1312" s="66" t="s">
        <v>14</v>
      </c>
      <c r="D1312" s="66" t="s">
        <v>42</v>
      </c>
      <c r="E1312" s="66" t="s">
        <v>84</v>
      </c>
      <c r="F1312" s="14"/>
      <c r="G1312" s="14"/>
      <c r="H1312" s="19">
        <v>2013</v>
      </c>
      <c r="I1312" s="14" t="s">
        <v>2000</v>
      </c>
      <c r="J1312" s="19" t="s">
        <v>1995</v>
      </c>
      <c r="K1312" s="19" t="s">
        <v>1954</v>
      </c>
      <c r="L1312" s="19" t="s">
        <v>119</v>
      </c>
      <c r="M1312" s="19" t="s">
        <v>511</v>
      </c>
      <c r="N1312">
        <v>1</v>
      </c>
      <c r="O1312">
        <v>7</v>
      </c>
      <c r="P1312" s="14" t="s">
        <v>96</v>
      </c>
      <c r="Q1312" s="14" t="s">
        <v>2059</v>
      </c>
    </row>
    <row r="1313" spans="1:17" ht="18" customHeight="1" x14ac:dyDescent="0.2">
      <c r="A1313" s="66" t="s">
        <v>20</v>
      </c>
      <c r="B1313" s="66" t="s">
        <v>628</v>
      </c>
      <c r="C1313" s="66" t="s">
        <v>14</v>
      </c>
      <c r="D1313" s="66" t="s">
        <v>42</v>
      </c>
      <c r="E1313" s="66" t="s">
        <v>84</v>
      </c>
      <c r="F1313" s="14"/>
      <c r="G1313" s="14"/>
      <c r="H1313" s="19">
        <v>2014</v>
      </c>
      <c r="I1313" s="14" t="s">
        <v>2001</v>
      </c>
      <c r="J1313" s="19" t="s">
        <v>1995</v>
      </c>
      <c r="K1313" s="19" t="s">
        <v>1954</v>
      </c>
      <c r="L1313" s="19" t="s">
        <v>119</v>
      </c>
      <c r="M1313" s="19" t="s">
        <v>511</v>
      </c>
      <c r="N1313">
        <v>1</v>
      </c>
      <c r="O1313">
        <v>7</v>
      </c>
      <c r="P1313" s="14" t="s">
        <v>96</v>
      </c>
      <c r="Q1313" s="14" t="s">
        <v>2059</v>
      </c>
    </row>
    <row r="1314" spans="1:17" ht="18" customHeight="1" x14ac:dyDescent="0.2">
      <c r="A1314" s="66" t="s">
        <v>20</v>
      </c>
      <c r="B1314" s="66" t="s">
        <v>629</v>
      </c>
      <c r="C1314" s="66" t="s">
        <v>14</v>
      </c>
      <c r="D1314" s="66" t="s">
        <v>42</v>
      </c>
      <c r="E1314" s="66" t="s">
        <v>84</v>
      </c>
      <c r="F1314" s="14"/>
      <c r="G1314" s="14"/>
      <c r="H1314" s="19">
        <v>2015</v>
      </c>
      <c r="I1314" s="14" t="s">
        <v>2002</v>
      </c>
      <c r="J1314" s="19" t="s">
        <v>1995</v>
      </c>
      <c r="K1314" s="19" t="s">
        <v>1954</v>
      </c>
      <c r="L1314" s="19" t="s">
        <v>119</v>
      </c>
      <c r="M1314" s="19" t="s">
        <v>511</v>
      </c>
      <c r="N1314">
        <v>1</v>
      </c>
      <c r="O1314">
        <v>7</v>
      </c>
      <c r="P1314" s="14" t="s">
        <v>96</v>
      </c>
      <c r="Q1314" s="14" t="s">
        <v>2059</v>
      </c>
    </row>
    <row r="1315" spans="1:17" ht="18" customHeight="1" x14ac:dyDescent="0.2">
      <c r="A1315" s="66" t="s">
        <v>20</v>
      </c>
      <c r="B1315" s="66" t="s">
        <v>630</v>
      </c>
      <c r="C1315" s="66" t="s">
        <v>14</v>
      </c>
      <c r="D1315" s="66" t="s">
        <v>42</v>
      </c>
      <c r="E1315" s="66" t="s">
        <v>84</v>
      </c>
      <c r="F1315" s="14"/>
      <c r="G1315" s="14"/>
      <c r="H1315" s="19">
        <v>2017</v>
      </c>
      <c r="I1315" s="14" t="s">
        <v>2003</v>
      </c>
      <c r="J1315" s="19" t="s">
        <v>1995</v>
      </c>
      <c r="K1315" s="19" t="s">
        <v>1954</v>
      </c>
      <c r="L1315" s="19" t="s">
        <v>119</v>
      </c>
      <c r="M1315" s="19" t="s">
        <v>511</v>
      </c>
      <c r="N1315">
        <v>1</v>
      </c>
      <c r="O1315">
        <v>7</v>
      </c>
      <c r="P1315" s="14" t="s">
        <v>96</v>
      </c>
      <c r="Q1315" s="14" t="s">
        <v>2059</v>
      </c>
    </row>
    <row r="1316" spans="1:17" ht="18" customHeight="1" x14ac:dyDescent="0.2">
      <c r="A1316" s="66" t="s">
        <v>20</v>
      </c>
      <c r="B1316" s="66" t="s">
        <v>631</v>
      </c>
      <c r="C1316" s="66" t="s">
        <v>14</v>
      </c>
      <c r="D1316" s="66" t="s">
        <v>42</v>
      </c>
      <c r="E1316" s="66" t="s">
        <v>84</v>
      </c>
      <c r="F1316" s="14"/>
      <c r="G1316" s="14"/>
      <c r="H1316" s="19">
        <v>2018</v>
      </c>
      <c r="I1316" s="14" t="s">
        <v>2004</v>
      </c>
      <c r="J1316" s="19" t="s">
        <v>1995</v>
      </c>
      <c r="K1316" s="19" t="s">
        <v>1954</v>
      </c>
      <c r="L1316" s="19" t="s">
        <v>119</v>
      </c>
      <c r="M1316" s="19" t="s">
        <v>511</v>
      </c>
      <c r="N1316">
        <v>1</v>
      </c>
      <c r="O1316">
        <v>7</v>
      </c>
      <c r="P1316" s="14" t="s">
        <v>96</v>
      </c>
      <c r="Q1316" s="14" t="s">
        <v>2059</v>
      </c>
    </row>
    <row r="1317" spans="1:17" ht="18" customHeight="1" x14ac:dyDescent="0.2">
      <c r="A1317" s="66" t="s">
        <v>20</v>
      </c>
      <c r="B1317" s="66" t="s">
        <v>622</v>
      </c>
      <c r="C1317" s="66" t="s">
        <v>14</v>
      </c>
      <c r="D1317" s="66" t="s">
        <v>42</v>
      </c>
      <c r="E1317" s="66" t="s">
        <v>2005</v>
      </c>
      <c r="F1317" s="14"/>
      <c r="G1317" s="14"/>
      <c r="H1317" s="19">
        <v>2008</v>
      </c>
      <c r="I1317" s="14" t="s">
        <v>2006</v>
      </c>
      <c r="J1317" s="19" t="s">
        <v>2007</v>
      </c>
      <c r="K1317" s="19" t="s">
        <v>1954</v>
      </c>
      <c r="L1317" s="19" t="s">
        <v>119</v>
      </c>
      <c r="M1317" s="19" t="s">
        <v>511</v>
      </c>
      <c r="N1317">
        <v>1</v>
      </c>
      <c r="O1317">
        <v>7</v>
      </c>
      <c r="P1317" s="14" t="s">
        <v>96</v>
      </c>
      <c r="Q1317" s="14" t="s">
        <v>2059</v>
      </c>
    </row>
    <row r="1318" spans="1:17" ht="18" customHeight="1" x14ac:dyDescent="0.2">
      <c r="A1318" s="66" t="s">
        <v>20</v>
      </c>
      <c r="B1318" s="66" t="s">
        <v>623</v>
      </c>
      <c r="C1318" s="66" t="s">
        <v>14</v>
      </c>
      <c r="D1318" s="66" t="s">
        <v>42</v>
      </c>
      <c r="E1318" s="66" t="s">
        <v>2005</v>
      </c>
      <c r="F1318" s="14"/>
      <c r="G1318" s="14"/>
      <c r="H1318" s="19">
        <v>2009</v>
      </c>
      <c r="I1318" s="14" t="s">
        <v>2008</v>
      </c>
      <c r="J1318" s="19" t="s">
        <v>2007</v>
      </c>
      <c r="K1318" s="19" t="s">
        <v>1954</v>
      </c>
      <c r="L1318" s="19" t="s">
        <v>119</v>
      </c>
      <c r="M1318" s="19" t="s">
        <v>511</v>
      </c>
      <c r="N1318">
        <v>1</v>
      </c>
      <c r="O1318">
        <v>7</v>
      </c>
      <c r="P1318" s="14" t="s">
        <v>96</v>
      </c>
      <c r="Q1318" s="14" t="s">
        <v>2059</v>
      </c>
    </row>
    <row r="1319" spans="1:17" ht="18" customHeight="1" x14ac:dyDescent="0.2">
      <c r="A1319" s="66" t="s">
        <v>20</v>
      </c>
      <c r="B1319" s="66" t="s">
        <v>624</v>
      </c>
      <c r="C1319" s="66" t="s">
        <v>14</v>
      </c>
      <c r="D1319" s="66" t="s">
        <v>42</v>
      </c>
      <c r="E1319" s="66" t="s">
        <v>2005</v>
      </c>
      <c r="F1319" s="14"/>
      <c r="G1319" s="14"/>
      <c r="H1319" s="19">
        <v>2010</v>
      </c>
      <c r="I1319" s="14" t="s">
        <v>2009</v>
      </c>
      <c r="J1319" s="19" t="s">
        <v>2007</v>
      </c>
      <c r="K1319" s="19" t="s">
        <v>1954</v>
      </c>
      <c r="L1319" s="19" t="s">
        <v>119</v>
      </c>
      <c r="M1319" s="19" t="s">
        <v>511</v>
      </c>
      <c r="N1319">
        <v>1</v>
      </c>
      <c r="O1319">
        <v>7</v>
      </c>
      <c r="P1319" s="14" t="s">
        <v>96</v>
      </c>
      <c r="Q1319" s="14" t="s">
        <v>2059</v>
      </c>
    </row>
    <row r="1320" spans="1:17" ht="18" customHeight="1" x14ac:dyDescent="0.2">
      <c r="A1320" s="66" t="s">
        <v>20</v>
      </c>
      <c r="B1320" s="66" t="s">
        <v>625</v>
      </c>
      <c r="C1320" s="66" t="s">
        <v>14</v>
      </c>
      <c r="D1320" s="66" t="s">
        <v>42</v>
      </c>
      <c r="E1320" s="66" t="s">
        <v>2005</v>
      </c>
      <c r="F1320" s="14"/>
      <c r="G1320" s="14"/>
      <c r="H1320" s="19">
        <v>2011</v>
      </c>
      <c r="I1320" s="14" t="s">
        <v>2010</v>
      </c>
      <c r="J1320" s="19" t="s">
        <v>2007</v>
      </c>
      <c r="K1320" s="19" t="s">
        <v>1954</v>
      </c>
      <c r="L1320" s="19" t="s">
        <v>119</v>
      </c>
      <c r="M1320" s="19" t="s">
        <v>511</v>
      </c>
      <c r="N1320">
        <v>1</v>
      </c>
      <c r="O1320">
        <v>7</v>
      </c>
      <c r="P1320" s="14" t="s">
        <v>96</v>
      </c>
      <c r="Q1320" s="14" t="s">
        <v>2059</v>
      </c>
    </row>
    <row r="1321" spans="1:17" ht="18" customHeight="1" x14ac:dyDescent="0.2">
      <c r="A1321" s="66" t="s">
        <v>20</v>
      </c>
      <c r="B1321" s="66" t="s">
        <v>626</v>
      </c>
      <c r="C1321" s="66" t="s">
        <v>14</v>
      </c>
      <c r="D1321" s="66" t="s">
        <v>42</v>
      </c>
      <c r="E1321" s="66" t="s">
        <v>2005</v>
      </c>
      <c r="F1321" s="14"/>
      <c r="G1321" s="14"/>
      <c r="H1321" s="19">
        <v>2012</v>
      </c>
      <c r="I1321" s="14" t="s">
        <v>2011</v>
      </c>
      <c r="J1321" s="19" t="s">
        <v>2007</v>
      </c>
      <c r="K1321" s="19" t="s">
        <v>1954</v>
      </c>
      <c r="L1321" s="19" t="s">
        <v>119</v>
      </c>
      <c r="M1321" s="19" t="s">
        <v>511</v>
      </c>
      <c r="N1321">
        <v>1</v>
      </c>
      <c r="O1321">
        <v>7</v>
      </c>
      <c r="P1321" s="14" t="s">
        <v>96</v>
      </c>
      <c r="Q1321" s="14" t="s">
        <v>2059</v>
      </c>
    </row>
    <row r="1322" spans="1:17" ht="18" customHeight="1" x14ac:dyDescent="0.2">
      <c r="A1322" s="66" t="s">
        <v>20</v>
      </c>
      <c r="B1322" s="66" t="s">
        <v>627</v>
      </c>
      <c r="C1322" s="66" t="s">
        <v>14</v>
      </c>
      <c r="D1322" s="66" t="s">
        <v>42</v>
      </c>
      <c r="E1322" s="66" t="s">
        <v>2005</v>
      </c>
      <c r="F1322" s="14"/>
      <c r="G1322" s="14"/>
      <c r="H1322" s="19">
        <v>2013</v>
      </c>
      <c r="I1322" s="14" t="s">
        <v>2012</v>
      </c>
      <c r="J1322" s="19" t="s">
        <v>2007</v>
      </c>
      <c r="K1322" s="19" t="s">
        <v>1954</v>
      </c>
      <c r="L1322" s="19" t="s">
        <v>119</v>
      </c>
      <c r="M1322" s="19" t="s">
        <v>511</v>
      </c>
      <c r="N1322">
        <v>1</v>
      </c>
      <c r="O1322">
        <v>7</v>
      </c>
      <c r="P1322" s="14" t="s">
        <v>96</v>
      </c>
      <c r="Q1322" s="14" t="s">
        <v>2059</v>
      </c>
    </row>
    <row r="1323" spans="1:17" ht="18" customHeight="1" x14ac:dyDescent="0.2">
      <c r="A1323" s="66" t="s">
        <v>20</v>
      </c>
      <c r="B1323" s="66" t="s">
        <v>628</v>
      </c>
      <c r="C1323" s="66" t="s">
        <v>14</v>
      </c>
      <c r="D1323" s="66" t="s">
        <v>42</v>
      </c>
      <c r="E1323" s="66" t="s">
        <v>2005</v>
      </c>
      <c r="F1323" s="14"/>
      <c r="G1323" s="14"/>
      <c r="H1323" s="19">
        <v>2014</v>
      </c>
      <c r="I1323" s="14" t="s">
        <v>2013</v>
      </c>
      <c r="J1323" s="19" t="s">
        <v>2007</v>
      </c>
      <c r="K1323" s="19" t="s">
        <v>1954</v>
      </c>
      <c r="L1323" s="19" t="s">
        <v>119</v>
      </c>
      <c r="M1323" s="19" t="s">
        <v>511</v>
      </c>
      <c r="N1323">
        <v>1</v>
      </c>
      <c r="O1323">
        <v>7</v>
      </c>
      <c r="P1323" s="14" t="s">
        <v>96</v>
      </c>
      <c r="Q1323" s="14" t="s">
        <v>2059</v>
      </c>
    </row>
    <row r="1324" spans="1:17" ht="18" customHeight="1" x14ac:dyDescent="0.2">
      <c r="A1324" s="66" t="s">
        <v>20</v>
      </c>
      <c r="B1324" s="66" t="s">
        <v>629</v>
      </c>
      <c r="C1324" s="66" t="s">
        <v>14</v>
      </c>
      <c r="D1324" s="66" t="s">
        <v>42</v>
      </c>
      <c r="E1324" s="66" t="s">
        <v>2005</v>
      </c>
      <c r="F1324" s="14"/>
      <c r="G1324" s="14"/>
      <c r="H1324" s="19">
        <v>2015</v>
      </c>
      <c r="I1324" s="14" t="s">
        <v>2014</v>
      </c>
      <c r="J1324" s="19" t="s">
        <v>2007</v>
      </c>
      <c r="K1324" s="19" t="s">
        <v>1954</v>
      </c>
      <c r="L1324" s="19" t="s">
        <v>119</v>
      </c>
      <c r="M1324" s="19" t="s">
        <v>511</v>
      </c>
      <c r="N1324">
        <v>1</v>
      </c>
      <c r="O1324">
        <v>7</v>
      </c>
      <c r="P1324" s="14" t="s">
        <v>96</v>
      </c>
      <c r="Q1324" s="14" t="s">
        <v>2059</v>
      </c>
    </row>
    <row r="1325" spans="1:17" ht="18" customHeight="1" x14ac:dyDescent="0.2">
      <c r="A1325" s="66" t="s">
        <v>20</v>
      </c>
      <c r="B1325" s="66" t="s">
        <v>630</v>
      </c>
      <c r="C1325" s="66" t="s">
        <v>14</v>
      </c>
      <c r="D1325" s="66" t="s">
        <v>42</v>
      </c>
      <c r="E1325" s="66" t="s">
        <v>2005</v>
      </c>
      <c r="F1325" s="14"/>
      <c r="G1325" s="14"/>
      <c r="H1325" s="19">
        <v>2017</v>
      </c>
      <c r="I1325" s="14" t="s">
        <v>2015</v>
      </c>
      <c r="J1325" s="19" t="s">
        <v>2007</v>
      </c>
      <c r="K1325" s="19" t="s">
        <v>1954</v>
      </c>
      <c r="L1325" s="19" t="s">
        <v>119</v>
      </c>
      <c r="M1325" s="19" t="s">
        <v>511</v>
      </c>
      <c r="N1325">
        <v>1</v>
      </c>
      <c r="O1325">
        <v>7</v>
      </c>
      <c r="P1325" s="14" t="s">
        <v>96</v>
      </c>
      <c r="Q1325" s="14" t="s">
        <v>2059</v>
      </c>
    </row>
    <row r="1326" spans="1:17" ht="18" customHeight="1" x14ac:dyDescent="0.2">
      <c r="A1326" s="66" t="s">
        <v>20</v>
      </c>
      <c r="B1326" s="66" t="s">
        <v>631</v>
      </c>
      <c r="C1326" s="66" t="s">
        <v>14</v>
      </c>
      <c r="D1326" s="66" t="s">
        <v>42</v>
      </c>
      <c r="E1326" s="66" t="s">
        <v>2005</v>
      </c>
      <c r="F1326" s="14"/>
      <c r="G1326" s="14"/>
      <c r="H1326" s="19">
        <v>2018</v>
      </c>
      <c r="I1326" s="14" t="s">
        <v>2016</v>
      </c>
      <c r="J1326" s="19" t="s">
        <v>2007</v>
      </c>
      <c r="K1326" s="19" t="s">
        <v>1954</v>
      </c>
      <c r="L1326" s="19" t="s">
        <v>119</v>
      </c>
      <c r="M1326" s="19" t="s">
        <v>511</v>
      </c>
      <c r="P1326" s="14" t="s">
        <v>96</v>
      </c>
      <c r="Q1326" s="14" t="s">
        <v>2059</v>
      </c>
    </row>
    <row r="1327" spans="1:17" ht="18" customHeight="1" x14ac:dyDescent="0.2">
      <c r="A1327" s="10" t="s">
        <v>20</v>
      </c>
      <c r="B1327" s="10"/>
      <c r="C1327" s="10" t="s">
        <v>1737</v>
      </c>
      <c r="D1327" s="10" t="s">
        <v>72</v>
      </c>
      <c r="E1327" s="10" t="s">
        <v>72</v>
      </c>
      <c r="F1327" s="14"/>
      <c r="G1327" s="14"/>
      <c r="H1327" s="19">
        <v>0</v>
      </c>
      <c r="I1327" s="19" t="s">
        <v>381</v>
      </c>
      <c r="J1327" s="19" t="s">
        <v>382</v>
      </c>
      <c r="K1327" s="14" t="s">
        <v>154</v>
      </c>
      <c r="M1327" s="19"/>
      <c r="P1327" s="19"/>
    </row>
    <row r="1328" spans="1:17" ht="18" customHeight="1" x14ac:dyDescent="0.2">
      <c r="A1328" s="10" t="s">
        <v>20</v>
      </c>
      <c r="B1328" s="10"/>
      <c r="C1328" s="10" t="s">
        <v>1737</v>
      </c>
      <c r="D1328" s="10" t="s">
        <v>2025</v>
      </c>
      <c r="E1328" s="10" t="s">
        <v>2025</v>
      </c>
      <c r="F1328" s="14"/>
      <c r="G1328" s="14"/>
      <c r="H1328" s="19">
        <v>0</v>
      </c>
      <c r="I1328" s="14" t="s">
        <v>2755</v>
      </c>
      <c r="J1328" s="14" t="s">
        <v>2756</v>
      </c>
      <c r="K1328" s="14" t="s">
        <v>154</v>
      </c>
      <c r="M1328" s="19"/>
      <c r="P1328" s="19"/>
    </row>
  </sheetData>
  <sortState xmlns:xlrd2="http://schemas.microsoft.com/office/spreadsheetml/2017/richdata2" ref="A2:Q3660">
    <sortCondition ref="C2:C3660"/>
    <sortCondition ref="D2:D3660"/>
    <sortCondition ref="E2:E3660"/>
    <sortCondition ref="H2:H3660"/>
  </sortState>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55EBA-76C3-4644-9B31-028D00724F0E}">
  <sheetPr codeName="Sheet19"/>
  <dimension ref="A1:AJ1512"/>
  <sheetViews>
    <sheetView workbookViewId="0">
      <pane ySplit="1" topLeftCell="A2" activePane="bottomLeft" state="frozen"/>
      <selection activeCell="F5234" sqref="F5234"/>
      <selection pane="bottomLeft" activeCell="M451" sqref="M451"/>
    </sheetView>
  </sheetViews>
  <sheetFormatPr baseColWidth="10" defaultColWidth="11.28515625" defaultRowHeight="15" customHeight="1" x14ac:dyDescent="0.2"/>
  <cols>
    <col min="1" max="1" width="5.140625" style="39" bestFit="1" customWidth="1"/>
    <col min="2" max="3" width="7.28515625" style="39" bestFit="1" customWidth="1"/>
    <col min="4" max="4" width="7.85546875" style="39" bestFit="1" customWidth="1"/>
    <col min="5" max="5" width="9.5703125" style="39" bestFit="1" customWidth="1"/>
    <col min="6" max="6" width="4.7109375" style="39" bestFit="1" customWidth="1"/>
    <col min="7" max="7" width="8.5703125" style="39" bestFit="1" customWidth="1"/>
    <col min="8" max="8" width="4.42578125" style="39" bestFit="1" customWidth="1"/>
    <col min="9" max="9" width="11.85546875" style="39" bestFit="1" customWidth="1"/>
    <col min="10" max="10" width="20.7109375" style="39" customWidth="1"/>
    <col min="11" max="11" width="12.28515625" style="39" customWidth="1"/>
    <col min="12" max="12" width="10.28515625" style="39" bestFit="1" customWidth="1"/>
    <col min="13" max="13" width="12.28515625" style="39" customWidth="1"/>
    <col min="14" max="14" width="4.140625" style="39" bestFit="1" customWidth="1"/>
    <col min="15" max="15" width="4.42578125" style="39" bestFit="1" customWidth="1"/>
    <col min="16" max="16" width="8.42578125" style="39" bestFit="1" customWidth="1"/>
    <col min="17" max="17" width="7.5703125" style="39" bestFit="1" customWidth="1"/>
    <col min="18" max="36" width="12.28515625" style="39" customWidth="1"/>
    <col min="37" max="16384" width="11.28515625" style="39"/>
  </cols>
  <sheetData>
    <row r="1" spans="1:36" ht="17.25" customHeight="1" x14ac:dyDescent="0.2">
      <c r="A1" s="38" t="s">
        <v>56</v>
      </c>
      <c r="B1" s="38" t="s">
        <v>51</v>
      </c>
      <c r="C1" s="38" t="s">
        <v>4</v>
      </c>
      <c r="D1" s="38" t="s">
        <v>5</v>
      </c>
      <c r="E1" s="38" t="s">
        <v>57</v>
      </c>
      <c r="F1" s="38" t="s">
        <v>90</v>
      </c>
      <c r="G1" s="38" t="s">
        <v>236</v>
      </c>
      <c r="H1" s="38" t="s">
        <v>58</v>
      </c>
      <c r="I1" s="38" t="s">
        <v>60</v>
      </c>
      <c r="J1" s="38" t="s">
        <v>61</v>
      </c>
      <c r="K1" s="38" t="s">
        <v>62</v>
      </c>
      <c r="L1" s="38" t="s">
        <v>69</v>
      </c>
      <c r="M1" s="38" t="s">
        <v>63</v>
      </c>
      <c r="N1" s="38" t="s">
        <v>64</v>
      </c>
      <c r="O1" s="38" t="s">
        <v>65</v>
      </c>
      <c r="P1" s="38" t="s">
        <v>66</v>
      </c>
      <c r="Q1" s="38" t="s">
        <v>4807</v>
      </c>
      <c r="R1" s="38"/>
      <c r="S1" s="38"/>
      <c r="T1" s="38"/>
      <c r="U1" s="38"/>
      <c r="V1" s="38"/>
      <c r="W1" s="38"/>
      <c r="X1" s="38"/>
      <c r="Y1" s="38"/>
      <c r="Z1" s="38"/>
      <c r="AA1" s="38"/>
      <c r="AB1" s="38"/>
      <c r="AC1" s="38"/>
      <c r="AD1" s="38"/>
      <c r="AE1" s="38"/>
      <c r="AF1" s="38"/>
      <c r="AG1" s="38"/>
      <c r="AH1" s="38"/>
      <c r="AI1" s="38"/>
      <c r="AJ1" s="38"/>
    </row>
    <row r="2" spans="1:36" ht="17.25" customHeight="1" x14ac:dyDescent="0.2">
      <c r="A2" s="95" t="s">
        <v>4836</v>
      </c>
      <c r="B2" s="96" t="s">
        <v>4842</v>
      </c>
      <c r="C2" s="95" t="s">
        <v>4206</v>
      </c>
      <c r="D2" s="97" t="s">
        <v>4206</v>
      </c>
      <c r="E2" s="97" t="s">
        <v>4845</v>
      </c>
      <c r="F2" s="38">
        <v>23</v>
      </c>
      <c r="G2" s="38" t="s">
        <v>307</v>
      </c>
      <c r="H2" s="40">
        <v>2006</v>
      </c>
      <c r="I2" s="39" t="s">
        <v>4848</v>
      </c>
      <c r="J2" s="40" t="s">
        <v>4838</v>
      </c>
      <c r="K2" s="40" t="s">
        <v>417</v>
      </c>
      <c r="L2" s="38" t="s">
        <v>95</v>
      </c>
      <c r="M2" s="40" t="s">
        <v>77</v>
      </c>
      <c r="N2" s="38"/>
      <c r="O2" s="38"/>
      <c r="P2" s="40" t="s">
        <v>93</v>
      </c>
      <c r="Q2" s="38" t="s">
        <v>2059</v>
      </c>
    </row>
    <row r="3" spans="1:36" ht="17.25" customHeight="1" x14ac:dyDescent="0.2">
      <c r="A3" s="95" t="s">
        <v>4836</v>
      </c>
      <c r="B3" s="96" t="s">
        <v>4842</v>
      </c>
      <c r="C3" s="95" t="s">
        <v>4206</v>
      </c>
      <c r="D3" s="97" t="s">
        <v>4206</v>
      </c>
      <c r="E3" s="97" t="s">
        <v>4845</v>
      </c>
      <c r="F3" s="38">
        <v>29</v>
      </c>
      <c r="G3" s="38" t="s">
        <v>326</v>
      </c>
      <c r="H3" s="40">
        <v>2012</v>
      </c>
      <c r="I3" s="39" t="s">
        <v>4848</v>
      </c>
      <c r="J3" s="40" t="s">
        <v>4838</v>
      </c>
      <c r="K3" s="40" t="s">
        <v>417</v>
      </c>
      <c r="L3" s="38" t="s">
        <v>95</v>
      </c>
      <c r="M3" s="40" t="s">
        <v>77</v>
      </c>
      <c r="N3" s="38"/>
      <c r="O3" s="38"/>
      <c r="P3" s="40" t="s">
        <v>93</v>
      </c>
      <c r="Q3" s="38" t="s">
        <v>2059</v>
      </c>
    </row>
    <row r="4" spans="1:36" ht="17.25" customHeight="1" x14ac:dyDescent="0.2">
      <c r="A4" s="95" t="s">
        <v>4836</v>
      </c>
      <c r="B4" s="96" t="s">
        <v>4842</v>
      </c>
      <c r="C4" s="95" t="s">
        <v>4206</v>
      </c>
      <c r="D4" s="97" t="s">
        <v>4206</v>
      </c>
      <c r="E4" s="97" t="s">
        <v>4846</v>
      </c>
      <c r="F4" s="38">
        <v>23</v>
      </c>
      <c r="G4" s="38" t="s">
        <v>307</v>
      </c>
      <c r="H4" s="40">
        <v>2006</v>
      </c>
      <c r="I4" s="39" t="s">
        <v>4849</v>
      </c>
      <c r="J4" s="40" t="s">
        <v>4838</v>
      </c>
      <c r="K4" s="40" t="s">
        <v>417</v>
      </c>
      <c r="L4" s="38" t="s">
        <v>95</v>
      </c>
      <c r="M4" s="40" t="s">
        <v>77</v>
      </c>
      <c r="N4" s="38"/>
      <c r="O4" s="38"/>
      <c r="P4" s="40" t="s">
        <v>93</v>
      </c>
      <c r="Q4" s="38" t="s">
        <v>2059</v>
      </c>
    </row>
    <row r="5" spans="1:36" ht="17.25" customHeight="1" x14ac:dyDescent="0.2">
      <c r="A5" s="95" t="s">
        <v>4836</v>
      </c>
      <c r="B5" s="96" t="s">
        <v>4842</v>
      </c>
      <c r="C5" s="95" t="s">
        <v>4206</v>
      </c>
      <c r="D5" s="97" t="s">
        <v>4206</v>
      </c>
      <c r="E5" s="97" t="s">
        <v>4846</v>
      </c>
      <c r="F5" s="38">
        <v>29</v>
      </c>
      <c r="G5" s="38" t="s">
        <v>326</v>
      </c>
      <c r="H5" s="40">
        <v>2012</v>
      </c>
      <c r="I5" s="39" t="s">
        <v>4849</v>
      </c>
      <c r="J5" s="40" t="s">
        <v>4838</v>
      </c>
      <c r="K5" s="40" t="s">
        <v>417</v>
      </c>
      <c r="L5" s="38" t="s">
        <v>95</v>
      </c>
      <c r="M5" s="40" t="s">
        <v>77</v>
      </c>
      <c r="N5" s="38"/>
      <c r="O5" s="38"/>
      <c r="P5" s="40" t="s">
        <v>93</v>
      </c>
      <c r="Q5" s="38" t="s">
        <v>2059</v>
      </c>
    </row>
    <row r="6" spans="1:36" ht="17.25" customHeight="1" x14ac:dyDescent="0.2">
      <c r="A6" s="95" t="s">
        <v>4836</v>
      </c>
      <c r="B6" s="96" t="s">
        <v>4842</v>
      </c>
      <c r="C6" s="95" t="s">
        <v>4206</v>
      </c>
      <c r="D6" s="97" t="s">
        <v>4206</v>
      </c>
      <c r="E6" s="97" t="s">
        <v>4847</v>
      </c>
      <c r="F6" s="38">
        <v>23</v>
      </c>
      <c r="G6" s="38" t="s">
        <v>307</v>
      </c>
      <c r="H6" s="40">
        <v>2006</v>
      </c>
      <c r="I6" s="39" t="s">
        <v>4850</v>
      </c>
      <c r="J6" s="40" t="s">
        <v>4838</v>
      </c>
      <c r="K6" s="40" t="s">
        <v>417</v>
      </c>
      <c r="L6" s="38" t="s">
        <v>95</v>
      </c>
      <c r="M6" s="40" t="s">
        <v>77</v>
      </c>
      <c r="N6" s="38"/>
      <c r="O6" s="38"/>
      <c r="P6" s="40" t="s">
        <v>93</v>
      </c>
      <c r="Q6" s="38" t="s">
        <v>2059</v>
      </c>
    </row>
    <row r="7" spans="1:36" ht="17.25" customHeight="1" x14ac:dyDescent="0.2">
      <c r="A7" s="95" t="s">
        <v>4836</v>
      </c>
      <c r="B7" s="96" t="s">
        <v>4842</v>
      </c>
      <c r="C7" s="95" t="s">
        <v>4206</v>
      </c>
      <c r="D7" s="97" t="s">
        <v>4206</v>
      </c>
      <c r="E7" s="97" t="s">
        <v>4847</v>
      </c>
      <c r="F7" s="38">
        <v>29</v>
      </c>
      <c r="G7" s="38" t="s">
        <v>326</v>
      </c>
      <c r="H7" s="40">
        <v>2012</v>
      </c>
      <c r="I7" s="39" t="s">
        <v>4850</v>
      </c>
      <c r="J7" s="40" t="s">
        <v>4838</v>
      </c>
      <c r="K7" s="40" t="s">
        <v>417</v>
      </c>
      <c r="L7" s="38" t="s">
        <v>95</v>
      </c>
      <c r="M7" s="40" t="s">
        <v>77</v>
      </c>
      <c r="N7" s="38"/>
      <c r="O7" s="38"/>
      <c r="P7" s="40" t="s">
        <v>93</v>
      </c>
      <c r="Q7" s="38" t="s">
        <v>2059</v>
      </c>
    </row>
    <row r="8" spans="1:36" ht="17.25" customHeight="1" x14ac:dyDescent="0.2">
      <c r="A8" s="95" t="s">
        <v>4836</v>
      </c>
      <c r="B8" s="96" t="s">
        <v>4842</v>
      </c>
      <c r="C8" s="95" t="s">
        <v>4206</v>
      </c>
      <c r="D8" s="97" t="s">
        <v>4206</v>
      </c>
      <c r="E8" s="97" t="s">
        <v>4837</v>
      </c>
      <c r="F8" s="38">
        <v>23</v>
      </c>
      <c r="G8" s="38" t="s">
        <v>307</v>
      </c>
      <c r="H8" s="40">
        <v>2006</v>
      </c>
      <c r="I8" s="39" t="s">
        <v>4841</v>
      </c>
      <c r="J8" s="40" t="s">
        <v>4838</v>
      </c>
      <c r="K8" s="40" t="s">
        <v>417</v>
      </c>
      <c r="L8" s="38" t="s">
        <v>95</v>
      </c>
      <c r="M8" s="40" t="s">
        <v>77</v>
      </c>
      <c r="N8" s="38"/>
      <c r="O8" s="38"/>
      <c r="P8" s="40" t="s">
        <v>93</v>
      </c>
      <c r="Q8" s="38" t="s">
        <v>2059</v>
      </c>
    </row>
    <row r="9" spans="1:36" ht="17.25" customHeight="1" x14ac:dyDescent="0.2">
      <c r="A9" s="95" t="s">
        <v>4836</v>
      </c>
      <c r="B9" s="96" t="s">
        <v>4842</v>
      </c>
      <c r="C9" s="95" t="s">
        <v>4206</v>
      </c>
      <c r="D9" s="97" t="s">
        <v>4206</v>
      </c>
      <c r="E9" s="97" t="s">
        <v>4837</v>
      </c>
      <c r="F9" s="38">
        <v>29</v>
      </c>
      <c r="G9" s="38" t="s">
        <v>326</v>
      </c>
      <c r="H9" s="40">
        <v>2012</v>
      </c>
      <c r="I9" s="39" t="s">
        <v>4841</v>
      </c>
      <c r="J9" s="40" t="s">
        <v>4838</v>
      </c>
      <c r="K9" s="40" t="s">
        <v>417</v>
      </c>
      <c r="L9" s="38" t="s">
        <v>95</v>
      </c>
      <c r="M9" s="40" t="s">
        <v>77</v>
      </c>
      <c r="N9" s="38"/>
      <c r="O9" s="38"/>
      <c r="P9" s="40" t="s">
        <v>93</v>
      </c>
      <c r="Q9" s="38" t="s">
        <v>2059</v>
      </c>
    </row>
    <row r="10" spans="1:36" ht="17.25" customHeight="1" x14ac:dyDescent="0.2">
      <c r="A10" s="95" t="s">
        <v>4836</v>
      </c>
      <c r="B10" s="96" t="s">
        <v>4842</v>
      </c>
      <c r="C10" s="95" t="s">
        <v>4206</v>
      </c>
      <c r="D10" s="97" t="s">
        <v>4206</v>
      </c>
      <c r="E10" s="97" t="s">
        <v>4839</v>
      </c>
      <c r="F10" s="38">
        <v>23</v>
      </c>
      <c r="G10" s="38" t="s">
        <v>307</v>
      </c>
      <c r="H10" s="40">
        <v>2006</v>
      </c>
      <c r="I10" s="39" t="s">
        <v>4843</v>
      </c>
      <c r="J10" s="40" t="s">
        <v>4838</v>
      </c>
      <c r="K10" s="40" t="s">
        <v>417</v>
      </c>
      <c r="L10" s="38" t="s">
        <v>95</v>
      </c>
      <c r="M10" s="40" t="s">
        <v>77</v>
      </c>
      <c r="N10" s="38"/>
      <c r="O10" s="38"/>
      <c r="P10" s="40" t="s">
        <v>93</v>
      </c>
      <c r="Q10" s="38" t="s">
        <v>2059</v>
      </c>
    </row>
    <row r="11" spans="1:36" ht="17.25" customHeight="1" x14ac:dyDescent="0.2">
      <c r="A11" s="95" t="s">
        <v>4836</v>
      </c>
      <c r="B11" s="96" t="s">
        <v>4842</v>
      </c>
      <c r="C11" s="95" t="s">
        <v>4206</v>
      </c>
      <c r="D11" s="97" t="s">
        <v>4206</v>
      </c>
      <c r="E11" s="97" t="s">
        <v>4839</v>
      </c>
      <c r="F11" s="38">
        <v>29</v>
      </c>
      <c r="G11" s="38" t="s">
        <v>326</v>
      </c>
      <c r="H11" s="40">
        <v>2012</v>
      </c>
      <c r="I11" s="39" t="s">
        <v>4843</v>
      </c>
      <c r="J11" s="40" t="s">
        <v>4838</v>
      </c>
      <c r="K11" s="40" t="s">
        <v>417</v>
      </c>
      <c r="L11" s="38" t="s">
        <v>95</v>
      </c>
      <c r="M11" s="40" t="s">
        <v>77</v>
      </c>
      <c r="N11" s="38"/>
      <c r="O11" s="38"/>
      <c r="P11" s="40" t="s">
        <v>93</v>
      </c>
      <c r="Q11" s="38" t="s">
        <v>2059</v>
      </c>
    </row>
    <row r="12" spans="1:36" ht="17.25" customHeight="1" x14ac:dyDescent="0.2">
      <c r="A12" s="95" t="s">
        <v>4836</v>
      </c>
      <c r="B12" s="96" t="s">
        <v>4842</v>
      </c>
      <c r="C12" s="95" t="s">
        <v>4206</v>
      </c>
      <c r="D12" s="97" t="s">
        <v>4206</v>
      </c>
      <c r="E12" s="97" t="s">
        <v>4840</v>
      </c>
      <c r="F12" s="38">
        <v>23</v>
      </c>
      <c r="G12" s="38" t="s">
        <v>307</v>
      </c>
      <c r="H12" s="40">
        <v>2006</v>
      </c>
      <c r="I12" s="39" t="s">
        <v>4844</v>
      </c>
      <c r="J12" s="40" t="s">
        <v>4838</v>
      </c>
      <c r="K12" s="40" t="s">
        <v>417</v>
      </c>
      <c r="L12" s="38" t="s">
        <v>95</v>
      </c>
      <c r="M12" s="40" t="s">
        <v>77</v>
      </c>
      <c r="N12" s="38"/>
      <c r="O12" s="38"/>
      <c r="P12" s="40" t="s">
        <v>93</v>
      </c>
      <c r="Q12" s="38" t="s">
        <v>2059</v>
      </c>
    </row>
    <row r="13" spans="1:36" ht="17.25" customHeight="1" x14ac:dyDescent="0.2">
      <c r="A13" s="95" t="s">
        <v>4836</v>
      </c>
      <c r="B13" s="96" t="s">
        <v>4842</v>
      </c>
      <c r="C13" s="95" t="s">
        <v>4206</v>
      </c>
      <c r="D13" s="97" t="s">
        <v>4206</v>
      </c>
      <c r="E13" s="97" t="s">
        <v>4840</v>
      </c>
      <c r="F13" s="38">
        <v>29</v>
      </c>
      <c r="G13" s="38" t="s">
        <v>326</v>
      </c>
      <c r="H13" s="40">
        <v>2012</v>
      </c>
      <c r="I13" s="39" t="s">
        <v>4844</v>
      </c>
      <c r="J13" s="40" t="s">
        <v>4838</v>
      </c>
      <c r="K13" s="40" t="s">
        <v>417</v>
      </c>
      <c r="L13" s="38" t="s">
        <v>95</v>
      </c>
      <c r="M13" s="40" t="s">
        <v>77</v>
      </c>
      <c r="N13" s="38"/>
      <c r="O13" s="38"/>
      <c r="P13" s="40" t="s">
        <v>93</v>
      </c>
      <c r="Q13" s="38" t="s">
        <v>2059</v>
      </c>
    </row>
    <row r="14" spans="1:36" ht="17.25" customHeight="1" x14ac:dyDescent="0.2">
      <c r="A14" s="95" t="s">
        <v>4836</v>
      </c>
      <c r="B14" s="96" t="s">
        <v>4842</v>
      </c>
      <c r="C14" s="95" t="s">
        <v>4206</v>
      </c>
      <c r="D14" s="95" t="s">
        <v>4206</v>
      </c>
      <c r="E14" s="95" t="s">
        <v>4852</v>
      </c>
      <c r="F14" s="38">
        <v>29</v>
      </c>
      <c r="G14" s="40" t="s">
        <v>326</v>
      </c>
      <c r="H14" s="40">
        <v>2012</v>
      </c>
      <c r="I14" s="40" t="s">
        <v>4851</v>
      </c>
      <c r="J14" s="40" t="s">
        <v>4853</v>
      </c>
      <c r="K14" s="40" t="s">
        <v>417</v>
      </c>
      <c r="L14" s="38" t="s">
        <v>95</v>
      </c>
      <c r="M14" s="40" t="s">
        <v>77</v>
      </c>
      <c r="N14" s="38"/>
      <c r="O14" s="38"/>
      <c r="P14" s="40" t="s">
        <v>93</v>
      </c>
      <c r="Q14" s="38" t="s">
        <v>2059</v>
      </c>
    </row>
    <row r="15" spans="1:36" ht="17.25" customHeight="1" x14ac:dyDescent="0.2">
      <c r="A15" s="74" t="s">
        <v>17</v>
      </c>
      <c r="B15" s="74" t="s">
        <v>237</v>
      </c>
      <c r="C15" s="74" t="s">
        <v>5025</v>
      </c>
      <c r="D15" s="74" t="s">
        <v>47</v>
      </c>
      <c r="E15" s="74" t="s">
        <v>47</v>
      </c>
      <c r="F15" s="38">
        <v>1</v>
      </c>
      <c r="G15" s="40" t="s">
        <v>238</v>
      </c>
      <c r="H15" s="38">
        <v>1984</v>
      </c>
      <c r="I15" s="38" t="s">
        <v>239</v>
      </c>
      <c r="J15" s="38" t="s">
        <v>240</v>
      </c>
      <c r="K15" s="38"/>
      <c r="L15" s="38" t="s">
        <v>95</v>
      </c>
      <c r="M15" s="38" t="s">
        <v>77</v>
      </c>
      <c r="N15" s="38"/>
      <c r="O15" s="38"/>
      <c r="P15" s="38" t="s">
        <v>92</v>
      </c>
      <c r="Q15" s="38" t="s">
        <v>2059</v>
      </c>
      <c r="R15" s="38"/>
      <c r="S15" s="38"/>
      <c r="T15" s="38"/>
      <c r="U15" s="38"/>
      <c r="V15" s="38"/>
      <c r="W15" s="38"/>
      <c r="X15" s="38"/>
      <c r="Y15" s="38"/>
      <c r="Z15" s="38"/>
      <c r="AA15" s="38"/>
      <c r="AB15" s="38"/>
      <c r="AC15" s="38"/>
      <c r="AD15" s="38"/>
      <c r="AE15" s="38"/>
      <c r="AF15" s="38"/>
      <c r="AG15" s="38"/>
      <c r="AH15" s="38"/>
      <c r="AI15" s="38"/>
      <c r="AJ15" s="38"/>
    </row>
    <row r="16" spans="1:36" ht="17.25" customHeight="1" x14ac:dyDescent="0.2">
      <c r="A16" s="74" t="s">
        <v>17</v>
      </c>
      <c r="B16" s="74" t="s">
        <v>241</v>
      </c>
      <c r="C16" s="74" t="s">
        <v>5025</v>
      </c>
      <c r="D16" s="74" t="s">
        <v>47</v>
      </c>
      <c r="E16" s="74" t="s">
        <v>47</v>
      </c>
      <c r="F16" s="38">
        <v>2</v>
      </c>
      <c r="G16" s="40" t="s">
        <v>190</v>
      </c>
      <c r="H16" s="38">
        <v>1985</v>
      </c>
      <c r="I16" s="38" t="s">
        <v>242</v>
      </c>
      <c r="J16" s="38" t="s">
        <v>240</v>
      </c>
      <c r="K16" s="38"/>
      <c r="L16" s="38" t="s">
        <v>95</v>
      </c>
      <c r="M16" s="38" t="s">
        <v>77</v>
      </c>
      <c r="N16" s="38"/>
      <c r="O16" s="38"/>
      <c r="P16" s="38" t="s">
        <v>92</v>
      </c>
      <c r="Q16" s="38" t="s">
        <v>2059</v>
      </c>
      <c r="R16" s="38"/>
      <c r="S16" s="38"/>
      <c r="T16" s="38"/>
      <c r="U16" s="38"/>
      <c r="V16" s="38"/>
      <c r="W16" s="38"/>
      <c r="X16" s="38"/>
      <c r="Y16" s="38"/>
      <c r="Z16" s="38"/>
      <c r="AA16" s="38"/>
      <c r="AB16" s="38"/>
      <c r="AC16" s="38"/>
      <c r="AD16" s="38"/>
      <c r="AE16" s="38"/>
      <c r="AF16" s="38"/>
      <c r="AG16" s="38"/>
      <c r="AH16" s="38"/>
      <c r="AI16" s="38"/>
      <c r="AJ16" s="38"/>
    </row>
    <row r="17" spans="1:36" ht="17.25" customHeight="1" x14ac:dyDescent="0.2">
      <c r="A17" s="74" t="s">
        <v>17</v>
      </c>
      <c r="B17" s="74" t="s">
        <v>243</v>
      </c>
      <c r="C17" s="74" t="s">
        <v>5025</v>
      </c>
      <c r="D17" s="74" t="s">
        <v>47</v>
      </c>
      <c r="E17" s="74" t="s">
        <v>47</v>
      </c>
      <c r="F17" s="38">
        <v>3</v>
      </c>
      <c r="G17" s="40" t="s">
        <v>244</v>
      </c>
      <c r="H17" s="38">
        <v>1986</v>
      </c>
      <c r="I17" s="38" t="s">
        <v>245</v>
      </c>
      <c r="J17" s="38" t="s">
        <v>240</v>
      </c>
      <c r="K17" s="38"/>
      <c r="L17" s="38" t="s">
        <v>95</v>
      </c>
      <c r="M17" s="38" t="s">
        <v>77</v>
      </c>
      <c r="N17" s="38"/>
      <c r="O17" s="38"/>
      <c r="P17" s="38" t="s">
        <v>92</v>
      </c>
      <c r="Q17" s="38" t="s">
        <v>2059</v>
      </c>
      <c r="R17" s="38"/>
      <c r="S17" s="38"/>
      <c r="T17" s="38"/>
      <c r="U17" s="38"/>
      <c r="V17" s="38"/>
      <c r="W17" s="38"/>
      <c r="X17" s="38"/>
      <c r="Y17" s="38"/>
      <c r="Z17" s="38"/>
      <c r="AA17" s="38"/>
      <c r="AB17" s="38"/>
      <c r="AC17" s="38"/>
      <c r="AD17" s="38"/>
      <c r="AE17" s="38"/>
      <c r="AF17" s="38"/>
      <c r="AG17" s="38"/>
      <c r="AH17" s="38"/>
      <c r="AI17" s="38"/>
      <c r="AJ17" s="38"/>
    </row>
    <row r="18" spans="1:36" ht="17.25" customHeight="1" x14ac:dyDescent="0.2">
      <c r="A18" s="74" t="s">
        <v>17</v>
      </c>
      <c r="B18" s="74" t="s">
        <v>247</v>
      </c>
      <c r="C18" s="74" t="s">
        <v>5025</v>
      </c>
      <c r="D18" s="74" t="s">
        <v>47</v>
      </c>
      <c r="E18" s="74" t="s">
        <v>47</v>
      </c>
      <c r="F18" s="38">
        <v>4</v>
      </c>
      <c r="G18" s="40" t="s">
        <v>248</v>
      </c>
      <c r="H18" s="38">
        <v>1987</v>
      </c>
      <c r="I18" s="38" t="s">
        <v>249</v>
      </c>
      <c r="J18" s="38" t="s">
        <v>240</v>
      </c>
      <c r="K18" s="38"/>
      <c r="L18" s="38" t="s">
        <v>95</v>
      </c>
      <c r="M18" s="38" t="s">
        <v>77</v>
      </c>
      <c r="N18" s="38"/>
      <c r="O18" s="38"/>
      <c r="P18" s="38" t="s">
        <v>92</v>
      </c>
      <c r="Q18" s="38" t="s">
        <v>2059</v>
      </c>
      <c r="R18" s="38"/>
      <c r="S18" s="38"/>
      <c r="T18" s="38"/>
      <c r="U18" s="38"/>
      <c r="V18" s="38"/>
      <c r="W18" s="38"/>
      <c r="X18" s="38"/>
      <c r="Y18" s="38"/>
      <c r="Z18" s="38"/>
      <c r="AA18" s="38"/>
      <c r="AB18" s="38"/>
      <c r="AC18" s="38"/>
      <c r="AD18" s="38"/>
      <c r="AE18" s="38"/>
      <c r="AF18" s="38"/>
      <c r="AG18" s="38"/>
      <c r="AH18" s="38"/>
      <c r="AI18" s="38"/>
      <c r="AJ18" s="38"/>
    </row>
    <row r="19" spans="1:36" ht="17.25" customHeight="1" x14ac:dyDescent="0.2">
      <c r="A19" s="74" t="s">
        <v>17</v>
      </c>
      <c r="B19" s="74" t="s">
        <v>250</v>
      </c>
      <c r="C19" s="74" t="s">
        <v>5025</v>
      </c>
      <c r="D19" s="74" t="s">
        <v>47</v>
      </c>
      <c r="E19" s="74" t="s">
        <v>47</v>
      </c>
      <c r="F19" s="38">
        <v>5</v>
      </c>
      <c r="G19" s="40" t="s">
        <v>251</v>
      </c>
      <c r="H19" s="38">
        <v>1988</v>
      </c>
      <c r="I19" s="38" t="s">
        <v>252</v>
      </c>
      <c r="J19" s="38" t="s">
        <v>240</v>
      </c>
      <c r="K19" s="38"/>
      <c r="L19" s="38" t="s">
        <v>95</v>
      </c>
      <c r="M19" s="38" t="s">
        <v>77</v>
      </c>
      <c r="N19" s="38"/>
      <c r="O19" s="38"/>
      <c r="P19" s="38" t="s">
        <v>92</v>
      </c>
      <c r="Q19" s="38" t="s">
        <v>2059</v>
      </c>
      <c r="R19" s="38"/>
      <c r="S19" s="38"/>
      <c r="T19" s="38"/>
      <c r="U19" s="38"/>
      <c r="V19" s="38"/>
      <c r="W19" s="38"/>
      <c r="X19" s="38"/>
      <c r="Y19" s="38"/>
      <c r="Z19" s="38"/>
      <c r="AA19" s="38"/>
      <c r="AB19" s="38"/>
      <c r="AC19" s="38"/>
      <c r="AD19" s="38"/>
      <c r="AE19" s="38"/>
      <c r="AF19" s="38"/>
      <c r="AG19" s="38"/>
      <c r="AH19" s="38"/>
      <c r="AI19" s="38"/>
      <c r="AJ19" s="38"/>
    </row>
    <row r="20" spans="1:36" ht="17.25" customHeight="1" x14ac:dyDescent="0.2">
      <c r="A20" s="74" t="s">
        <v>17</v>
      </c>
      <c r="B20" s="74" t="s">
        <v>253</v>
      </c>
      <c r="C20" s="74" t="s">
        <v>5025</v>
      </c>
      <c r="D20" s="74" t="s">
        <v>47</v>
      </c>
      <c r="E20" s="74" t="s">
        <v>47</v>
      </c>
      <c r="F20" s="38">
        <v>6</v>
      </c>
      <c r="G20" s="40" t="s">
        <v>254</v>
      </c>
      <c r="H20" s="38">
        <v>1989</v>
      </c>
      <c r="I20" s="38" t="s">
        <v>255</v>
      </c>
      <c r="J20" s="38" t="s">
        <v>240</v>
      </c>
      <c r="K20" s="38"/>
      <c r="L20" s="38" t="s">
        <v>95</v>
      </c>
      <c r="M20" s="38" t="s">
        <v>77</v>
      </c>
      <c r="N20" s="38"/>
      <c r="O20" s="38"/>
      <c r="P20" s="38" t="s">
        <v>92</v>
      </c>
      <c r="Q20" s="38" t="s">
        <v>2059</v>
      </c>
      <c r="R20" s="38"/>
      <c r="S20" s="38"/>
      <c r="T20" s="38"/>
      <c r="U20" s="38"/>
      <c r="V20" s="38"/>
      <c r="W20" s="38"/>
      <c r="X20" s="38"/>
      <c r="Y20" s="38"/>
      <c r="Z20" s="38"/>
      <c r="AA20" s="38"/>
      <c r="AB20" s="38"/>
      <c r="AC20" s="38"/>
      <c r="AD20" s="38"/>
      <c r="AE20" s="38"/>
      <c r="AF20" s="38"/>
      <c r="AG20" s="38"/>
      <c r="AH20" s="38"/>
      <c r="AI20" s="38"/>
      <c r="AJ20" s="38"/>
    </row>
    <row r="21" spans="1:36" ht="17.25" customHeight="1" x14ac:dyDescent="0.2">
      <c r="A21" s="74" t="s">
        <v>17</v>
      </c>
      <c r="B21" s="74" t="s">
        <v>256</v>
      </c>
      <c r="C21" s="74" t="s">
        <v>5025</v>
      </c>
      <c r="D21" s="74" t="s">
        <v>47</v>
      </c>
      <c r="E21" s="74" t="s">
        <v>47</v>
      </c>
      <c r="F21" s="38">
        <v>7</v>
      </c>
      <c r="G21" s="40" t="s">
        <v>257</v>
      </c>
      <c r="H21" s="38">
        <v>1990</v>
      </c>
      <c r="I21" s="38" t="s">
        <v>258</v>
      </c>
      <c r="J21" s="38" t="s">
        <v>240</v>
      </c>
      <c r="K21" s="38"/>
      <c r="L21" s="38" t="s">
        <v>95</v>
      </c>
      <c r="M21" s="38" t="s">
        <v>77</v>
      </c>
      <c r="N21" s="38"/>
      <c r="O21" s="38"/>
      <c r="P21" s="38" t="s">
        <v>92</v>
      </c>
      <c r="Q21" s="38" t="s">
        <v>2059</v>
      </c>
      <c r="R21" s="38"/>
      <c r="S21" s="38"/>
      <c r="T21" s="38"/>
      <c r="U21" s="38"/>
      <c r="V21" s="38"/>
      <c r="W21" s="38"/>
      <c r="X21" s="38"/>
      <c r="Y21" s="38"/>
      <c r="Z21" s="38"/>
      <c r="AA21" s="38"/>
      <c r="AB21" s="38"/>
      <c r="AC21" s="38"/>
      <c r="AD21" s="38"/>
      <c r="AE21" s="38"/>
      <c r="AF21" s="38"/>
      <c r="AG21" s="38"/>
      <c r="AH21" s="38"/>
      <c r="AI21" s="38"/>
      <c r="AJ21" s="38"/>
    </row>
    <row r="22" spans="1:36" ht="17.25" customHeight="1" x14ac:dyDescent="0.2">
      <c r="A22" s="74" t="s">
        <v>17</v>
      </c>
      <c r="B22" s="74" t="s">
        <v>259</v>
      </c>
      <c r="C22" s="74" t="s">
        <v>5025</v>
      </c>
      <c r="D22" s="74" t="s">
        <v>47</v>
      </c>
      <c r="E22" s="74" t="s">
        <v>47</v>
      </c>
      <c r="F22" s="38">
        <v>8</v>
      </c>
      <c r="G22" s="40" t="s">
        <v>260</v>
      </c>
      <c r="H22" s="38">
        <v>1991</v>
      </c>
      <c r="I22" s="38" t="s">
        <v>261</v>
      </c>
      <c r="J22" s="38" t="s">
        <v>240</v>
      </c>
      <c r="K22" s="38"/>
      <c r="L22" s="38" t="s">
        <v>95</v>
      </c>
      <c r="M22" s="38" t="s">
        <v>77</v>
      </c>
      <c r="N22" s="38"/>
      <c r="O22" s="38"/>
      <c r="P22" s="38" t="s">
        <v>92</v>
      </c>
      <c r="Q22" s="38" t="s">
        <v>2059</v>
      </c>
      <c r="R22" s="38"/>
      <c r="S22" s="38"/>
      <c r="T22" s="38"/>
      <c r="U22" s="38"/>
      <c r="V22" s="38"/>
      <c r="W22" s="38"/>
      <c r="X22" s="38"/>
      <c r="Y22" s="38"/>
      <c r="Z22" s="38"/>
      <c r="AA22" s="38"/>
      <c r="AB22" s="38"/>
      <c r="AC22" s="38"/>
      <c r="AD22" s="38"/>
      <c r="AE22" s="38"/>
      <c r="AF22" s="38"/>
      <c r="AG22" s="38"/>
      <c r="AH22" s="38"/>
      <c r="AI22" s="38"/>
      <c r="AJ22" s="38"/>
    </row>
    <row r="23" spans="1:36" ht="17.25" customHeight="1" x14ac:dyDescent="0.2">
      <c r="A23" s="74" t="s">
        <v>17</v>
      </c>
      <c r="B23" s="74" t="s">
        <v>262</v>
      </c>
      <c r="C23" s="74" t="s">
        <v>5025</v>
      </c>
      <c r="D23" s="74" t="s">
        <v>47</v>
      </c>
      <c r="E23" s="74" t="s">
        <v>47</v>
      </c>
      <c r="F23" s="38">
        <v>9</v>
      </c>
      <c r="G23" s="40" t="s">
        <v>263</v>
      </c>
      <c r="H23" s="38">
        <v>1992</v>
      </c>
      <c r="I23" s="38" t="s">
        <v>264</v>
      </c>
      <c r="J23" s="38" t="s">
        <v>240</v>
      </c>
      <c r="K23" s="38"/>
      <c r="L23" s="38" t="s">
        <v>95</v>
      </c>
      <c r="M23" s="38" t="s">
        <v>77</v>
      </c>
      <c r="N23" s="38"/>
      <c r="O23" s="38"/>
      <c r="P23" s="38" t="s">
        <v>92</v>
      </c>
      <c r="Q23" s="38" t="s">
        <v>2059</v>
      </c>
      <c r="R23" s="38"/>
      <c r="S23" s="38"/>
      <c r="T23" s="38"/>
      <c r="U23" s="38"/>
      <c r="V23" s="38"/>
      <c r="W23" s="38"/>
      <c r="X23" s="38"/>
      <c r="Y23" s="38"/>
      <c r="Z23" s="38"/>
      <c r="AA23" s="38"/>
      <c r="AB23" s="38"/>
      <c r="AC23" s="38"/>
      <c r="AD23" s="38"/>
      <c r="AE23" s="38"/>
      <c r="AF23" s="38"/>
      <c r="AG23" s="38"/>
      <c r="AH23" s="38"/>
      <c r="AI23" s="38"/>
      <c r="AJ23" s="38"/>
    </row>
    <row r="24" spans="1:36" ht="17.25" customHeight="1" x14ac:dyDescent="0.2">
      <c r="A24" s="74" t="s">
        <v>17</v>
      </c>
      <c r="B24" s="74" t="s">
        <v>265</v>
      </c>
      <c r="C24" s="74" t="s">
        <v>5025</v>
      </c>
      <c r="D24" s="74" t="s">
        <v>47</v>
      </c>
      <c r="E24" s="74" t="s">
        <v>47</v>
      </c>
      <c r="F24" s="38">
        <v>10</v>
      </c>
      <c r="G24" s="40" t="s">
        <v>266</v>
      </c>
      <c r="H24" s="38">
        <v>1993</v>
      </c>
      <c r="I24" s="38" t="s">
        <v>267</v>
      </c>
      <c r="J24" s="38" t="s">
        <v>240</v>
      </c>
      <c r="K24" s="38"/>
      <c r="L24" s="38" t="s">
        <v>95</v>
      </c>
      <c r="M24" s="38" t="s">
        <v>77</v>
      </c>
      <c r="N24" s="38"/>
      <c r="O24" s="38"/>
      <c r="P24" s="38" t="s">
        <v>92</v>
      </c>
      <c r="Q24" s="38" t="s">
        <v>2059</v>
      </c>
      <c r="R24" s="38"/>
      <c r="S24" s="38"/>
      <c r="T24" s="38"/>
      <c r="U24" s="38"/>
      <c r="V24" s="38"/>
      <c r="W24" s="38"/>
      <c r="X24" s="38"/>
      <c r="Y24" s="38"/>
      <c r="Z24" s="38"/>
      <c r="AA24" s="38"/>
      <c r="AB24" s="38"/>
      <c r="AC24" s="38"/>
      <c r="AD24" s="38"/>
      <c r="AE24" s="38"/>
      <c r="AF24" s="38"/>
      <c r="AG24" s="38"/>
      <c r="AH24" s="38"/>
      <c r="AI24" s="38"/>
      <c r="AJ24" s="38"/>
    </row>
    <row r="25" spans="1:36" ht="17.25" customHeight="1" x14ac:dyDescent="0.2">
      <c r="A25" s="74" t="s">
        <v>17</v>
      </c>
      <c r="B25" s="74" t="s">
        <v>268</v>
      </c>
      <c r="C25" s="74" t="s">
        <v>5025</v>
      </c>
      <c r="D25" s="74" t="s">
        <v>47</v>
      </c>
      <c r="E25" s="74" t="s">
        <v>47</v>
      </c>
      <c r="F25" s="38">
        <v>11</v>
      </c>
      <c r="G25" s="40" t="s">
        <v>269</v>
      </c>
      <c r="H25" s="38">
        <v>1994</v>
      </c>
      <c r="I25" s="38" t="s">
        <v>270</v>
      </c>
      <c r="J25" s="38" t="s">
        <v>240</v>
      </c>
      <c r="K25" s="38"/>
      <c r="L25" s="38" t="s">
        <v>95</v>
      </c>
      <c r="M25" s="38" t="s">
        <v>77</v>
      </c>
      <c r="N25" s="38"/>
      <c r="O25" s="38"/>
      <c r="P25" s="38" t="s">
        <v>92</v>
      </c>
      <c r="Q25" s="38" t="s">
        <v>2059</v>
      </c>
      <c r="R25" s="38"/>
      <c r="S25" s="38"/>
      <c r="T25" s="38"/>
      <c r="U25" s="38"/>
      <c r="V25" s="38"/>
      <c r="W25" s="38"/>
      <c r="X25" s="38"/>
      <c r="Y25" s="38"/>
      <c r="Z25" s="38"/>
      <c r="AA25" s="38"/>
      <c r="AB25" s="38"/>
      <c r="AC25" s="38"/>
      <c r="AD25" s="38"/>
      <c r="AE25" s="38"/>
      <c r="AF25" s="38"/>
      <c r="AG25" s="38"/>
      <c r="AH25" s="38"/>
      <c r="AI25" s="38"/>
      <c r="AJ25" s="38"/>
    </row>
    <row r="26" spans="1:36" ht="17.25" customHeight="1" x14ac:dyDescent="0.2">
      <c r="A26" s="74" t="s">
        <v>17</v>
      </c>
      <c r="B26" s="74" t="s">
        <v>272</v>
      </c>
      <c r="C26" s="74" t="s">
        <v>5025</v>
      </c>
      <c r="D26" s="74" t="s">
        <v>47</v>
      </c>
      <c r="E26" s="74" t="s">
        <v>47</v>
      </c>
      <c r="F26" s="38">
        <v>12</v>
      </c>
      <c r="G26" s="40" t="s">
        <v>273</v>
      </c>
      <c r="H26" s="38">
        <v>1995</v>
      </c>
      <c r="I26" s="38" t="s">
        <v>274</v>
      </c>
      <c r="J26" s="38" t="s">
        <v>240</v>
      </c>
      <c r="K26" s="38"/>
      <c r="L26" s="38" t="s">
        <v>95</v>
      </c>
      <c r="M26" s="38" t="s">
        <v>77</v>
      </c>
      <c r="N26" s="38"/>
      <c r="O26" s="38"/>
      <c r="P26" s="38" t="s">
        <v>92</v>
      </c>
      <c r="Q26" s="38" t="s">
        <v>2059</v>
      </c>
      <c r="R26" s="38"/>
      <c r="S26" s="38"/>
      <c r="T26" s="38"/>
      <c r="U26" s="38"/>
      <c r="V26" s="38"/>
      <c r="W26" s="38"/>
      <c r="X26" s="38"/>
      <c r="Y26" s="38"/>
      <c r="Z26" s="38"/>
      <c r="AA26" s="38"/>
      <c r="AB26" s="38"/>
      <c r="AC26" s="38"/>
      <c r="AD26" s="38"/>
      <c r="AE26" s="38"/>
      <c r="AF26" s="38"/>
      <c r="AG26" s="38"/>
      <c r="AH26" s="38"/>
      <c r="AI26" s="38"/>
      <c r="AJ26" s="38"/>
    </row>
    <row r="27" spans="1:36" ht="17.25" customHeight="1" x14ac:dyDescent="0.2">
      <c r="A27" s="74" t="s">
        <v>17</v>
      </c>
      <c r="B27" s="74" t="s">
        <v>275</v>
      </c>
      <c r="C27" s="74" t="s">
        <v>5025</v>
      </c>
      <c r="D27" s="74" t="s">
        <v>47</v>
      </c>
      <c r="E27" s="74" t="s">
        <v>47</v>
      </c>
      <c r="F27" s="38">
        <v>13</v>
      </c>
      <c r="G27" s="40" t="s">
        <v>276</v>
      </c>
      <c r="H27" s="38">
        <v>1996</v>
      </c>
      <c r="I27" s="38" t="s">
        <v>277</v>
      </c>
      <c r="J27" s="38" t="s">
        <v>240</v>
      </c>
      <c r="K27" s="38"/>
      <c r="L27" s="38" t="s">
        <v>95</v>
      </c>
      <c r="M27" s="38" t="s">
        <v>77</v>
      </c>
      <c r="N27" s="38"/>
      <c r="O27" s="38"/>
      <c r="P27" s="38" t="s">
        <v>92</v>
      </c>
      <c r="Q27" s="38" t="s">
        <v>2059</v>
      </c>
      <c r="R27" s="38"/>
      <c r="S27" s="38"/>
      <c r="T27" s="38"/>
      <c r="U27" s="38"/>
      <c r="V27" s="38"/>
      <c r="W27" s="38"/>
      <c r="X27" s="38"/>
      <c r="Y27" s="38"/>
      <c r="Z27" s="38"/>
      <c r="AA27" s="38"/>
      <c r="AB27" s="38"/>
      <c r="AC27" s="38"/>
      <c r="AD27" s="38"/>
      <c r="AE27" s="38"/>
      <c r="AF27" s="38"/>
      <c r="AG27" s="38"/>
      <c r="AH27" s="38"/>
      <c r="AI27" s="38"/>
      <c r="AJ27" s="38"/>
    </row>
    <row r="28" spans="1:36" ht="17.25" customHeight="1" x14ac:dyDescent="0.2">
      <c r="A28" s="74" t="s">
        <v>17</v>
      </c>
      <c r="B28" s="74" t="s">
        <v>278</v>
      </c>
      <c r="C28" s="74" t="s">
        <v>5025</v>
      </c>
      <c r="D28" s="74" t="s">
        <v>47</v>
      </c>
      <c r="E28" s="74" t="s">
        <v>47</v>
      </c>
      <c r="F28" s="38">
        <v>14</v>
      </c>
      <c r="G28" s="40" t="s">
        <v>279</v>
      </c>
      <c r="H28" s="38">
        <v>1997</v>
      </c>
      <c r="I28" s="38" t="s">
        <v>280</v>
      </c>
      <c r="J28" s="38" t="s">
        <v>240</v>
      </c>
      <c r="K28" s="38"/>
      <c r="L28" s="38" t="s">
        <v>95</v>
      </c>
      <c r="M28" s="38" t="s">
        <v>77</v>
      </c>
      <c r="N28" s="38"/>
      <c r="O28" s="38"/>
      <c r="P28" s="38" t="s">
        <v>92</v>
      </c>
      <c r="Q28" s="38" t="s">
        <v>2059</v>
      </c>
      <c r="R28" s="38"/>
      <c r="S28" s="38"/>
      <c r="T28" s="38"/>
      <c r="U28" s="38"/>
      <c r="V28" s="38"/>
      <c r="W28" s="38"/>
      <c r="X28" s="38"/>
      <c r="Y28" s="38"/>
      <c r="Z28" s="38"/>
      <c r="AA28" s="38"/>
      <c r="AB28" s="38"/>
      <c r="AC28" s="38"/>
      <c r="AD28" s="38"/>
      <c r="AE28" s="38"/>
      <c r="AF28" s="38"/>
      <c r="AG28" s="38"/>
      <c r="AH28" s="38"/>
      <c r="AI28" s="38"/>
      <c r="AJ28" s="38"/>
    </row>
    <row r="29" spans="1:36" ht="17.25" customHeight="1" x14ac:dyDescent="0.2">
      <c r="A29" s="74" t="s">
        <v>17</v>
      </c>
      <c r="B29" s="74" t="s">
        <v>281</v>
      </c>
      <c r="C29" s="74" t="s">
        <v>5025</v>
      </c>
      <c r="D29" s="74" t="s">
        <v>47</v>
      </c>
      <c r="E29" s="74" t="s">
        <v>47</v>
      </c>
      <c r="F29" s="38">
        <v>15</v>
      </c>
      <c r="G29" s="40" t="s">
        <v>282</v>
      </c>
      <c r="H29" s="38">
        <v>1998</v>
      </c>
      <c r="I29" s="38" t="s">
        <v>283</v>
      </c>
      <c r="J29" s="38" t="s">
        <v>240</v>
      </c>
      <c r="K29" s="38"/>
      <c r="L29" s="38" t="s">
        <v>95</v>
      </c>
      <c r="M29" s="38" t="s">
        <v>77</v>
      </c>
      <c r="N29" s="38"/>
      <c r="O29" s="38"/>
      <c r="P29" s="38" t="s">
        <v>92</v>
      </c>
      <c r="Q29" s="38" t="s">
        <v>2059</v>
      </c>
      <c r="R29" s="38"/>
      <c r="S29" s="38"/>
      <c r="T29" s="38"/>
      <c r="U29" s="38"/>
      <c r="V29" s="38"/>
      <c r="W29" s="38"/>
      <c r="X29" s="38"/>
      <c r="Y29" s="38"/>
      <c r="Z29" s="38"/>
      <c r="AA29" s="38"/>
      <c r="AB29" s="38"/>
      <c r="AC29" s="38"/>
      <c r="AD29" s="38"/>
      <c r="AE29" s="38"/>
      <c r="AF29" s="38"/>
      <c r="AG29" s="38"/>
      <c r="AH29" s="38"/>
      <c r="AI29" s="38"/>
      <c r="AJ29" s="38"/>
    </row>
    <row r="30" spans="1:36" ht="17.25" customHeight="1" x14ac:dyDescent="0.2">
      <c r="A30" s="74" t="s">
        <v>17</v>
      </c>
      <c r="B30" s="74" t="s">
        <v>284</v>
      </c>
      <c r="C30" s="74" t="s">
        <v>5025</v>
      </c>
      <c r="D30" s="74" t="s">
        <v>47</v>
      </c>
      <c r="E30" s="74" t="s">
        <v>47</v>
      </c>
      <c r="F30" s="38">
        <v>16</v>
      </c>
      <c r="G30" s="40" t="s">
        <v>285</v>
      </c>
      <c r="H30" s="38">
        <v>1999</v>
      </c>
      <c r="I30" s="38" t="s">
        <v>286</v>
      </c>
      <c r="J30" s="38" t="s">
        <v>240</v>
      </c>
      <c r="K30" s="38"/>
      <c r="L30" s="38" t="s">
        <v>95</v>
      </c>
      <c r="M30" s="38" t="s">
        <v>77</v>
      </c>
      <c r="N30" s="38"/>
      <c r="O30" s="38"/>
      <c r="P30" s="38" t="s">
        <v>92</v>
      </c>
      <c r="Q30" s="38" t="s">
        <v>2059</v>
      </c>
      <c r="R30" s="38"/>
      <c r="S30" s="38"/>
      <c r="T30" s="38"/>
      <c r="U30" s="38"/>
      <c r="V30" s="38"/>
      <c r="W30" s="38"/>
      <c r="X30" s="38"/>
      <c r="Y30" s="38"/>
      <c r="Z30" s="38"/>
      <c r="AA30" s="38"/>
      <c r="AB30" s="38"/>
      <c r="AC30" s="38"/>
      <c r="AD30" s="38"/>
      <c r="AE30" s="38"/>
      <c r="AF30" s="38"/>
      <c r="AG30" s="38"/>
      <c r="AH30" s="38"/>
      <c r="AI30" s="38"/>
      <c r="AJ30" s="38"/>
    </row>
    <row r="31" spans="1:36" ht="17.25" customHeight="1" x14ac:dyDescent="0.2">
      <c r="A31" s="74" t="s">
        <v>17</v>
      </c>
      <c r="B31" s="74" t="s">
        <v>287</v>
      </c>
      <c r="C31" s="74" t="s">
        <v>5025</v>
      </c>
      <c r="D31" s="74" t="s">
        <v>47</v>
      </c>
      <c r="E31" s="74" t="s">
        <v>47</v>
      </c>
      <c r="F31" s="38">
        <v>17</v>
      </c>
      <c r="G31" s="40" t="s">
        <v>288</v>
      </c>
      <c r="H31" s="38">
        <v>2000</v>
      </c>
      <c r="I31" s="38" t="s">
        <v>289</v>
      </c>
      <c r="J31" s="38" t="s">
        <v>240</v>
      </c>
      <c r="K31" s="38"/>
      <c r="L31" s="38" t="s">
        <v>95</v>
      </c>
      <c r="M31" s="38" t="s">
        <v>77</v>
      </c>
      <c r="N31" s="38"/>
      <c r="O31" s="38"/>
      <c r="P31" s="38" t="s">
        <v>92</v>
      </c>
      <c r="Q31" s="38" t="s">
        <v>2059</v>
      </c>
      <c r="R31" s="38"/>
      <c r="S31" s="38"/>
      <c r="T31" s="38"/>
      <c r="U31" s="38"/>
      <c r="V31" s="38"/>
      <c r="W31" s="38"/>
      <c r="X31" s="38"/>
      <c r="Y31" s="38"/>
      <c r="Z31" s="38"/>
      <c r="AA31" s="38"/>
      <c r="AB31" s="38"/>
      <c r="AC31" s="38"/>
      <c r="AD31" s="38"/>
      <c r="AE31" s="38"/>
      <c r="AF31" s="38"/>
      <c r="AG31" s="38"/>
      <c r="AH31" s="38"/>
      <c r="AI31" s="38"/>
      <c r="AJ31" s="38"/>
    </row>
    <row r="32" spans="1:36" ht="17.25" customHeight="1" x14ac:dyDescent="0.2">
      <c r="A32" s="74" t="s">
        <v>17</v>
      </c>
      <c r="B32" s="74" t="s">
        <v>290</v>
      </c>
      <c r="C32" s="74" t="s">
        <v>5025</v>
      </c>
      <c r="D32" s="74" t="s">
        <v>47</v>
      </c>
      <c r="E32" s="74" t="s">
        <v>47</v>
      </c>
      <c r="F32" s="38">
        <v>18</v>
      </c>
      <c r="G32" s="40" t="s">
        <v>291</v>
      </c>
      <c r="H32" s="38">
        <v>2001</v>
      </c>
      <c r="I32" s="38" t="s">
        <v>292</v>
      </c>
      <c r="J32" s="38" t="s">
        <v>240</v>
      </c>
      <c r="K32" s="38"/>
      <c r="L32" s="38" t="s">
        <v>95</v>
      </c>
      <c r="M32" s="38" t="s">
        <v>77</v>
      </c>
      <c r="N32" s="38"/>
      <c r="O32" s="38"/>
      <c r="P32" s="38" t="s">
        <v>92</v>
      </c>
      <c r="Q32" s="38" t="s">
        <v>2059</v>
      </c>
      <c r="R32" s="38"/>
      <c r="S32" s="38"/>
      <c r="T32" s="38"/>
      <c r="U32" s="38"/>
      <c r="V32" s="38"/>
      <c r="W32" s="38"/>
      <c r="X32" s="38"/>
      <c r="Y32" s="38"/>
      <c r="Z32" s="38"/>
      <c r="AA32" s="38"/>
      <c r="AB32" s="38"/>
      <c r="AC32" s="38"/>
      <c r="AD32" s="38"/>
      <c r="AE32" s="38"/>
      <c r="AF32" s="38"/>
      <c r="AG32" s="38"/>
      <c r="AH32" s="38"/>
      <c r="AI32" s="38"/>
      <c r="AJ32" s="38"/>
    </row>
    <row r="33" spans="1:36" ht="17.25" customHeight="1" x14ac:dyDescent="0.2">
      <c r="A33" s="74" t="s">
        <v>17</v>
      </c>
      <c r="B33" s="74" t="s">
        <v>293</v>
      </c>
      <c r="C33" s="74" t="s">
        <v>5025</v>
      </c>
      <c r="D33" s="74" t="s">
        <v>47</v>
      </c>
      <c r="E33" s="74" t="s">
        <v>47</v>
      </c>
      <c r="F33" s="38">
        <v>19</v>
      </c>
      <c r="G33" s="40" t="s">
        <v>294</v>
      </c>
      <c r="H33" s="38">
        <v>2002</v>
      </c>
      <c r="I33" s="38" t="s">
        <v>295</v>
      </c>
      <c r="J33" s="38" t="s">
        <v>240</v>
      </c>
      <c r="K33" s="38"/>
      <c r="L33" s="38" t="s">
        <v>95</v>
      </c>
      <c r="M33" s="38" t="s">
        <v>77</v>
      </c>
      <c r="N33" s="38"/>
      <c r="O33" s="38"/>
      <c r="P33" s="38" t="s">
        <v>92</v>
      </c>
      <c r="Q33" s="38" t="s">
        <v>2059</v>
      </c>
      <c r="R33" s="38"/>
      <c r="S33" s="38"/>
      <c r="T33" s="38"/>
      <c r="U33" s="38"/>
      <c r="V33" s="38"/>
      <c r="W33" s="38"/>
      <c r="X33" s="38"/>
      <c r="Y33" s="38"/>
      <c r="Z33" s="38"/>
      <c r="AA33" s="38"/>
      <c r="AB33" s="38"/>
      <c r="AC33" s="38"/>
      <c r="AD33" s="38"/>
      <c r="AE33" s="38"/>
      <c r="AF33" s="38"/>
      <c r="AG33" s="38"/>
      <c r="AH33" s="38"/>
      <c r="AI33" s="38"/>
      <c r="AJ33" s="38"/>
    </row>
    <row r="34" spans="1:36" ht="17.25" customHeight="1" x14ac:dyDescent="0.2">
      <c r="A34" s="74" t="s">
        <v>17</v>
      </c>
      <c r="B34" s="74" t="s">
        <v>297</v>
      </c>
      <c r="C34" s="74" t="s">
        <v>5025</v>
      </c>
      <c r="D34" s="74" t="s">
        <v>47</v>
      </c>
      <c r="E34" s="74" t="s">
        <v>47</v>
      </c>
      <c r="F34" s="38">
        <v>20</v>
      </c>
      <c r="G34" s="40" t="s">
        <v>298</v>
      </c>
      <c r="H34" s="38">
        <v>2003</v>
      </c>
      <c r="I34" s="38" t="s">
        <v>299</v>
      </c>
      <c r="J34" s="38" t="s">
        <v>240</v>
      </c>
      <c r="K34" s="38"/>
      <c r="L34" s="38" t="s">
        <v>95</v>
      </c>
      <c r="M34" s="38" t="s">
        <v>77</v>
      </c>
      <c r="N34" s="38"/>
      <c r="O34" s="38"/>
      <c r="P34" s="38" t="s">
        <v>92</v>
      </c>
      <c r="Q34" s="38" t="s">
        <v>2059</v>
      </c>
      <c r="R34" s="38"/>
      <c r="S34" s="38"/>
      <c r="T34" s="38"/>
      <c r="U34" s="38"/>
      <c r="V34" s="38"/>
      <c r="W34" s="38"/>
      <c r="X34" s="38"/>
      <c r="Y34" s="38"/>
      <c r="Z34" s="38"/>
      <c r="AA34" s="38"/>
      <c r="AB34" s="38"/>
      <c r="AC34" s="38"/>
      <c r="AD34" s="38"/>
      <c r="AE34" s="38"/>
      <c r="AF34" s="38"/>
      <c r="AG34" s="38"/>
      <c r="AH34" s="38"/>
      <c r="AI34" s="38"/>
      <c r="AJ34" s="38"/>
    </row>
    <row r="35" spans="1:36" ht="17.25" customHeight="1" x14ac:dyDescent="0.2">
      <c r="A35" s="74" t="s">
        <v>17</v>
      </c>
      <c r="B35" s="74" t="s">
        <v>300</v>
      </c>
      <c r="C35" s="74" t="s">
        <v>5025</v>
      </c>
      <c r="D35" s="74" t="s">
        <v>47</v>
      </c>
      <c r="E35" s="74" t="s">
        <v>47</v>
      </c>
      <c r="F35" s="38">
        <v>21</v>
      </c>
      <c r="G35" s="40" t="s">
        <v>301</v>
      </c>
      <c r="H35" s="38">
        <v>2004</v>
      </c>
      <c r="I35" s="38" t="s">
        <v>302</v>
      </c>
      <c r="J35" s="38" t="s">
        <v>240</v>
      </c>
      <c r="K35" s="38"/>
      <c r="L35" s="38" t="s">
        <v>95</v>
      </c>
      <c r="M35" s="38" t="s">
        <v>77</v>
      </c>
      <c r="N35" s="38"/>
      <c r="O35" s="38"/>
      <c r="P35" s="38" t="s">
        <v>92</v>
      </c>
      <c r="Q35" s="38" t="s">
        <v>2059</v>
      </c>
      <c r="R35" s="38"/>
      <c r="S35" s="38"/>
      <c r="T35" s="38"/>
      <c r="U35" s="38"/>
      <c r="V35" s="38"/>
      <c r="W35" s="38"/>
      <c r="X35" s="38"/>
      <c r="Y35" s="38"/>
      <c r="Z35" s="38"/>
      <c r="AA35" s="38"/>
      <c r="AB35" s="38"/>
      <c r="AC35" s="38"/>
      <c r="AD35" s="38"/>
      <c r="AE35" s="38"/>
      <c r="AF35" s="38"/>
      <c r="AG35" s="38"/>
      <c r="AH35" s="38"/>
      <c r="AI35" s="38"/>
      <c r="AJ35" s="38"/>
    </row>
    <row r="36" spans="1:36" ht="17.25" customHeight="1" x14ac:dyDescent="0.2">
      <c r="A36" s="74" t="s">
        <v>17</v>
      </c>
      <c r="B36" s="74" t="s">
        <v>303</v>
      </c>
      <c r="C36" s="74" t="s">
        <v>5025</v>
      </c>
      <c r="D36" s="74" t="s">
        <v>47</v>
      </c>
      <c r="E36" s="74" t="s">
        <v>47</v>
      </c>
      <c r="F36" s="38">
        <v>22</v>
      </c>
      <c r="G36" s="40" t="s">
        <v>304</v>
      </c>
      <c r="H36" s="38">
        <v>2005</v>
      </c>
      <c r="I36" s="38" t="s">
        <v>305</v>
      </c>
      <c r="J36" s="38" t="s">
        <v>240</v>
      </c>
      <c r="K36" s="38"/>
      <c r="L36" s="38" t="s">
        <v>95</v>
      </c>
      <c r="M36" s="38" t="s">
        <v>77</v>
      </c>
      <c r="N36" s="38"/>
      <c r="O36" s="38"/>
      <c r="P36" s="38" t="s">
        <v>92</v>
      </c>
      <c r="Q36" s="38" t="s">
        <v>2059</v>
      </c>
      <c r="R36" s="38"/>
      <c r="S36" s="38"/>
      <c r="T36" s="38"/>
      <c r="U36" s="38"/>
      <c r="V36" s="38"/>
      <c r="W36" s="38"/>
      <c r="X36" s="38"/>
      <c r="Y36" s="38"/>
      <c r="Z36" s="38"/>
      <c r="AA36" s="38"/>
      <c r="AB36" s="38"/>
      <c r="AC36" s="38"/>
      <c r="AD36" s="38"/>
      <c r="AE36" s="38"/>
      <c r="AF36" s="38"/>
      <c r="AG36" s="38"/>
      <c r="AH36" s="38"/>
      <c r="AI36" s="38"/>
      <c r="AJ36" s="38"/>
    </row>
    <row r="37" spans="1:36" ht="17.25" customHeight="1" x14ac:dyDescent="0.2">
      <c r="A37" s="74" t="s">
        <v>17</v>
      </c>
      <c r="B37" s="74" t="s">
        <v>306</v>
      </c>
      <c r="C37" s="74" t="s">
        <v>5025</v>
      </c>
      <c r="D37" s="74" t="s">
        <v>47</v>
      </c>
      <c r="E37" s="74" t="s">
        <v>47</v>
      </c>
      <c r="F37" s="38">
        <v>23</v>
      </c>
      <c r="G37" s="40" t="s">
        <v>307</v>
      </c>
      <c r="H37" s="38">
        <v>2006</v>
      </c>
      <c r="I37" s="38" t="s">
        <v>308</v>
      </c>
      <c r="J37" s="38" t="s">
        <v>240</v>
      </c>
      <c r="K37" s="38"/>
      <c r="L37" s="38" t="s">
        <v>95</v>
      </c>
      <c r="M37" s="38" t="s">
        <v>77</v>
      </c>
      <c r="N37" s="38"/>
      <c r="O37" s="38"/>
      <c r="P37" s="38" t="s">
        <v>92</v>
      </c>
      <c r="Q37" s="38" t="s">
        <v>2059</v>
      </c>
      <c r="R37" s="38"/>
      <c r="S37" s="38"/>
      <c r="T37" s="38"/>
      <c r="U37" s="38"/>
      <c r="V37" s="38"/>
      <c r="W37" s="38"/>
      <c r="X37" s="38"/>
      <c r="Y37" s="38"/>
      <c r="Z37" s="38"/>
      <c r="AA37" s="38"/>
      <c r="AB37" s="38"/>
      <c r="AC37" s="38"/>
      <c r="AD37" s="38"/>
      <c r="AE37" s="38"/>
      <c r="AF37" s="38"/>
      <c r="AG37" s="38"/>
      <c r="AH37" s="38"/>
      <c r="AI37" s="38"/>
      <c r="AJ37" s="38"/>
    </row>
    <row r="38" spans="1:36" ht="17.25" customHeight="1" x14ac:dyDescent="0.2">
      <c r="A38" s="74" t="s">
        <v>17</v>
      </c>
      <c r="B38" s="74" t="s">
        <v>309</v>
      </c>
      <c r="C38" s="74" t="s">
        <v>5025</v>
      </c>
      <c r="D38" s="74" t="s">
        <v>47</v>
      </c>
      <c r="E38" s="74" t="s">
        <v>47</v>
      </c>
      <c r="F38" s="38">
        <v>24</v>
      </c>
      <c r="G38" s="40" t="s">
        <v>310</v>
      </c>
      <c r="H38" s="38">
        <v>2007</v>
      </c>
      <c r="I38" s="38" t="s">
        <v>311</v>
      </c>
      <c r="J38" s="38" t="s">
        <v>240</v>
      </c>
      <c r="K38" s="38"/>
      <c r="L38" s="38" t="s">
        <v>95</v>
      </c>
      <c r="M38" s="38" t="s">
        <v>77</v>
      </c>
      <c r="N38" s="38"/>
      <c r="O38" s="38"/>
      <c r="P38" s="38" t="s">
        <v>92</v>
      </c>
      <c r="Q38" s="38" t="s">
        <v>2059</v>
      </c>
      <c r="R38" s="38"/>
      <c r="S38" s="38"/>
      <c r="T38" s="38"/>
      <c r="U38" s="38"/>
      <c r="V38" s="38"/>
      <c r="W38" s="38"/>
      <c r="X38" s="38"/>
      <c r="Y38" s="38"/>
      <c r="Z38" s="38"/>
      <c r="AA38" s="38"/>
      <c r="AB38" s="38"/>
      <c r="AC38" s="38"/>
      <c r="AD38" s="38"/>
      <c r="AE38" s="38"/>
      <c r="AF38" s="38"/>
      <c r="AG38" s="38"/>
      <c r="AH38" s="38"/>
      <c r="AI38" s="38"/>
      <c r="AJ38" s="38"/>
    </row>
    <row r="39" spans="1:36" ht="17.25" customHeight="1" x14ac:dyDescent="0.2">
      <c r="A39" s="74" t="s">
        <v>17</v>
      </c>
      <c r="B39" s="74" t="s">
        <v>312</v>
      </c>
      <c r="C39" s="74" t="s">
        <v>5025</v>
      </c>
      <c r="D39" s="74" t="s">
        <v>47</v>
      </c>
      <c r="E39" s="74" t="s">
        <v>47</v>
      </c>
      <c r="F39" s="38">
        <v>25</v>
      </c>
      <c r="G39" s="40" t="s">
        <v>313</v>
      </c>
      <c r="H39" s="38">
        <v>2008</v>
      </c>
      <c r="I39" s="38" t="s">
        <v>314</v>
      </c>
      <c r="J39" s="38" t="s">
        <v>240</v>
      </c>
      <c r="K39" s="38"/>
      <c r="L39" s="38" t="s">
        <v>95</v>
      </c>
      <c r="M39" s="38" t="s">
        <v>77</v>
      </c>
      <c r="N39" s="38"/>
      <c r="O39" s="38"/>
      <c r="P39" s="38" t="s">
        <v>92</v>
      </c>
      <c r="Q39" s="38" t="s">
        <v>2059</v>
      </c>
      <c r="R39" s="38"/>
      <c r="S39" s="38"/>
      <c r="T39" s="38"/>
      <c r="U39" s="38"/>
      <c r="V39" s="38"/>
      <c r="W39" s="38"/>
      <c r="X39" s="38"/>
      <c r="Y39" s="38"/>
      <c r="Z39" s="38"/>
      <c r="AA39" s="38"/>
      <c r="AB39" s="38"/>
      <c r="AC39" s="38"/>
      <c r="AD39" s="38"/>
      <c r="AE39" s="38"/>
      <c r="AF39" s="38"/>
      <c r="AG39" s="38"/>
      <c r="AH39" s="38"/>
      <c r="AI39" s="38"/>
      <c r="AJ39" s="38"/>
    </row>
    <row r="40" spans="1:36" ht="17.25" customHeight="1" x14ac:dyDescent="0.2">
      <c r="A40" s="74" t="s">
        <v>17</v>
      </c>
      <c r="B40" s="74" t="s">
        <v>315</v>
      </c>
      <c r="C40" s="74" t="s">
        <v>5025</v>
      </c>
      <c r="D40" s="74" t="s">
        <v>47</v>
      </c>
      <c r="E40" s="74" t="s">
        <v>47</v>
      </c>
      <c r="F40" s="38">
        <v>26</v>
      </c>
      <c r="G40" s="40" t="s">
        <v>317</v>
      </c>
      <c r="H40" s="38">
        <v>2009</v>
      </c>
      <c r="I40" s="38" t="s">
        <v>318</v>
      </c>
      <c r="J40" s="38" t="s">
        <v>240</v>
      </c>
      <c r="K40" s="38"/>
      <c r="L40" s="38" t="s">
        <v>95</v>
      </c>
      <c r="M40" s="38" t="s">
        <v>77</v>
      </c>
      <c r="N40" s="38"/>
      <c r="O40" s="38"/>
      <c r="P40" s="38" t="s">
        <v>92</v>
      </c>
      <c r="Q40" s="38" t="s">
        <v>2059</v>
      </c>
      <c r="R40" s="38"/>
      <c r="S40" s="38"/>
      <c r="T40" s="38"/>
      <c r="U40" s="38"/>
      <c r="V40" s="38"/>
      <c r="W40" s="38"/>
      <c r="X40" s="38"/>
      <c r="Y40" s="38"/>
      <c r="Z40" s="38"/>
      <c r="AA40" s="38"/>
      <c r="AB40" s="38"/>
      <c r="AC40" s="38"/>
      <c r="AD40" s="38"/>
      <c r="AE40" s="38"/>
      <c r="AF40" s="38"/>
      <c r="AG40" s="38"/>
      <c r="AH40" s="38"/>
      <c r="AI40" s="38"/>
      <c r="AJ40" s="38"/>
    </row>
    <row r="41" spans="1:36" ht="17.25" customHeight="1" x14ac:dyDescent="0.2">
      <c r="A41" s="74" t="s">
        <v>17</v>
      </c>
      <c r="B41" s="74" t="s">
        <v>319</v>
      </c>
      <c r="C41" s="74" t="s">
        <v>5025</v>
      </c>
      <c r="D41" s="74" t="s">
        <v>47</v>
      </c>
      <c r="E41" s="74" t="s">
        <v>47</v>
      </c>
      <c r="F41" s="38">
        <v>27</v>
      </c>
      <c r="G41" s="40" t="s">
        <v>320</v>
      </c>
      <c r="H41" s="38">
        <v>2010</v>
      </c>
      <c r="I41" s="38" t="s">
        <v>321</v>
      </c>
      <c r="J41" s="38" t="s">
        <v>240</v>
      </c>
      <c r="K41" s="38"/>
      <c r="L41" s="38" t="s">
        <v>95</v>
      </c>
      <c r="M41" s="38" t="s">
        <v>77</v>
      </c>
      <c r="N41" s="38"/>
      <c r="O41" s="38"/>
      <c r="P41" s="38" t="s">
        <v>92</v>
      </c>
      <c r="Q41" s="38" t="s">
        <v>2059</v>
      </c>
      <c r="R41" s="38"/>
      <c r="S41" s="38"/>
      <c r="T41" s="38"/>
      <c r="U41" s="38"/>
      <c r="V41" s="38"/>
      <c r="W41" s="38"/>
      <c r="X41" s="38"/>
      <c r="Y41" s="38"/>
      <c r="Z41" s="38"/>
      <c r="AA41" s="38"/>
      <c r="AB41" s="38"/>
      <c r="AC41" s="38"/>
      <c r="AD41" s="38"/>
      <c r="AE41" s="38"/>
      <c r="AF41" s="38"/>
      <c r="AG41" s="38"/>
      <c r="AH41" s="38"/>
      <c r="AI41" s="38"/>
      <c r="AJ41" s="38"/>
    </row>
    <row r="42" spans="1:36" ht="17.25" customHeight="1" x14ac:dyDescent="0.2">
      <c r="A42" s="74" t="s">
        <v>17</v>
      </c>
      <c r="B42" s="74" t="s">
        <v>322</v>
      </c>
      <c r="C42" s="74" t="s">
        <v>5025</v>
      </c>
      <c r="D42" s="74" t="s">
        <v>47</v>
      </c>
      <c r="E42" s="74" t="s">
        <v>47</v>
      </c>
      <c r="F42" s="38">
        <v>28</v>
      </c>
      <c r="G42" s="40" t="s">
        <v>323</v>
      </c>
      <c r="H42" s="38">
        <v>2011</v>
      </c>
      <c r="I42" s="38" t="s">
        <v>324</v>
      </c>
      <c r="J42" s="38" t="s">
        <v>240</v>
      </c>
      <c r="K42" s="38"/>
      <c r="L42" s="38" t="s">
        <v>95</v>
      </c>
      <c r="M42" s="38" t="s">
        <v>77</v>
      </c>
      <c r="N42" s="38"/>
      <c r="O42" s="38"/>
      <c r="P42" s="38" t="s">
        <v>92</v>
      </c>
      <c r="Q42" s="38" t="s">
        <v>2059</v>
      </c>
      <c r="R42" s="38"/>
      <c r="S42" s="38"/>
      <c r="T42" s="38"/>
      <c r="U42" s="38"/>
      <c r="V42" s="38"/>
      <c r="W42" s="38"/>
      <c r="X42" s="38"/>
      <c r="Y42" s="38"/>
      <c r="Z42" s="38"/>
      <c r="AA42" s="38"/>
      <c r="AB42" s="38"/>
      <c r="AC42" s="38"/>
      <c r="AD42" s="38"/>
      <c r="AE42" s="38"/>
      <c r="AF42" s="38"/>
      <c r="AG42" s="38"/>
      <c r="AH42" s="38"/>
      <c r="AI42" s="38"/>
      <c r="AJ42" s="38"/>
    </row>
    <row r="43" spans="1:36" ht="17.25" customHeight="1" x14ac:dyDescent="0.2">
      <c r="A43" s="74" t="s">
        <v>17</v>
      </c>
      <c r="B43" s="74" t="s">
        <v>325</v>
      </c>
      <c r="C43" s="74" t="s">
        <v>5025</v>
      </c>
      <c r="D43" s="74" t="s">
        <v>47</v>
      </c>
      <c r="E43" s="74" t="s">
        <v>47</v>
      </c>
      <c r="F43" s="38">
        <v>29</v>
      </c>
      <c r="G43" s="40" t="s">
        <v>326</v>
      </c>
      <c r="H43" s="38">
        <v>2012</v>
      </c>
      <c r="I43" s="38" t="s">
        <v>327</v>
      </c>
      <c r="J43" s="38" t="s">
        <v>240</v>
      </c>
      <c r="K43" s="38"/>
      <c r="L43" s="38" t="s">
        <v>95</v>
      </c>
      <c r="M43" s="38" t="s">
        <v>77</v>
      </c>
      <c r="N43" s="38"/>
      <c r="O43" s="38"/>
      <c r="P43" s="38" t="s">
        <v>92</v>
      </c>
      <c r="Q43" s="38" t="s">
        <v>2059</v>
      </c>
      <c r="R43" s="38"/>
      <c r="S43" s="38"/>
      <c r="T43" s="38"/>
      <c r="U43" s="38"/>
      <c r="V43" s="38"/>
      <c r="W43" s="38"/>
      <c r="X43" s="38"/>
      <c r="Y43" s="38"/>
      <c r="Z43" s="38"/>
      <c r="AA43" s="38"/>
      <c r="AB43" s="38"/>
      <c r="AC43" s="38"/>
      <c r="AD43" s="38"/>
      <c r="AE43" s="38"/>
      <c r="AF43" s="38"/>
      <c r="AG43" s="38"/>
      <c r="AH43" s="38"/>
      <c r="AI43" s="38"/>
      <c r="AJ43" s="38"/>
    </row>
    <row r="44" spans="1:36" ht="17.25" customHeight="1" x14ac:dyDescent="0.2">
      <c r="A44" s="74" t="s">
        <v>17</v>
      </c>
      <c r="B44" s="74" t="s">
        <v>328</v>
      </c>
      <c r="C44" s="74" t="s">
        <v>5025</v>
      </c>
      <c r="D44" s="74" t="s">
        <v>47</v>
      </c>
      <c r="E44" s="74" t="s">
        <v>47</v>
      </c>
      <c r="F44" s="38">
        <v>30</v>
      </c>
      <c r="G44" s="40" t="s">
        <v>329</v>
      </c>
      <c r="H44" s="38">
        <v>2013</v>
      </c>
      <c r="I44" s="38" t="s">
        <v>330</v>
      </c>
      <c r="J44" s="38" t="s">
        <v>240</v>
      </c>
      <c r="K44" s="38"/>
      <c r="L44" s="38" t="s">
        <v>95</v>
      </c>
      <c r="M44" s="38" t="s">
        <v>77</v>
      </c>
      <c r="N44" s="38"/>
      <c r="O44" s="38"/>
      <c r="P44" s="38" t="s">
        <v>92</v>
      </c>
      <c r="Q44" s="38" t="s">
        <v>2059</v>
      </c>
      <c r="R44" s="38"/>
      <c r="S44" s="38"/>
      <c r="T44" s="38"/>
      <c r="U44" s="38"/>
      <c r="V44" s="38"/>
      <c r="W44" s="38"/>
      <c r="X44" s="38"/>
      <c r="Y44" s="38"/>
      <c r="Z44" s="38"/>
      <c r="AA44" s="38"/>
      <c r="AB44" s="38"/>
      <c r="AC44" s="38"/>
      <c r="AD44" s="38"/>
      <c r="AE44" s="38"/>
      <c r="AF44" s="38"/>
      <c r="AG44" s="38"/>
      <c r="AH44" s="38"/>
      <c r="AI44" s="38"/>
      <c r="AJ44" s="38"/>
    </row>
    <row r="45" spans="1:36" ht="17.25" customHeight="1" x14ac:dyDescent="0.2">
      <c r="A45" s="74" t="s">
        <v>17</v>
      </c>
      <c r="B45" s="74" t="s">
        <v>331</v>
      </c>
      <c r="C45" s="74" t="s">
        <v>5025</v>
      </c>
      <c r="D45" s="74" t="s">
        <v>47</v>
      </c>
      <c r="E45" s="74" t="s">
        <v>47</v>
      </c>
      <c r="F45" s="38">
        <v>31</v>
      </c>
      <c r="G45" s="40" t="s">
        <v>332</v>
      </c>
      <c r="H45" s="38">
        <v>2014</v>
      </c>
      <c r="I45" s="38" t="s">
        <v>333</v>
      </c>
      <c r="J45" s="38" t="s">
        <v>240</v>
      </c>
      <c r="K45" s="38"/>
      <c r="L45" s="38" t="s">
        <v>95</v>
      </c>
      <c r="M45" s="38" t="s">
        <v>77</v>
      </c>
      <c r="N45" s="38"/>
      <c r="O45" s="38"/>
      <c r="P45" s="38" t="s">
        <v>92</v>
      </c>
      <c r="Q45" s="38" t="s">
        <v>2059</v>
      </c>
      <c r="R45" s="38"/>
      <c r="S45" s="38"/>
      <c r="T45" s="38"/>
      <c r="U45" s="38"/>
      <c r="V45" s="38"/>
      <c r="W45" s="38"/>
      <c r="X45" s="38"/>
      <c r="Y45" s="38"/>
      <c r="Z45" s="38"/>
      <c r="AA45" s="38"/>
      <c r="AB45" s="38"/>
      <c r="AC45" s="38"/>
      <c r="AD45" s="38"/>
      <c r="AE45" s="38"/>
      <c r="AF45" s="38"/>
      <c r="AG45" s="38"/>
      <c r="AH45" s="38"/>
      <c r="AI45" s="38"/>
      <c r="AJ45" s="38"/>
    </row>
    <row r="46" spans="1:36" ht="17.25" customHeight="1" x14ac:dyDescent="0.2">
      <c r="A46" s="74" t="s">
        <v>17</v>
      </c>
      <c r="B46" s="74" t="s">
        <v>334</v>
      </c>
      <c r="C46" s="74" t="s">
        <v>5025</v>
      </c>
      <c r="D46" s="74" t="s">
        <v>47</v>
      </c>
      <c r="E46" s="74" t="s">
        <v>47</v>
      </c>
      <c r="F46" s="38">
        <v>32</v>
      </c>
      <c r="G46" s="40" t="s">
        <v>335</v>
      </c>
      <c r="H46" s="38">
        <v>2015</v>
      </c>
      <c r="I46" s="38" t="s">
        <v>336</v>
      </c>
      <c r="J46" s="38" t="s">
        <v>240</v>
      </c>
      <c r="K46" s="38"/>
      <c r="L46" s="38" t="s">
        <v>95</v>
      </c>
      <c r="M46" s="38" t="s">
        <v>77</v>
      </c>
      <c r="N46" s="38"/>
      <c r="O46" s="38"/>
      <c r="P46" s="38" t="s">
        <v>92</v>
      </c>
      <c r="Q46" s="38" t="s">
        <v>2059</v>
      </c>
      <c r="R46" s="38"/>
      <c r="S46" s="38"/>
      <c r="T46" s="38"/>
      <c r="U46" s="38"/>
      <c r="V46" s="38"/>
      <c r="W46" s="38"/>
      <c r="X46" s="38"/>
      <c r="Y46" s="38"/>
      <c r="Z46" s="38"/>
      <c r="AA46" s="38"/>
      <c r="AB46" s="38"/>
      <c r="AC46" s="38"/>
      <c r="AD46" s="38"/>
      <c r="AE46" s="38"/>
      <c r="AF46" s="38"/>
      <c r="AG46" s="38"/>
      <c r="AH46" s="38"/>
      <c r="AI46" s="38"/>
      <c r="AJ46" s="38"/>
    </row>
    <row r="47" spans="1:36" ht="17.25" customHeight="1" x14ac:dyDescent="0.2">
      <c r="A47" s="76" t="s">
        <v>17</v>
      </c>
      <c r="B47" s="76" t="s">
        <v>338</v>
      </c>
      <c r="C47" s="76" t="s">
        <v>5025</v>
      </c>
      <c r="D47" s="76" t="s">
        <v>89</v>
      </c>
      <c r="E47" s="76" t="s">
        <v>339</v>
      </c>
      <c r="F47" s="38">
        <v>23</v>
      </c>
      <c r="G47" s="40" t="s">
        <v>307</v>
      </c>
      <c r="H47" s="38">
        <v>2006</v>
      </c>
      <c r="I47" s="38" t="s">
        <v>340</v>
      </c>
      <c r="J47" s="38" t="s">
        <v>341</v>
      </c>
      <c r="K47" s="41" t="s">
        <v>342</v>
      </c>
      <c r="L47" s="38" t="s">
        <v>95</v>
      </c>
      <c r="M47" s="38" t="s">
        <v>5168</v>
      </c>
      <c r="N47" s="38">
        <v>1</v>
      </c>
      <c r="O47" s="38">
        <v>4</v>
      </c>
      <c r="P47" s="38" t="s">
        <v>78</v>
      </c>
      <c r="Q47" s="38" t="s">
        <v>78</v>
      </c>
      <c r="R47" s="38"/>
      <c r="S47" s="38"/>
      <c r="T47" s="38"/>
      <c r="U47" s="38"/>
      <c r="V47" s="38"/>
      <c r="W47" s="38"/>
      <c r="X47" s="38"/>
      <c r="Y47" s="38"/>
      <c r="Z47" s="38"/>
      <c r="AA47" s="38"/>
      <c r="AB47" s="38"/>
      <c r="AC47" s="38"/>
      <c r="AD47" s="38"/>
      <c r="AE47" s="38"/>
      <c r="AF47" s="38"/>
      <c r="AG47" s="38"/>
      <c r="AH47" s="38"/>
      <c r="AI47" s="38"/>
      <c r="AJ47" s="38"/>
    </row>
    <row r="48" spans="1:36" ht="17.25" customHeight="1" x14ac:dyDescent="0.2">
      <c r="A48" s="76" t="s">
        <v>17</v>
      </c>
      <c r="B48" s="76" t="s">
        <v>343</v>
      </c>
      <c r="C48" s="76" t="s">
        <v>5025</v>
      </c>
      <c r="D48" s="76" t="s">
        <v>89</v>
      </c>
      <c r="E48" s="76" t="s">
        <v>339</v>
      </c>
      <c r="F48" s="38">
        <v>25</v>
      </c>
      <c r="G48" s="40" t="s">
        <v>313</v>
      </c>
      <c r="H48" s="38">
        <v>2008</v>
      </c>
      <c r="I48" s="38" t="s">
        <v>344</v>
      </c>
      <c r="J48" s="38" t="s">
        <v>341</v>
      </c>
      <c r="K48" s="41" t="s">
        <v>342</v>
      </c>
      <c r="L48" s="38" t="s">
        <v>95</v>
      </c>
      <c r="M48" s="38" t="s">
        <v>5168</v>
      </c>
      <c r="N48" s="38">
        <v>1</v>
      </c>
      <c r="O48" s="38">
        <v>4</v>
      </c>
      <c r="P48" s="38" t="s">
        <v>78</v>
      </c>
      <c r="Q48" s="38" t="s">
        <v>78</v>
      </c>
      <c r="R48" s="38"/>
      <c r="S48" s="38"/>
      <c r="T48" s="38"/>
      <c r="U48" s="38"/>
      <c r="V48" s="38"/>
      <c r="W48" s="38"/>
      <c r="X48" s="38"/>
      <c r="Y48" s="38"/>
      <c r="Z48" s="38"/>
      <c r="AA48" s="38"/>
      <c r="AB48" s="38"/>
      <c r="AC48" s="38"/>
      <c r="AD48" s="38"/>
      <c r="AE48" s="38"/>
      <c r="AF48" s="38"/>
      <c r="AG48" s="38"/>
      <c r="AH48" s="38"/>
      <c r="AI48" s="38"/>
      <c r="AJ48" s="38"/>
    </row>
    <row r="49" spans="1:36" ht="17.25" customHeight="1" x14ac:dyDescent="0.2">
      <c r="A49" s="76" t="s">
        <v>17</v>
      </c>
      <c r="B49" s="76" t="s">
        <v>345</v>
      </c>
      <c r="C49" s="76" t="s">
        <v>5025</v>
      </c>
      <c r="D49" s="76" t="s">
        <v>89</v>
      </c>
      <c r="E49" s="76" t="s">
        <v>339</v>
      </c>
      <c r="F49" s="38">
        <v>27</v>
      </c>
      <c r="G49" s="40" t="s">
        <v>320</v>
      </c>
      <c r="H49" s="38">
        <v>2010</v>
      </c>
      <c r="I49" s="38" t="s">
        <v>346</v>
      </c>
      <c r="J49" s="38" t="s">
        <v>341</v>
      </c>
      <c r="K49" s="38" t="s">
        <v>342</v>
      </c>
      <c r="L49" s="38" t="s">
        <v>95</v>
      </c>
      <c r="M49" s="38" t="s">
        <v>5168</v>
      </c>
      <c r="N49" s="38">
        <v>1</v>
      </c>
      <c r="O49" s="38">
        <v>4</v>
      </c>
      <c r="P49" s="38" t="s">
        <v>78</v>
      </c>
      <c r="Q49" s="38" t="s">
        <v>78</v>
      </c>
      <c r="R49" s="38"/>
      <c r="S49" s="38"/>
      <c r="T49" s="38"/>
      <c r="U49" s="38"/>
      <c r="V49" s="38"/>
      <c r="W49" s="38"/>
      <c r="X49" s="38"/>
      <c r="Y49" s="38"/>
      <c r="Z49" s="38"/>
      <c r="AA49" s="38"/>
      <c r="AB49" s="38"/>
      <c r="AC49" s="38"/>
      <c r="AD49" s="38"/>
      <c r="AE49" s="38"/>
      <c r="AF49" s="38"/>
      <c r="AG49" s="38"/>
      <c r="AH49" s="38"/>
      <c r="AI49" s="38"/>
      <c r="AJ49" s="38"/>
    </row>
    <row r="50" spans="1:36" ht="17.25" customHeight="1" x14ac:dyDescent="0.2">
      <c r="A50" s="76" t="s">
        <v>17</v>
      </c>
      <c r="B50" s="76" t="s">
        <v>338</v>
      </c>
      <c r="C50" s="76" t="s">
        <v>5025</v>
      </c>
      <c r="D50" s="76" t="s">
        <v>89</v>
      </c>
      <c r="E50" s="76" t="s">
        <v>347</v>
      </c>
      <c r="F50" s="38">
        <v>23</v>
      </c>
      <c r="G50" s="40" t="s">
        <v>307</v>
      </c>
      <c r="H50" s="38">
        <v>2006</v>
      </c>
      <c r="I50" s="38" t="s">
        <v>348</v>
      </c>
      <c r="J50" s="38" t="s">
        <v>349</v>
      </c>
      <c r="K50" s="41" t="s">
        <v>342</v>
      </c>
      <c r="L50" s="38" t="s">
        <v>95</v>
      </c>
      <c r="M50" s="38" t="s">
        <v>5168</v>
      </c>
      <c r="N50" s="38">
        <v>1</v>
      </c>
      <c r="O50" s="38">
        <v>4</v>
      </c>
      <c r="P50" s="38" t="s">
        <v>78</v>
      </c>
      <c r="Q50" s="38" t="s">
        <v>78</v>
      </c>
      <c r="R50" s="38"/>
      <c r="S50" s="38"/>
      <c r="T50" s="38"/>
      <c r="U50" s="38"/>
      <c r="V50" s="38"/>
      <c r="W50" s="38"/>
      <c r="X50" s="38"/>
      <c r="Y50" s="38"/>
      <c r="Z50" s="38"/>
      <c r="AA50" s="38"/>
      <c r="AB50" s="38"/>
      <c r="AC50" s="38"/>
      <c r="AD50" s="38"/>
      <c r="AE50" s="38"/>
      <c r="AF50" s="38"/>
      <c r="AG50" s="38"/>
      <c r="AH50" s="38"/>
      <c r="AI50" s="38"/>
      <c r="AJ50" s="38"/>
    </row>
    <row r="51" spans="1:36" ht="17.25" customHeight="1" x14ac:dyDescent="0.2">
      <c r="A51" s="76" t="s">
        <v>17</v>
      </c>
      <c r="B51" s="76" t="s">
        <v>343</v>
      </c>
      <c r="C51" s="76" t="s">
        <v>5025</v>
      </c>
      <c r="D51" s="76" t="s">
        <v>89</v>
      </c>
      <c r="E51" s="76" t="s">
        <v>347</v>
      </c>
      <c r="F51" s="38">
        <v>25</v>
      </c>
      <c r="G51" s="40" t="s">
        <v>313</v>
      </c>
      <c r="H51" s="38">
        <v>2008</v>
      </c>
      <c r="I51" s="38" t="s">
        <v>350</v>
      </c>
      <c r="J51" s="38" t="s">
        <v>349</v>
      </c>
      <c r="K51" s="38" t="s">
        <v>342</v>
      </c>
      <c r="L51" s="38" t="s">
        <v>95</v>
      </c>
      <c r="M51" s="38" t="s">
        <v>5168</v>
      </c>
      <c r="N51" s="38">
        <v>1</v>
      </c>
      <c r="O51" s="38">
        <v>4</v>
      </c>
      <c r="P51" s="38" t="s">
        <v>78</v>
      </c>
      <c r="Q51" s="38" t="s">
        <v>78</v>
      </c>
      <c r="R51" s="38"/>
      <c r="S51" s="38"/>
      <c r="T51" s="38"/>
      <c r="U51" s="38"/>
      <c r="V51" s="38"/>
      <c r="W51" s="38"/>
      <c r="X51" s="38"/>
      <c r="Y51" s="38"/>
      <c r="Z51" s="38"/>
      <c r="AA51" s="38"/>
      <c r="AB51" s="38"/>
      <c r="AC51" s="38"/>
      <c r="AD51" s="38"/>
      <c r="AE51" s="38"/>
      <c r="AF51" s="38"/>
      <c r="AG51" s="38"/>
      <c r="AH51" s="38"/>
      <c r="AI51" s="38"/>
      <c r="AJ51" s="38"/>
    </row>
    <row r="52" spans="1:36" ht="17.25" customHeight="1" x14ac:dyDescent="0.2">
      <c r="A52" s="76" t="s">
        <v>17</v>
      </c>
      <c r="B52" s="76" t="s">
        <v>345</v>
      </c>
      <c r="C52" s="76" t="s">
        <v>5025</v>
      </c>
      <c r="D52" s="76" t="s">
        <v>89</v>
      </c>
      <c r="E52" s="76" t="s">
        <v>347</v>
      </c>
      <c r="F52" s="38">
        <v>27</v>
      </c>
      <c r="G52" s="40" t="s">
        <v>320</v>
      </c>
      <c r="H52" s="38">
        <v>2010</v>
      </c>
      <c r="I52" s="38" t="s">
        <v>352</v>
      </c>
      <c r="J52" s="38" t="s">
        <v>349</v>
      </c>
      <c r="K52" s="38" t="s">
        <v>342</v>
      </c>
      <c r="L52" s="38" t="s">
        <v>95</v>
      </c>
      <c r="M52" s="38" t="s">
        <v>5168</v>
      </c>
      <c r="N52" s="38">
        <v>1</v>
      </c>
      <c r="O52" s="38">
        <v>4</v>
      </c>
      <c r="P52" s="38" t="s">
        <v>78</v>
      </c>
      <c r="Q52" s="38" t="s">
        <v>78</v>
      </c>
      <c r="R52" s="38"/>
      <c r="S52" s="38"/>
      <c r="T52" s="38"/>
      <c r="U52" s="38"/>
      <c r="V52" s="38"/>
      <c r="W52" s="38"/>
      <c r="X52" s="38"/>
      <c r="Y52" s="38"/>
      <c r="Z52" s="38"/>
      <c r="AA52" s="38"/>
      <c r="AB52" s="38"/>
      <c r="AC52" s="38"/>
      <c r="AD52" s="38"/>
      <c r="AE52" s="38"/>
      <c r="AF52" s="38"/>
      <c r="AG52" s="38"/>
      <c r="AH52" s="38"/>
      <c r="AI52" s="38"/>
      <c r="AJ52" s="38"/>
    </row>
    <row r="53" spans="1:36" ht="17.25" customHeight="1" x14ac:dyDescent="0.2">
      <c r="A53" s="76" t="s">
        <v>17</v>
      </c>
      <c r="B53" s="76" t="s">
        <v>338</v>
      </c>
      <c r="C53" s="76" t="s">
        <v>5025</v>
      </c>
      <c r="D53" s="76" t="s">
        <v>89</v>
      </c>
      <c r="E53" s="76" t="s">
        <v>353</v>
      </c>
      <c r="F53" s="38">
        <v>23</v>
      </c>
      <c r="G53" s="40" t="s">
        <v>307</v>
      </c>
      <c r="H53" s="38">
        <v>2006</v>
      </c>
      <c r="I53" s="38" t="s">
        <v>354</v>
      </c>
      <c r="J53" s="38" t="s">
        <v>355</v>
      </c>
      <c r="K53" s="38" t="s">
        <v>342</v>
      </c>
      <c r="L53" s="38" t="s">
        <v>95</v>
      </c>
      <c r="M53" s="38" t="s">
        <v>5168</v>
      </c>
      <c r="N53" s="38">
        <v>1</v>
      </c>
      <c r="O53" s="38">
        <v>4</v>
      </c>
      <c r="P53" s="38" t="s">
        <v>78</v>
      </c>
      <c r="Q53" s="38" t="s">
        <v>78</v>
      </c>
      <c r="R53" s="38"/>
      <c r="S53" s="38"/>
      <c r="T53" s="38"/>
      <c r="U53" s="38"/>
      <c r="V53" s="38"/>
      <c r="W53" s="38"/>
      <c r="X53" s="38"/>
      <c r="Y53" s="38"/>
      <c r="Z53" s="38"/>
      <c r="AA53" s="38"/>
      <c r="AB53" s="38"/>
      <c r="AC53" s="38"/>
      <c r="AD53" s="38"/>
      <c r="AE53" s="38"/>
      <c r="AF53" s="38"/>
      <c r="AG53" s="38"/>
      <c r="AH53" s="38"/>
      <c r="AI53" s="38"/>
      <c r="AJ53" s="38"/>
    </row>
    <row r="54" spans="1:36" ht="17.25" customHeight="1" x14ac:dyDescent="0.2">
      <c r="A54" s="76" t="s">
        <v>17</v>
      </c>
      <c r="B54" s="76" t="s">
        <v>343</v>
      </c>
      <c r="C54" s="76" t="s">
        <v>5025</v>
      </c>
      <c r="D54" s="76" t="s">
        <v>89</v>
      </c>
      <c r="E54" s="76" t="s">
        <v>353</v>
      </c>
      <c r="F54" s="38">
        <v>25</v>
      </c>
      <c r="G54" s="40" t="s">
        <v>313</v>
      </c>
      <c r="H54" s="38">
        <v>2008</v>
      </c>
      <c r="I54" s="38" t="s">
        <v>356</v>
      </c>
      <c r="J54" s="38" t="s">
        <v>355</v>
      </c>
      <c r="K54" s="38" t="s">
        <v>342</v>
      </c>
      <c r="L54" s="38" t="s">
        <v>95</v>
      </c>
      <c r="M54" s="38" t="s">
        <v>5168</v>
      </c>
      <c r="N54" s="38">
        <v>1</v>
      </c>
      <c r="O54" s="38">
        <v>4</v>
      </c>
      <c r="P54" s="38" t="s">
        <v>78</v>
      </c>
      <c r="Q54" s="38" t="s">
        <v>78</v>
      </c>
      <c r="R54" s="38"/>
      <c r="S54" s="38"/>
      <c r="T54" s="38"/>
      <c r="U54" s="38"/>
      <c r="V54" s="38"/>
      <c r="W54" s="38"/>
      <c r="X54" s="38"/>
      <c r="Y54" s="38"/>
      <c r="Z54" s="38"/>
      <c r="AA54" s="38"/>
      <c r="AB54" s="38"/>
      <c r="AC54" s="38"/>
      <c r="AD54" s="38"/>
      <c r="AE54" s="38"/>
      <c r="AF54" s="38"/>
      <c r="AG54" s="38"/>
      <c r="AH54" s="38"/>
      <c r="AI54" s="38"/>
      <c r="AJ54" s="38"/>
    </row>
    <row r="55" spans="1:36" ht="17.25" customHeight="1" x14ac:dyDescent="0.2">
      <c r="A55" s="76" t="s">
        <v>17</v>
      </c>
      <c r="B55" s="76" t="s">
        <v>345</v>
      </c>
      <c r="C55" s="76" t="s">
        <v>5025</v>
      </c>
      <c r="D55" s="76" t="s">
        <v>89</v>
      </c>
      <c r="E55" s="76" t="s">
        <v>353</v>
      </c>
      <c r="F55" s="38">
        <v>27</v>
      </c>
      <c r="G55" s="40" t="s">
        <v>320</v>
      </c>
      <c r="H55" s="38">
        <v>2010</v>
      </c>
      <c r="I55" s="38" t="s">
        <v>357</v>
      </c>
      <c r="J55" s="38" t="s">
        <v>355</v>
      </c>
      <c r="K55" s="38" t="s">
        <v>342</v>
      </c>
      <c r="L55" s="38" t="s">
        <v>95</v>
      </c>
      <c r="M55" s="38" t="s">
        <v>5168</v>
      </c>
      <c r="N55" s="38">
        <v>1</v>
      </c>
      <c r="O55" s="38">
        <v>4</v>
      </c>
      <c r="P55" s="38" t="s">
        <v>78</v>
      </c>
      <c r="Q55" s="38" t="s">
        <v>78</v>
      </c>
      <c r="R55" s="38"/>
      <c r="S55" s="38"/>
      <c r="T55" s="38"/>
      <c r="U55" s="38"/>
      <c r="V55" s="38"/>
      <c r="W55" s="38"/>
      <c r="X55" s="38"/>
      <c r="Y55" s="38"/>
      <c r="Z55" s="38"/>
      <c r="AA55" s="38"/>
      <c r="AB55" s="38"/>
      <c r="AC55" s="38"/>
      <c r="AD55" s="38"/>
      <c r="AE55" s="38"/>
      <c r="AF55" s="38"/>
      <c r="AG55" s="38"/>
      <c r="AH55" s="38"/>
      <c r="AI55" s="38"/>
      <c r="AJ55" s="38"/>
    </row>
    <row r="56" spans="1:36" ht="17.25" customHeight="1" x14ac:dyDescent="0.2">
      <c r="A56" s="76" t="s">
        <v>17</v>
      </c>
      <c r="B56" s="76" t="s">
        <v>338</v>
      </c>
      <c r="C56" s="76" t="s">
        <v>5025</v>
      </c>
      <c r="D56" s="76" t="s">
        <v>89</v>
      </c>
      <c r="E56" s="76" t="s">
        <v>153</v>
      </c>
      <c r="F56" s="38">
        <v>23</v>
      </c>
      <c r="G56" s="40" t="s">
        <v>307</v>
      </c>
      <c r="H56" s="38">
        <v>2006</v>
      </c>
      <c r="I56" s="38" t="s">
        <v>358</v>
      </c>
      <c r="J56" s="38" t="s">
        <v>359</v>
      </c>
      <c r="K56" s="38" t="s">
        <v>342</v>
      </c>
      <c r="L56" s="38" t="s">
        <v>95</v>
      </c>
      <c r="M56" s="38" t="s">
        <v>5168</v>
      </c>
      <c r="N56" s="38">
        <v>1</v>
      </c>
      <c r="O56" s="38">
        <v>4</v>
      </c>
      <c r="P56" s="38" t="s">
        <v>78</v>
      </c>
      <c r="Q56" s="38" t="s">
        <v>78</v>
      </c>
      <c r="R56" s="38"/>
      <c r="S56" s="38"/>
      <c r="T56" s="38"/>
      <c r="U56" s="38"/>
      <c r="V56" s="38"/>
      <c r="W56" s="38"/>
      <c r="X56" s="38"/>
      <c r="Y56" s="38"/>
      <c r="Z56" s="38"/>
      <c r="AA56" s="38"/>
      <c r="AB56" s="38"/>
      <c r="AC56" s="38"/>
      <c r="AD56" s="38"/>
      <c r="AE56" s="38"/>
      <c r="AF56" s="38"/>
      <c r="AG56" s="38"/>
      <c r="AH56" s="38"/>
      <c r="AI56" s="38"/>
      <c r="AJ56" s="38"/>
    </row>
    <row r="57" spans="1:36" ht="17.25" customHeight="1" x14ac:dyDescent="0.2">
      <c r="A57" s="76" t="s">
        <v>17</v>
      </c>
      <c r="B57" s="76" t="s">
        <v>343</v>
      </c>
      <c r="C57" s="76" t="s">
        <v>5025</v>
      </c>
      <c r="D57" s="76" t="s">
        <v>89</v>
      </c>
      <c r="E57" s="76" t="s">
        <v>153</v>
      </c>
      <c r="F57" s="38">
        <v>25</v>
      </c>
      <c r="G57" s="40" t="s">
        <v>313</v>
      </c>
      <c r="H57" s="38">
        <v>2008</v>
      </c>
      <c r="I57" s="38" t="s">
        <v>360</v>
      </c>
      <c r="J57" s="38" t="s">
        <v>359</v>
      </c>
      <c r="K57" s="38" t="s">
        <v>342</v>
      </c>
      <c r="L57" s="38" t="s">
        <v>95</v>
      </c>
      <c r="M57" s="38" t="s">
        <v>5168</v>
      </c>
      <c r="N57" s="38">
        <v>1</v>
      </c>
      <c r="O57" s="38">
        <v>4</v>
      </c>
      <c r="P57" s="38" t="s">
        <v>78</v>
      </c>
      <c r="Q57" s="38" t="s">
        <v>78</v>
      </c>
      <c r="R57" s="38"/>
      <c r="S57" s="38"/>
      <c r="T57" s="38"/>
      <c r="U57" s="38"/>
      <c r="V57" s="38"/>
      <c r="W57" s="38"/>
      <c r="X57" s="38"/>
      <c r="Y57" s="38"/>
      <c r="Z57" s="38"/>
      <c r="AA57" s="38"/>
      <c r="AB57" s="38"/>
      <c r="AC57" s="38"/>
      <c r="AD57" s="38"/>
      <c r="AE57" s="38"/>
      <c r="AF57" s="38"/>
      <c r="AG57" s="38"/>
      <c r="AH57" s="38"/>
      <c r="AI57" s="38"/>
      <c r="AJ57" s="38"/>
    </row>
    <row r="58" spans="1:36" ht="17.25" customHeight="1" x14ac:dyDescent="0.2">
      <c r="A58" s="76" t="s">
        <v>17</v>
      </c>
      <c r="B58" s="76" t="s">
        <v>345</v>
      </c>
      <c r="C58" s="76" t="s">
        <v>5025</v>
      </c>
      <c r="D58" s="76" t="s">
        <v>89</v>
      </c>
      <c r="E58" s="76" t="s">
        <v>153</v>
      </c>
      <c r="F58" s="38">
        <v>27</v>
      </c>
      <c r="G58" s="40" t="s">
        <v>320</v>
      </c>
      <c r="H58" s="38">
        <v>2010</v>
      </c>
      <c r="I58" s="38" t="s">
        <v>362</v>
      </c>
      <c r="J58" s="38" t="s">
        <v>359</v>
      </c>
      <c r="K58" s="38" t="s">
        <v>342</v>
      </c>
      <c r="L58" s="38" t="s">
        <v>95</v>
      </c>
      <c r="M58" s="38" t="s">
        <v>5168</v>
      </c>
      <c r="N58" s="38">
        <v>1</v>
      </c>
      <c r="O58" s="38">
        <v>4</v>
      </c>
      <c r="P58" s="38" t="s">
        <v>78</v>
      </c>
      <c r="Q58" s="38" t="s">
        <v>78</v>
      </c>
      <c r="R58" s="38"/>
      <c r="S58" s="38"/>
      <c r="T58" s="38"/>
      <c r="U58" s="38"/>
      <c r="V58" s="38"/>
      <c r="W58" s="38"/>
      <c r="X58" s="38"/>
      <c r="Y58" s="38"/>
      <c r="Z58" s="38"/>
      <c r="AA58" s="38"/>
      <c r="AB58" s="38"/>
      <c r="AC58" s="38"/>
      <c r="AD58" s="38"/>
      <c r="AE58" s="38"/>
      <c r="AF58" s="38"/>
      <c r="AG58" s="38"/>
      <c r="AH58" s="38"/>
      <c r="AI58" s="38"/>
      <c r="AJ58" s="38"/>
    </row>
    <row r="59" spans="1:36" ht="17.25" customHeight="1" x14ac:dyDescent="0.2">
      <c r="A59" s="75" t="s">
        <v>17</v>
      </c>
      <c r="B59" s="75" t="s">
        <v>315</v>
      </c>
      <c r="C59" s="75" t="s">
        <v>5025</v>
      </c>
      <c r="D59" s="75" t="s">
        <v>161</v>
      </c>
      <c r="E59" s="75" t="s">
        <v>161</v>
      </c>
      <c r="F59" s="38">
        <v>1</v>
      </c>
      <c r="G59" s="40" t="s">
        <v>238</v>
      </c>
      <c r="H59" s="38">
        <v>1984</v>
      </c>
      <c r="I59" s="38" t="s">
        <v>741</v>
      </c>
      <c r="J59" s="38" t="s">
        <v>742</v>
      </c>
      <c r="K59" s="38"/>
      <c r="L59" s="38" t="s">
        <v>95</v>
      </c>
      <c r="M59" s="38" t="s">
        <v>727</v>
      </c>
      <c r="N59" s="38"/>
      <c r="O59" s="38"/>
      <c r="P59" s="38" t="s">
        <v>78</v>
      </c>
      <c r="Q59" s="38" t="s">
        <v>78</v>
      </c>
      <c r="R59" s="38"/>
      <c r="S59" s="38"/>
      <c r="T59" s="38"/>
      <c r="U59" s="38"/>
      <c r="V59" s="38"/>
      <c r="W59" s="38"/>
      <c r="X59" s="38"/>
      <c r="Y59" s="38"/>
      <c r="Z59" s="38"/>
      <c r="AA59" s="38"/>
      <c r="AB59" s="38"/>
      <c r="AC59" s="38"/>
      <c r="AD59" s="38"/>
      <c r="AE59" s="38"/>
      <c r="AF59" s="38"/>
      <c r="AG59" s="38"/>
      <c r="AH59" s="38"/>
      <c r="AI59" s="38"/>
      <c r="AJ59" s="38"/>
    </row>
    <row r="60" spans="1:36" ht="17.25" customHeight="1" x14ac:dyDescent="0.2">
      <c r="A60" s="75" t="s">
        <v>17</v>
      </c>
      <c r="B60" s="75" t="s">
        <v>247</v>
      </c>
      <c r="C60" s="75" t="s">
        <v>5025</v>
      </c>
      <c r="D60" s="75" t="s">
        <v>161</v>
      </c>
      <c r="E60" s="75" t="s">
        <v>161</v>
      </c>
      <c r="F60" s="38">
        <v>2</v>
      </c>
      <c r="G60" s="40" t="s">
        <v>190</v>
      </c>
      <c r="H60" s="38">
        <v>1985</v>
      </c>
      <c r="I60" s="38" t="s">
        <v>745</v>
      </c>
      <c r="J60" s="38" t="s">
        <v>742</v>
      </c>
      <c r="K60" s="38"/>
      <c r="L60" s="38" t="s">
        <v>95</v>
      </c>
      <c r="M60" s="38" t="s">
        <v>727</v>
      </c>
      <c r="N60" s="38"/>
      <c r="O60" s="38"/>
      <c r="P60" s="38" t="s">
        <v>78</v>
      </c>
      <c r="Q60" s="38" t="s">
        <v>78</v>
      </c>
      <c r="R60" s="38"/>
      <c r="S60" s="38"/>
      <c r="T60" s="38"/>
      <c r="U60" s="38"/>
      <c r="V60" s="38"/>
      <c r="W60" s="38"/>
      <c r="X60" s="38"/>
      <c r="Y60" s="38"/>
      <c r="Z60" s="38"/>
      <c r="AA60" s="38"/>
      <c r="AB60" s="38"/>
      <c r="AC60" s="38"/>
      <c r="AD60" s="38"/>
      <c r="AE60" s="38"/>
      <c r="AF60" s="38"/>
      <c r="AG60" s="38"/>
      <c r="AH60" s="38"/>
      <c r="AI60" s="38"/>
      <c r="AJ60" s="38"/>
    </row>
    <row r="61" spans="1:36" ht="17.25" customHeight="1" x14ac:dyDescent="0.2">
      <c r="A61" s="75" t="s">
        <v>17</v>
      </c>
      <c r="B61" s="75" t="s">
        <v>309</v>
      </c>
      <c r="C61" s="75" t="s">
        <v>5025</v>
      </c>
      <c r="D61" s="75" t="s">
        <v>161</v>
      </c>
      <c r="E61" s="75" t="s">
        <v>161</v>
      </c>
      <c r="F61" s="38">
        <v>3</v>
      </c>
      <c r="G61" s="40" t="s">
        <v>244</v>
      </c>
      <c r="H61" s="38">
        <v>1986</v>
      </c>
      <c r="I61" s="38" t="s">
        <v>746</v>
      </c>
      <c r="J61" s="38" t="s">
        <v>742</v>
      </c>
      <c r="K61" s="38"/>
      <c r="L61" s="38" t="s">
        <v>95</v>
      </c>
      <c r="M61" s="38" t="s">
        <v>727</v>
      </c>
      <c r="N61" s="38"/>
      <c r="O61" s="38"/>
      <c r="P61" s="38" t="s">
        <v>78</v>
      </c>
      <c r="Q61" s="38" t="s">
        <v>78</v>
      </c>
      <c r="R61" s="38"/>
      <c r="S61" s="38"/>
      <c r="T61" s="38"/>
      <c r="U61" s="38"/>
      <c r="V61" s="38"/>
      <c r="W61" s="38"/>
      <c r="X61" s="38"/>
      <c r="Y61" s="38"/>
      <c r="Z61" s="38"/>
      <c r="AA61" s="38"/>
      <c r="AB61" s="38"/>
      <c r="AC61" s="38"/>
      <c r="AD61" s="38"/>
      <c r="AE61" s="38"/>
      <c r="AF61" s="38"/>
      <c r="AG61" s="38"/>
      <c r="AH61" s="38"/>
      <c r="AI61" s="38"/>
      <c r="AJ61" s="38"/>
    </row>
    <row r="62" spans="1:36" ht="17.25" customHeight="1" x14ac:dyDescent="0.2">
      <c r="A62" s="75" t="s">
        <v>17</v>
      </c>
      <c r="B62" s="75" t="s">
        <v>293</v>
      </c>
      <c r="C62" s="75" t="s">
        <v>5025</v>
      </c>
      <c r="D62" s="75" t="s">
        <v>161</v>
      </c>
      <c r="E62" s="75" t="s">
        <v>161</v>
      </c>
      <c r="F62" s="38">
        <v>4</v>
      </c>
      <c r="G62" s="40" t="s">
        <v>248</v>
      </c>
      <c r="H62" s="38">
        <v>1987</v>
      </c>
      <c r="I62" s="38" t="s">
        <v>747</v>
      </c>
      <c r="J62" s="38" t="s">
        <v>742</v>
      </c>
      <c r="K62" s="38"/>
      <c r="L62" s="38" t="s">
        <v>95</v>
      </c>
      <c r="M62" s="38" t="s">
        <v>727</v>
      </c>
      <c r="N62" s="38"/>
      <c r="O62" s="38"/>
      <c r="P62" s="38" t="s">
        <v>78</v>
      </c>
      <c r="Q62" s="38" t="s">
        <v>78</v>
      </c>
      <c r="R62" s="38"/>
      <c r="S62" s="38"/>
      <c r="T62" s="38"/>
      <c r="U62" s="38"/>
      <c r="V62" s="38"/>
      <c r="W62" s="38"/>
      <c r="X62" s="38"/>
      <c r="Y62" s="38"/>
      <c r="Z62" s="38"/>
      <c r="AA62" s="38"/>
      <c r="AB62" s="38"/>
      <c r="AC62" s="38"/>
      <c r="AD62" s="38"/>
      <c r="AE62" s="38"/>
      <c r="AF62" s="38"/>
      <c r="AG62" s="38"/>
      <c r="AH62" s="38"/>
      <c r="AI62" s="38"/>
      <c r="AJ62" s="38"/>
    </row>
    <row r="63" spans="1:36" ht="17.25" customHeight="1" x14ac:dyDescent="0.2">
      <c r="A63" s="75" t="s">
        <v>17</v>
      </c>
      <c r="B63" s="75" t="s">
        <v>253</v>
      </c>
      <c r="C63" s="75" t="s">
        <v>5025</v>
      </c>
      <c r="D63" s="75" t="s">
        <v>161</v>
      </c>
      <c r="E63" s="75" t="s">
        <v>161</v>
      </c>
      <c r="F63" s="38">
        <v>5</v>
      </c>
      <c r="G63" s="40" t="s">
        <v>251</v>
      </c>
      <c r="H63" s="38">
        <v>1988</v>
      </c>
      <c r="I63" s="38" t="s">
        <v>748</v>
      </c>
      <c r="J63" s="38" t="s">
        <v>742</v>
      </c>
      <c r="K63" s="38"/>
      <c r="L63" s="38" t="s">
        <v>95</v>
      </c>
      <c r="M63" s="38" t="s">
        <v>727</v>
      </c>
      <c r="N63" s="38"/>
      <c r="O63" s="38"/>
      <c r="P63" s="38" t="s">
        <v>78</v>
      </c>
      <c r="Q63" s="38" t="s">
        <v>78</v>
      </c>
      <c r="R63" s="38"/>
      <c r="S63" s="38"/>
      <c r="T63" s="38"/>
      <c r="U63" s="38"/>
      <c r="V63" s="38"/>
      <c r="W63" s="38"/>
      <c r="X63" s="38"/>
      <c r="Y63" s="38"/>
      <c r="Z63" s="38"/>
      <c r="AA63" s="38"/>
      <c r="AB63" s="38"/>
      <c r="AC63" s="38"/>
      <c r="AD63" s="38"/>
      <c r="AE63" s="38"/>
      <c r="AF63" s="38"/>
      <c r="AG63" s="38"/>
      <c r="AH63" s="38"/>
      <c r="AI63" s="38"/>
      <c r="AJ63" s="38"/>
    </row>
    <row r="64" spans="1:36" ht="17.25" customHeight="1" x14ac:dyDescent="0.2">
      <c r="A64" s="75" t="s">
        <v>17</v>
      </c>
      <c r="B64" s="75" t="s">
        <v>325</v>
      </c>
      <c r="C64" s="75" t="s">
        <v>5025</v>
      </c>
      <c r="D64" s="75" t="s">
        <v>161</v>
      </c>
      <c r="E64" s="75" t="s">
        <v>161</v>
      </c>
      <c r="F64" s="38">
        <v>6</v>
      </c>
      <c r="G64" s="40" t="s">
        <v>254</v>
      </c>
      <c r="H64" s="38">
        <v>1989</v>
      </c>
      <c r="I64" s="38" t="s">
        <v>749</v>
      </c>
      <c r="J64" s="38" t="s">
        <v>742</v>
      </c>
      <c r="K64" s="38"/>
      <c r="L64" s="38" t="s">
        <v>95</v>
      </c>
      <c r="M64" s="38" t="s">
        <v>727</v>
      </c>
      <c r="N64" s="38"/>
      <c r="O64" s="38"/>
      <c r="P64" s="38" t="s">
        <v>78</v>
      </c>
      <c r="Q64" s="38" t="s">
        <v>78</v>
      </c>
      <c r="R64" s="38"/>
      <c r="S64" s="38"/>
      <c r="T64" s="38"/>
      <c r="U64" s="38"/>
      <c r="V64" s="38"/>
      <c r="W64" s="38"/>
      <c r="X64" s="38"/>
      <c r="Y64" s="38"/>
      <c r="Z64" s="38"/>
      <c r="AA64" s="38"/>
      <c r="AB64" s="38"/>
      <c r="AC64" s="38"/>
      <c r="AD64" s="38"/>
      <c r="AE64" s="38"/>
      <c r="AF64" s="38"/>
      <c r="AG64" s="38"/>
      <c r="AH64" s="38"/>
      <c r="AI64" s="38"/>
      <c r="AJ64" s="38"/>
    </row>
    <row r="65" spans="1:36" ht="17.25" customHeight="1" x14ac:dyDescent="0.2">
      <c r="A65" s="75" t="s">
        <v>17</v>
      </c>
      <c r="B65" s="75" t="s">
        <v>306</v>
      </c>
      <c r="C65" s="75" t="s">
        <v>5025</v>
      </c>
      <c r="D65" s="75" t="s">
        <v>161</v>
      </c>
      <c r="E65" s="75" t="s">
        <v>161</v>
      </c>
      <c r="F65" s="38">
        <v>7</v>
      </c>
      <c r="G65" s="40" t="s">
        <v>257</v>
      </c>
      <c r="H65" s="38">
        <v>1990</v>
      </c>
      <c r="I65" s="38" t="s">
        <v>750</v>
      </c>
      <c r="J65" s="38" t="s">
        <v>742</v>
      </c>
      <c r="K65" s="38"/>
      <c r="L65" s="38" t="s">
        <v>95</v>
      </c>
      <c r="M65" s="38" t="s">
        <v>727</v>
      </c>
      <c r="N65" s="38"/>
      <c r="O65" s="38"/>
      <c r="P65" s="38" t="s">
        <v>78</v>
      </c>
      <c r="Q65" s="38" t="s">
        <v>78</v>
      </c>
      <c r="R65" s="38"/>
      <c r="S65" s="38"/>
      <c r="T65" s="38"/>
      <c r="U65" s="38"/>
      <c r="V65" s="38"/>
      <c r="W65" s="38"/>
      <c r="X65" s="38"/>
      <c r="Y65" s="38"/>
      <c r="Z65" s="38"/>
      <c r="AA65" s="38"/>
      <c r="AB65" s="38"/>
      <c r="AC65" s="38"/>
      <c r="AD65" s="38"/>
      <c r="AE65" s="38"/>
      <c r="AF65" s="38"/>
      <c r="AG65" s="38"/>
      <c r="AH65" s="38"/>
      <c r="AI65" s="38"/>
      <c r="AJ65" s="38"/>
    </row>
    <row r="66" spans="1:36" ht="17.25" customHeight="1" x14ac:dyDescent="0.2">
      <c r="A66" s="75" t="s">
        <v>17</v>
      </c>
      <c r="B66" s="75" t="s">
        <v>284</v>
      </c>
      <c r="C66" s="75" t="s">
        <v>5025</v>
      </c>
      <c r="D66" s="75" t="s">
        <v>161</v>
      </c>
      <c r="E66" s="75" t="s">
        <v>161</v>
      </c>
      <c r="F66" s="38">
        <v>8</v>
      </c>
      <c r="G66" s="40" t="s">
        <v>260</v>
      </c>
      <c r="H66" s="38">
        <v>1991</v>
      </c>
      <c r="I66" s="38" t="s">
        <v>751</v>
      </c>
      <c r="J66" s="38" t="s">
        <v>742</v>
      </c>
      <c r="K66" s="38"/>
      <c r="L66" s="38" t="s">
        <v>95</v>
      </c>
      <c r="M66" s="38" t="s">
        <v>727</v>
      </c>
      <c r="N66" s="38"/>
      <c r="O66" s="38"/>
      <c r="P66" s="38" t="s">
        <v>78</v>
      </c>
      <c r="Q66" s="38" t="s">
        <v>78</v>
      </c>
      <c r="R66" s="38"/>
      <c r="S66" s="38"/>
      <c r="T66" s="38"/>
      <c r="U66" s="38"/>
      <c r="V66" s="38"/>
      <c r="W66" s="38"/>
      <c r="X66" s="38"/>
      <c r="Y66" s="38"/>
      <c r="Z66" s="38"/>
      <c r="AA66" s="38"/>
      <c r="AB66" s="38"/>
      <c r="AC66" s="38"/>
      <c r="AD66" s="38"/>
      <c r="AE66" s="38"/>
      <c r="AF66" s="38"/>
      <c r="AG66" s="38"/>
      <c r="AH66" s="38"/>
      <c r="AI66" s="38"/>
      <c r="AJ66" s="38"/>
    </row>
    <row r="67" spans="1:36" ht="17.25" customHeight="1" x14ac:dyDescent="0.2">
      <c r="A67" s="75" t="s">
        <v>17</v>
      </c>
      <c r="B67" s="75" t="s">
        <v>328</v>
      </c>
      <c r="C67" s="75" t="s">
        <v>5025</v>
      </c>
      <c r="D67" s="75" t="s">
        <v>161</v>
      </c>
      <c r="E67" s="75" t="s">
        <v>161</v>
      </c>
      <c r="F67" s="38">
        <v>9</v>
      </c>
      <c r="G67" s="40" t="s">
        <v>263</v>
      </c>
      <c r="H67" s="38">
        <v>1992</v>
      </c>
      <c r="I67" s="38" t="s">
        <v>752</v>
      </c>
      <c r="J67" s="38" t="s">
        <v>742</v>
      </c>
      <c r="K67" s="38"/>
      <c r="L67" s="38" t="s">
        <v>95</v>
      </c>
      <c r="M67" s="38" t="s">
        <v>727</v>
      </c>
      <c r="N67" s="38"/>
      <c r="O67" s="38"/>
      <c r="P67" s="38" t="s">
        <v>78</v>
      </c>
      <c r="Q67" s="38" t="s">
        <v>78</v>
      </c>
      <c r="R67" s="38"/>
      <c r="S67" s="38"/>
      <c r="T67" s="38"/>
      <c r="U67" s="38"/>
      <c r="V67" s="38"/>
      <c r="W67" s="38"/>
      <c r="X67" s="38"/>
      <c r="Y67" s="38"/>
      <c r="Z67" s="38"/>
      <c r="AA67" s="38"/>
      <c r="AB67" s="38"/>
      <c r="AC67" s="38"/>
      <c r="AD67" s="38"/>
      <c r="AE67" s="38"/>
      <c r="AF67" s="38"/>
      <c r="AG67" s="38"/>
      <c r="AH67" s="38"/>
      <c r="AI67" s="38"/>
      <c r="AJ67" s="38"/>
    </row>
    <row r="68" spans="1:36" ht="17.25" customHeight="1" x14ac:dyDescent="0.2">
      <c r="A68" s="75" t="s">
        <v>17</v>
      </c>
      <c r="B68" s="75" t="s">
        <v>322</v>
      </c>
      <c r="C68" s="75" t="s">
        <v>5025</v>
      </c>
      <c r="D68" s="75" t="s">
        <v>161</v>
      </c>
      <c r="E68" s="75" t="s">
        <v>161</v>
      </c>
      <c r="F68" s="38">
        <v>10</v>
      </c>
      <c r="G68" s="40" t="s">
        <v>266</v>
      </c>
      <c r="H68" s="38">
        <v>1993</v>
      </c>
      <c r="I68" s="38" t="s">
        <v>753</v>
      </c>
      <c r="J68" s="38" t="s">
        <v>742</v>
      </c>
      <c r="K68" s="38"/>
      <c r="L68" s="38" t="s">
        <v>95</v>
      </c>
      <c r="M68" s="38" t="s">
        <v>727</v>
      </c>
      <c r="N68" s="38"/>
      <c r="O68" s="38"/>
      <c r="P68" s="38" t="s">
        <v>78</v>
      </c>
      <c r="Q68" s="38" t="s">
        <v>78</v>
      </c>
      <c r="R68" s="38"/>
      <c r="S68" s="38"/>
      <c r="T68" s="38"/>
      <c r="U68" s="38"/>
      <c r="V68" s="38"/>
      <c r="W68" s="38"/>
      <c r="X68" s="38"/>
      <c r="Y68" s="38"/>
      <c r="Z68" s="38"/>
      <c r="AA68" s="38"/>
      <c r="AB68" s="38"/>
      <c r="AC68" s="38"/>
      <c r="AD68" s="38"/>
      <c r="AE68" s="38"/>
      <c r="AF68" s="38"/>
      <c r="AG68" s="38"/>
      <c r="AH68" s="38"/>
      <c r="AI68" s="38"/>
      <c r="AJ68" s="38"/>
    </row>
    <row r="69" spans="1:36" ht="17.25" customHeight="1" x14ac:dyDescent="0.2">
      <c r="A69" s="75" t="s">
        <v>17</v>
      </c>
      <c r="B69" s="75" t="s">
        <v>278</v>
      </c>
      <c r="C69" s="75" t="s">
        <v>5025</v>
      </c>
      <c r="D69" s="75" t="s">
        <v>161</v>
      </c>
      <c r="E69" s="75" t="s">
        <v>161</v>
      </c>
      <c r="F69" s="38">
        <v>11</v>
      </c>
      <c r="G69" s="40" t="s">
        <v>269</v>
      </c>
      <c r="H69" s="38">
        <v>1994</v>
      </c>
      <c r="I69" s="38" t="s">
        <v>754</v>
      </c>
      <c r="J69" s="38" t="s">
        <v>742</v>
      </c>
      <c r="K69" s="38"/>
      <c r="L69" s="38" t="s">
        <v>95</v>
      </c>
      <c r="M69" s="38" t="s">
        <v>727</v>
      </c>
      <c r="N69" s="38"/>
      <c r="O69" s="38"/>
      <c r="P69" s="38" t="s">
        <v>78</v>
      </c>
      <c r="Q69" s="38" t="s">
        <v>78</v>
      </c>
      <c r="R69" s="38"/>
      <c r="S69" s="38"/>
      <c r="T69" s="38"/>
      <c r="U69" s="38"/>
      <c r="V69" s="38"/>
      <c r="W69" s="38"/>
      <c r="X69" s="38"/>
      <c r="Y69" s="38"/>
      <c r="Z69" s="38"/>
      <c r="AA69" s="38"/>
      <c r="AB69" s="38"/>
      <c r="AC69" s="38"/>
      <c r="AD69" s="38"/>
      <c r="AE69" s="38"/>
      <c r="AF69" s="38"/>
      <c r="AG69" s="38"/>
      <c r="AH69" s="38"/>
      <c r="AI69" s="38"/>
      <c r="AJ69" s="38"/>
    </row>
    <row r="70" spans="1:36" ht="17.25" customHeight="1" x14ac:dyDescent="0.2">
      <c r="A70" s="75" t="s">
        <v>17</v>
      </c>
      <c r="B70" s="75" t="s">
        <v>297</v>
      </c>
      <c r="C70" s="75" t="s">
        <v>5025</v>
      </c>
      <c r="D70" s="75" t="s">
        <v>161</v>
      </c>
      <c r="E70" s="75" t="s">
        <v>161</v>
      </c>
      <c r="F70" s="38">
        <v>12</v>
      </c>
      <c r="G70" s="40" t="s">
        <v>273</v>
      </c>
      <c r="H70" s="38">
        <v>1995</v>
      </c>
      <c r="I70" s="38" t="s">
        <v>755</v>
      </c>
      <c r="J70" s="38" t="s">
        <v>742</v>
      </c>
      <c r="K70" s="38"/>
      <c r="L70" s="38" t="s">
        <v>95</v>
      </c>
      <c r="M70" s="38" t="s">
        <v>727</v>
      </c>
      <c r="N70" s="38"/>
      <c r="O70" s="38"/>
      <c r="P70" s="38" t="s">
        <v>78</v>
      </c>
      <c r="Q70" s="38" t="s">
        <v>78</v>
      </c>
      <c r="R70" s="38"/>
      <c r="S70" s="38"/>
      <c r="T70" s="38"/>
      <c r="U70" s="38"/>
      <c r="V70" s="38"/>
      <c r="W70" s="38"/>
      <c r="X70" s="38"/>
      <c r="Y70" s="38"/>
      <c r="Z70" s="38"/>
      <c r="AA70" s="38"/>
      <c r="AB70" s="38"/>
      <c r="AC70" s="38"/>
      <c r="AD70" s="38"/>
      <c r="AE70" s="38"/>
      <c r="AF70" s="38"/>
      <c r="AG70" s="38"/>
      <c r="AH70" s="38"/>
      <c r="AI70" s="38"/>
      <c r="AJ70" s="38"/>
    </row>
    <row r="71" spans="1:36" ht="17.25" customHeight="1" x14ac:dyDescent="0.2">
      <c r="A71" s="75" t="s">
        <v>17</v>
      </c>
      <c r="B71" s="75" t="s">
        <v>250</v>
      </c>
      <c r="C71" s="75" t="s">
        <v>5025</v>
      </c>
      <c r="D71" s="75" t="s">
        <v>161</v>
      </c>
      <c r="E71" s="75" t="s">
        <v>161</v>
      </c>
      <c r="F71" s="38">
        <v>13</v>
      </c>
      <c r="G71" s="40" t="s">
        <v>276</v>
      </c>
      <c r="H71" s="38">
        <v>1996</v>
      </c>
      <c r="I71" s="38" t="s">
        <v>756</v>
      </c>
      <c r="J71" s="38" t="s">
        <v>742</v>
      </c>
      <c r="K71" s="38"/>
      <c r="L71" s="38" t="s">
        <v>95</v>
      </c>
      <c r="M71" s="38" t="s">
        <v>727</v>
      </c>
      <c r="N71" s="38"/>
      <c r="O71" s="38"/>
      <c r="P71" s="38" t="s">
        <v>78</v>
      </c>
      <c r="Q71" s="38" t="s">
        <v>78</v>
      </c>
      <c r="R71" s="38"/>
      <c r="S71" s="38"/>
      <c r="T71" s="38"/>
      <c r="U71" s="38"/>
      <c r="V71" s="38"/>
      <c r="W71" s="38"/>
      <c r="X71" s="38"/>
      <c r="Y71" s="38"/>
      <c r="Z71" s="38"/>
      <c r="AA71" s="38"/>
      <c r="AB71" s="38"/>
      <c r="AC71" s="38"/>
      <c r="AD71" s="38"/>
      <c r="AE71" s="38"/>
      <c r="AF71" s="38"/>
      <c r="AG71" s="38"/>
      <c r="AH71" s="38"/>
      <c r="AI71" s="38"/>
      <c r="AJ71" s="38"/>
    </row>
    <row r="72" spans="1:36" ht="17.25" customHeight="1" x14ac:dyDescent="0.2">
      <c r="A72" s="75" t="s">
        <v>17</v>
      </c>
      <c r="B72" s="75" t="s">
        <v>272</v>
      </c>
      <c r="C72" s="75" t="s">
        <v>5025</v>
      </c>
      <c r="D72" s="75" t="s">
        <v>161</v>
      </c>
      <c r="E72" s="75" t="s">
        <v>161</v>
      </c>
      <c r="F72" s="38">
        <v>14</v>
      </c>
      <c r="G72" s="40" t="s">
        <v>279</v>
      </c>
      <c r="H72" s="38">
        <v>1997</v>
      </c>
      <c r="I72" s="38" t="s">
        <v>757</v>
      </c>
      <c r="J72" s="38" t="s">
        <v>742</v>
      </c>
      <c r="K72" s="38"/>
      <c r="L72" s="38" t="s">
        <v>95</v>
      </c>
      <c r="M72" s="38" t="s">
        <v>727</v>
      </c>
      <c r="N72" s="38"/>
      <c r="O72" s="38"/>
      <c r="P72" s="38" t="s">
        <v>78</v>
      </c>
      <c r="Q72" s="38" t="s">
        <v>78</v>
      </c>
      <c r="R72" s="38"/>
      <c r="S72" s="38"/>
      <c r="T72" s="38"/>
      <c r="U72" s="38"/>
      <c r="V72" s="38"/>
      <c r="W72" s="38"/>
      <c r="X72" s="38"/>
      <c r="Y72" s="38"/>
      <c r="Z72" s="38"/>
      <c r="AA72" s="38"/>
      <c r="AB72" s="38"/>
      <c r="AC72" s="38"/>
      <c r="AD72" s="38"/>
      <c r="AE72" s="38"/>
      <c r="AF72" s="38"/>
      <c r="AG72" s="38"/>
      <c r="AH72" s="38"/>
      <c r="AI72" s="38"/>
      <c r="AJ72" s="38"/>
    </row>
    <row r="73" spans="1:36" ht="17.25" customHeight="1" x14ac:dyDescent="0.2">
      <c r="A73" s="75" t="s">
        <v>17</v>
      </c>
      <c r="B73" s="75" t="s">
        <v>331</v>
      </c>
      <c r="C73" s="75" t="s">
        <v>5025</v>
      </c>
      <c r="D73" s="75" t="s">
        <v>161</v>
      </c>
      <c r="E73" s="75" t="s">
        <v>161</v>
      </c>
      <c r="F73" s="38">
        <v>15</v>
      </c>
      <c r="G73" s="40" t="s">
        <v>282</v>
      </c>
      <c r="H73" s="38">
        <v>1998</v>
      </c>
      <c r="I73" s="38" t="s">
        <v>758</v>
      </c>
      <c r="J73" s="38" t="s">
        <v>742</v>
      </c>
      <c r="K73" s="38"/>
      <c r="L73" s="38" t="s">
        <v>95</v>
      </c>
      <c r="M73" s="38" t="s">
        <v>727</v>
      </c>
      <c r="N73" s="38"/>
      <c r="O73" s="38"/>
      <c r="P73" s="38" t="s">
        <v>78</v>
      </c>
      <c r="Q73" s="38" t="s">
        <v>78</v>
      </c>
      <c r="R73" s="38"/>
      <c r="S73" s="38"/>
      <c r="T73" s="38"/>
      <c r="U73" s="38"/>
      <c r="V73" s="38"/>
      <c r="W73" s="38"/>
      <c r="X73" s="38"/>
      <c r="Y73" s="38"/>
      <c r="Z73" s="38"/>
      <c r="AA73" s="38"/>
      <c r="AB73" s="38"/>
      <c r="AC73" s="38"/>
      <c r="AD73" s="38"/>
      <c r="AE73" s="38"/>
      <c r="AF73" s="38"/>
      <c r="AG73" s="38"/>
      <c r="AH73" s="38"/>
      <c r="AI73" s="38"/>
      <c r="AJ73" s="38"/>
    </row>
    <row r="74" spans="1:36" ht="17.25" customHeight="1" x14ac:dyDescent="0.2">
      <c r="A74" s="75" t="s">
        <v>17</v>
      </c>
      <c r="B74" s="75" t="s">
        <v>259</v>
      </c>
      <c r="C74" s="75" t="s">
        <v>5025</v>
      </c>
      <c r="D74" s="75" t="s">
        <v>161</v>
      </c>
      <c r="E74" s="75" t="s">
        <v>161</v>
      </c>
      <c r="F74" s="38">
        <v>16</v>
      </c>
      <c r="G74" s="40" t="s">
        <v>285</v>
      </c>
      <c r="H74" s="38">
        <v>1999</v>
      </c>
      <c r="I74" s="38" t="s">
        <v>759</v>
      </c>
      <c r="J74" s="38" t="s">
        <v>742</v>
      </c>
      <c r="K74" s="38"/>
      <c r="L74" s="38" t="s">
        <v>95</v>
      </c>
      <c r="M74" s="38" t="s">
        <v>727</v>
      </c>
      <c r="N74" s="38"/>
      <c r="O74" s="38"/>
      <c r="P74" s="38" t="s">
        <v>78</v>
      </c>
      <c r="Q74" s="38" t="s">
        <v>78</v>
      </c>
      <c r="R74" s="38"/>
      <c r="S74" s="38"/>
      <c r="T74" s="38"/>
      <c r="U74" s="38"/>
      <c r="V74" s="38"/>
      <c r="W74" s="38"/>
      <c r="X74" s="38"/>
      <c r="Y74" s="38"/>
      <c r="Z74" s="38"/>
      <c r="AA74" s="38"/>
      <c r="AB74" s="38"/>
      <c r="AC74" s="38"/>
      <c r="AD74" s="38"/>
      <c r="AE74" s="38"/>
      <c r="AF74" s="38"/>
      <c r="AG74" s="38"/>
      <c r="AH74" s="38"/>
      <c r="AI74" s="38"/>
      <c r="AJ74" s="38"/>
    </row>
    <row r="75" spans="1:36" ht="17.25" customHeight="1" x14ac:dyDescent="0.2">
      <c r="A75" s="75" t="s">
        <v>17</v>
      </c>
      <c r="B75" s="75" t="s">
        <v>287</v>
      </c>
      <c r="C75" s="75" t="s">
        <v>5025</v>
      </c>
      <c r="D75" s="75" t="s">
        <v>161</v>
      </c>
      <c r="E75" s="75" t="s">
        <v>161</v>
      </c>
      <c r="F75" s="38">
        <v>17</v>
      </c>
      <c r="G75" s="40" t="s">
        <v>288</v>
      </c>
      <c r="H75" s="38">
        <v>2000</v>
      </c>
      <c r="I75" s="38" t="s">
        <v>760</v>
      </c>
      <c r="J75" s="38" t="s">
        <v>742</v>
      </c>
      <c r="K75" s="38"/>
      <c r="L75" s="38" t="s">
        <v>95</v>
      </c>
      <c r="M75" s="38" t="s">
        <v>727</v>
      </c>
      <c r="N75" s="38"/>
      <c r="O75" s="38"/>
      <c r="P75" s="38" t="s">
        <v>78</v>
      </c>
      <c r="Q75" s="38" t="s">
        <v>78</v>
      </c>
      <c r="R75" s="38"/>
      <c r="S75" s="38"/>
      <c r="T75" s="38"/>
      <c r="U75" s="38"/>
      <c r="V75" s="38"/>
      <c r="W75" s="38"/>
      <c r="X75" s="38"/>
      <c r="Y75" s="38"/>
      <c r="Z75" s="38"/>
      <c r="AA75" s="38"/>
      <c r="AB75" s="38"/>
      <c r="AC75" s="38"/>
      <c r="AD75" s="38"/>
      <c r="AE75" s="38"/>
      <c r="AF75" s="38"/>
      <c r="AG75" s="38"/>
      <c r="AH75" s="38"/>
      <c r="AI75" s="38"/>
      <c r="AJ75" s="38"/>
    </row>
    <row r="76" spans="1:36" ht="17.25" customHeight="1" x14ac:dyDescent="0.2">
      <c r="A76" s="75" t="s">
        <v>17</v>
      </c>
      <c r="B76" s="75" t="s">
        <v>275</v>
      </c>
      <c r="C76" s="75" t="s">
        <v>5025</v>
      </c>
      <c r="D76" s="75" t="s">
        <v>161</v>
      </c>
      <c r="E76" s="75" t="s">
        <v>161</v>
      </c>
      <c r="F76" s="38">
        <v>18</v>
      </c>
      <c r="G76" s="40" t="s">
        <v>291</v>
      </c>
      <c r="H76" s="38">
        <v>2001</v>
      </c>
      <c r="I76" s="38" t="s">
        <v>761</v>
      </c>
      <c r="J76" s="38" t="s">
        <v>742</v>
      </c>
      <c r="K76" s="38"/>
      <c r="L76" s="38" t="s">
        <v>95</v>
      </c>
      <c r="M76" s="38" t="s">
        <v>727</v>
      </c>
      <c r="N76" s="38"/>
      <c r="O76" s="38"/>
      <c r="P76" s="38" t="s">
        <v>78</v>
      </c>
      <c r="Q76" s="38" t="s">
        <v>78</v>
      </c>
      <c r="R76" s="38"/>
      <c r="S76" s="38"/>
      <c r="T76" s="38"/>
      <c r="U76" s="38"/>
      <c r="V76" s="38"/>
      <c r="W76" s="38"/>
      <c r="X76" s="38"/>
      <c r="Y76" s="38"/>
      <c r="Z76" s="38"/>
      <c r="AA76" s="38"/>
      <c r="AB76" s="38"/>
      <c r="AC76" s="38"/>
      <c r="AD76" s="38"/>
      <c r="AE76" s="38"/>
      <c r="AF76" s="38"/>
      <c r="AG76" s="38"/>
      <c r="AH76" s="38"/>
      <c r="AI76" s="38"/>
      <c r="AJ76" s="38"/>
    </row>
    <row r="77" spans="1:36" ht="17.25" customHeight="1" x14ac:dyDescent="0.2">
      <c r="A77" s="75" t="s">
        <v>17</v>
      </c>
      <c r="B77" s="75" t="s">
        <v>300</v>
      </c>
      <c r="C77" s="75" t="s">
        <v>5025</v>
      </c>
      <c r="D77" s="75" t="s">
        <v>161</v>
      </c>
      <c r="E77" s="75" t="s">
        <v>161</v>
      </c>
      <c r="F77" s="38">
        <v>19</v>
      </c>
      <c r="G77" s="40" t="s">
        <v>294</v>
      </c>
      <c r="H77" s="38">
        <v>2002</v>
      </c>
      <c r="I77" s="38" t="s">
        <v>762</v>
      </c>
      <c r="J77" s="38" t="s">
        <v>742</v>
      </c>
      <c r="K77" s="38"/>
      <c r="L77" s="38" t="s">
        <v>95</v>
      </c>
      <c r="M77" s="38" t="s">
        <v>727</v>
      </c>
      <c r="N77" s="38"/>
      <c r="O77" s="38"/>
      <c r="P77" s="38" t="s">
        <v>78</v>
      </c>
      <c r="Q77" s="38" t="s">
        <v>78</v>
      </c>
      <c r="R77" s="38"/>
      <c r="S77" s="38"/>
      <c r="T77" s="38"/>
      <c r="U77" s="38"/>
      <c r="V77" s="38"/>
      <c r="W77" s="38"/>
      <c r="X77" s="38"/>
      <c r="Y77" s="38"/>
      <c r="Z77" s="38"/>
      <c r="AA77" s="38"/>
      <c r="AB77" s="38"/>
      <c r="AC77" s="38"/>
      <c r="AD77" s="38"/>
      <c r="AE77" s="38"/>
      <c r="AF77" s="38"/>
      <c r="AG77" s="38"/>
      <c r="AH77" s="38"/>
      <c r="AI77" s="38"/>
      <c r="AJ77" s="38"/>
    </row>
    <row r="78" spans="1:36" ht="17.25" customHeight="1" x14ac:dyDescent="0.2">
      <c r="A78" s="75" t="s">
        <v>17</v>
      </c>
      <c r="B78" s="75" t="s">
        <v>265</v>
      </c>
      <c r="C78" s="75" t="s">
        <v>5025</v>
      </c>
      <c r="D78" s="75" t="s">
        <v>161</v>
      </c>
      <c r="E78" s="75" t="s">
        <v>161</v>
      </c>
      <c r="F78" s="38">
        <v>20</v>
      </c>
      <c r="G78" s="40" t="s">
        <v>298</v>
      </c>
      <c r="H78" s="38">
        <v>2003</v>
      </c>
      <c r="I78" s="38" t="s">
        <v>763</v>
      </c>
      <c r="J78" s="38" t="s">
        <v>742</v>
      </c>
      <c r="K78" s="38"/>
      <c r="L78" s="38" t="s">
        <v>95</v>
      </c>
      <c r="M78" s="38" t="s">
        <v>727</v>
      </c>
      <c r="N78" s="38"/>
      <c r="O78" s="38"/>
      <c r="P78" s="38" t="s">
        <v>78</v>
      </c>
      <c r="Q78" s="38" t="s">
        <v>78</v>
      </c>
      <c r="R78" s="38"/>
      <c r="S78" s="38"/>
      <c r="T78" s="38"/>
      <c r="U78" s="38"/>
      <c r="V78" s="38"/>
      <c r="W78" s="38"/>
      <c r="X78" s="38"/>
      <c r="Y78" s="38"/>
      <c r="Z78" s="38"/>
      <c r="AA78" s="38"/>
      <c r="AB78" s="38"/>
      <c r="AC78" s="38"/>
      <c r="AD78" s="38"/>
      <c r="AE78" s="38"/>
      <c r="AF78" s="38"/>
      <c r="AG78" s="38"/>
      <c r="AH78" s="38"/>
      <c r="AI78" s="38"/>
      <c r="AJ78" s="38"/>
    </row>
    <row r="79" spans="1:36" ht="17.25" customHeight="1" x14ac:dyDescent="0.2">
      <c r="A79" s="75" t="s">
        <v>17</v>
      </c>
      <c r="B79" s="75" t="s">
        <v>312</v>
      </c>
      <c r="C79" s="75" t="s">
        <v>5025</v>
      </c>
      <c r="D79" s="75" t="s">
        <v>161</v>
      </c>
      <c r="E79" s="75" t="s">
        <v>161</v>
      </c>
      <c r="F79" s="38">
        <v>21</v>
      </c>
      <c r="G79" s="40" t="s">
        <v>301</v>
      </c>
      <c r="H79" s="38">
        <v>2004</v>
      </c>
      <c r="I79" s="38" t="s">
        <v>764</v>
      </c>
      <c r="J79" s="38" t="s">
        <v>742</v>
      </c>
      <c r="K79" s="38"/>
      <c r="L79" s="38" t="s">
        <v>95</v>
      </c>
      <c r="M79" s="38" t="s">
        <v>727</v>
      </c>
      <c r="N79" s="38"/>
      <c r="O79" s="38"/>
      <c r="P79" s="38" t="s">
        <v>78</v>
      </c>
      <c r="Q79" s="38" t="s">
        <v>78</v>
      </c>
      <c r="R79" s="38"/>
      <c r="S79" s="38"/>
      <c r="T79" s="38"/>
      <c r="U79" s="38"/>
      <c r="V79" s="38"/>
      <c r="W79" s="38"/>
      <c r="X79" s="38"/>
      <c r="Y79" s="38"/>
      <c r="Z79" s="38"/>
      <c r="AA79" s="38"/>
      <c r="AB79" s="38"/>
      <c r="AC79" s="38"/>
      <c r="AD79" s="38"/>
      <c r="AE79" s="38"/>
      <c r="AF79" s="38"/>
      <c r="AG79" s="38"/>
      <c r="AH79" s="38"/>
      <c r="AI79" s="38"/>
      <c r="AJ79" s="38"/>
    </row>
    <row r="80" spans="1:36" ht="17.25" customHeight="1" x14ac:dyDescent="0.2">
      <c r="A80" s="75" t="s">
        <v>17</v>
      </c>
      <c r="B80" s="75" t="s">
        <v>256</v>
      </c>
      <c r="C80" s="75" t="s">
        <v>5025</v>
      </c>
      <c r="D80" s="75" t="s">
        <v>161</v>
      </c>
      <c r="E80" s="75" t="s">
        <v>161</v>
      </c>
      <c r="F80" s="38">
        <v>22</v>
      </c>
      <c r="G80" s="40" t="s">
        <v>304</v>
      </c>
      <c r="H80" s="38">
        <v>2005</v>
      </c>
      <c r="I80" s="38" t="s">
        <v>765</v>
      </c>
      <c r="J80" s="38" t="s">
        <v>742</v>
      </c>
      <c r="K80" s="38"/>
      <c r="L80" s="38" t="s">
        <v>95</v>
      </c>
      <c r="M80" s="38" t="s">
        <v>727</v>
      </c>
      <c r="N80" s="38"/>
      <c r="O80" s="38"/>
      <c r="P80" s="38" t="s">
        <v>78</v>
      </c>
      <c r="Q80" s="38" t="s">
        <v>78</v>
      </c>
      <c r="R80" s="38"/>
      <c r="S80" s="38"/>
      <c r="T80" s="38"/>
      <c r="U80" s="38"/>
      <c r="V80" s="38"/>
      <c r="W80" s="38"/>
      <c r="X80" s="38"/>
      <c r="Y80" s="38"/>
      <c r="Z80" s="38"/>
      <c r="AA80" s="38"/>
      <c r="AB80" s="38"/>
      <c r="AC80" s="38"/>
      <c r="AD80" s="38"/>
      <c r="AE80" s="38"/>
      <c r="AF80" s="38"/>
      <c r="AG80" s="38"/>
      <c r="AH80" s="38"/>
      <c r="AI80" s="38"/>
      <c r="AJ80" s="38"/>
    </row>
    <row r="81" spans="1:36" ht="17.25" customHeight="1" x14ac:dyDescent="0.2">
      <c r="A81" s="75" t="s">
        <v>17</v>
      </c>
      <c r="B81" s="75" t="s">
        <v>243</v>
      </c>
      <c r="C81" s="75" t="s">
        <v>5025</v>
      </c>
      <c r="D81" s="75" t="s">
        <v>161</v>
      </c>
      <c r="E81" s="75" t="s">
        <v>161</v>
      </c>
      <c r="F81" s="38">
        <v>23</v>
      </c>
      <c r="G81" s="40" t="s">
        <v>307</v>
      </c>
      <c r="H81" s="38">
        <v>2006</v>
      </c>
      <c r="I81" s="38" t="s">
        <v>766</v>
      </c>
      <c r="J81" s="38" t="s">
        <v>742</v>
      </c>
      <c r="K81" s="38"/>
      <c r="L81" s="38" t="s">
        <v>95</v>
      </c>
      <c r="M81" s="38" t="s">
        <v>727</v>
      </c>
      <c r="N81" s="38"/>
      <c r="O81" s="38"/>
      <c r="P81" s="38" t="s">
        <v>78</v>
      </c>
      <c r="Q81" s="38" t="s">
        <v>78</v>
      </c>
      <c r="R81" s="38"/>
      <c r="S81" s="38"/>
      <c r="T81" s="38"/>
      <c r="U81" s="38"/>
      <c r="V81" s="38"/>
      <c r="W81" s="38"/>
      <c r="X81" s="38"/>
      <c r="Y81" s="38"/>
      <c r="Z81" s="38"/>
      <c r="AA81" s="38"/>
      <c r="AB81" s="38"/>
      <c r="AC81" s="38"/>
      <c r="AD81" s="38"/>
      <c r="AE81" s="38"/>
      <c r="AF81" s="38"/>
      <c r="AG81" s="38"/>
      <c r="AH81" s="38"/>
      <c r="AI81" s="38"/>
      <c r="AJ81" s="38"/>
    </row>
    <row r="82" spans="1:36" ht="17.25" customHeight="1" x14ac:dyDescent="0.2">
      <c r="A82" s="75" t="s">
        <v>17</v>
      </c>
      <c r="B82" s="75" t="s">
        <v>237</v>
      </c>
      <c r="C82" s="75" t="s">
        <v>5025</v>
      </c>
      <c r="D82" s="75" t="s">
        <v>161</v>
      </c>
      <c r="E82" s="75" t="s">
        <v>161</v>
      </c>
      <c r="F82" s="38">
        <v>24</v>
      </c>
      <c r="G82" s="40" t="s">
        <v>310</v>
      </c>
      <c r="H82" s="38">
        <v>2007</v>
      </c>
      <c r="I82" s="38" t="s">
        <v>767</v>
      </c>
      <c r="J82" s="38" t="s">
        <v>742</v>
      </c>
      <c r="K82" s="38"/>
      <c r="L82" s="38" t="s">
        <v>95</v>
      </c>
      <c r="M82" s="38" t="s">
        <v>727</v>
      </c>
      <c r="N82" s="38"/>
      <c r="O82" s="38"/>
      <c r="P82" s="38" t="s">
        <v>78</v>
      </c>
      <c r="Q82" s="38" t="s">
        <v>78</v>
      </c>
      <c r="R82" s="38"/>
      <c r="S82" s="38"/>
      <c r="T82" s="38"/>
      <c r="U82" s="38"/>
      <c r="V82" s="38"/>
      <c r="W82" s="38"/>
      <c r="X82" s="38"/>
      <c r="Y82" s="38"/>
      <c r="Z82" s="38"/>
      <c r="AA82" s="38"/>
      <c r="AB82" s="38"/>
      <c r="AC82" s="38"/>
      <c r="AD82" s="38"/>
      <c r="AE82" s="38"/>
      <c r="AF82" s="38"/>
      <c r="AG82" s="38"/>
      <c r="AH82" s="38"/>
      <c r="AI82" s="38"/>
      <c r="AJ82" s="38"/>
    </row>
    <row r="83" spans="1:36" ht="17.25" customHeight="1" x14ac:dyDescent="0.2">
      <c r="A83" s="75" t="s">
        <v>17</v>
      </c>
      <c r="B83" s="75" t="s">
        <v>241</v>
      </c>
      <c r="C83" s="75" t="s">
        <v>5025</v>
      </c>
      <c r="D83" s="75" t="s">
        <v>161</v>
      </c>
      <c r="E83" s="75" t="s">
        <v>161</v>
      </c>
      <c r="F83" s="38">
        <v>25</v>
      </c>
      <c r="G83" s="40" t="s">
        <v>313</v>
      </c>
      <c r="H83" s="38">
        <v>2008</v>
      </c>
      <c r="I83" s="38" t="s">
        <v>768</v>
      </c>
      <c r="J83" s="38" t="s">
        <v>742</v>
      </c>
      <c r="K83" s="38"/>
      <c r="L83" s="38" t="s">
        <v>95</v>
      </c>
      <c r="M83" s="38" t="s">
        <v>727</v>
      </c>
      <c r="N83" s="38"/>
      <c r="O83" s="38"/>
      <c r="P83" s="38" t="s">
        <v>78</v>
      </c>
      <c r="Q83" s="38" t="s">
        <v>78</v>
      </c>
      <c r="R83" s="38"/>
      <c r="S83" s="38"/>
      <c r="T83" s="38"/>
      <c r="U83" s="38"/>
      <c r="V83" s="38"/>
      <c r="W83" s="38"/>
      <c r="X83" s="38"/>
      <c r="Y83" s="38"/>
      <c r="Z83" s="38"/>
      <c r="AA83" s="38"/>
      <c r="AB83" s="38"/>
      <c r="AC83" s="38"/>
      <c r="AD83" s="38"/>
      <c r="AE83" s="38"/>
      <c r="AF83" s="38"/>
      <c r="AG83" s="38"/>
      <c r="AH83" s="38"/>
      <c r="AI83" s="38"/>
      <c r="AJ83" s="38"/>
    </row>
    <row r="84" spans="1:36" ht="17.25" customHeight="1" x14ac:dyDescent="0.2">
      <c r="A84" s="75" t="s">
        <v>17</v>
      </c>
      <c r="B84" s="75" t="s">
        <v>303</v>
      </c>
      <c r="C84" s="75" t="s">
        <v>5025</v>
      </c>
      <c r="D84" s="75" t="s">
        <v>161</v>
      </c>
      <c r="E84" s="75" t="s">
        <v>161</v>
      </c>
      <c r="F84" s="38">
        <v>26</v>
      </c>
      <c r="G84" s="40" t="s">
        <v>317</v>
      </c>
      <c r="H84" s="38">
        <v>2009</v>
      </c>
      <c r="I84" s="38" t="s">
        <v>769</v>
      </c>
      <c r="J84" s="38" t="s">
        <v>742</v>
      </c>
      <c r="K84" s="38"/>
      <c r="L84" s="38" t="s">
        <v>95</v>
      </c>
      <c r="M84" s="38" t="s">
        <v>727</v>
      </c>
      <c r="N84" s="38"/>
      <c r="O84" s="38"/>
      <c r="P84" s="38" t="s">
        <v>78</v>
      </c>
      <c r="Q84" s="38" t="s">
        <v>78</v>
      </c>
      <c r="R84" s="38"/>
      <c r="S84" s="38"/>
      <c r="T84" s="38"/>
      <c r="U84" s="38"/>
      <c r="V84" s="38"/>
      <c r="W84" s="38"/>
      <c r="X84" s="38"/>
      <c r="Y84" s="38"/>
      <c r="Z84" s="38"/>
      <c r="AA84" s="38"/>
      <c r="AB84" s="38"/>
      <c r="AC84" s="38"/>
      <c r="AD84" s="38"/>
      <c r="AE84" s="38"/>
      <c r="AF84" s="38"/>
      <c r="AG84" s="38"/>
      <c r="AH84" s="38"/>
      <c r="AI84" s="38"/>
      <c r="AJ84" s="38"/>
    </row>
    <row r="85" spans="1:36" ht="17.25" customHeight="1" x14ac:dyDescent="0.2">
      <c r="A85" s="75" t="s">
        <v>17</v>
      </c>
      <c r="B85" s="75" t="s">
        <v>268</v>
      </c>
      <c r="C85" s="75" t="s">
        <v>5025</v>
      </c>
      <c r="D85" s="75" t="s">
        <v>161</v>
      </c>
      <c r="E85" s="75" t="s">
        <v>161</v>
      </c>
      <c r="F85" s="38">
        <v>27</v>
      </c>
      <c r="G85" s="40" t="s">
        <v>320</v>
      </c>
      <c r="H85" s="38">
        <v>2010</v>
      </c>
      <c r="I85" s="38" t="s">
        <v>770</v>
      </c>
      <c r="J85" s="38" t="s">
        <v>742</v>
      </c>
      <c r="K85" s="38"/>
      <c r="L85" s="38" t="s">
        <v>95</v>
      </c>
      <c r="M85" s="38" t="s">
        <v>727</v>
      </c>
      <c r="N85" s="38"/>
      <c r="O85" s="38"/>
      <c r="P85" s="38" t="s">
        <v>78</v>
      </c>
      <c r="Q85" s="38" t="s">
        <v>78</v>
      </c>
      <c r="R85" s="38"/>
      <c r="S85" s="38"/>
      <c r="T85" s="38"/>
      <c r="U85" s="38"/>
      <c r="V85" s="38"/>
      <c r="W85" s="38"/>
      <c r="X85" s="38"/>
      <c r="Y85" s="38"/>
      <c r="Z85" s="38"/>
      <c r="AA85" s="38"/>
      <c r="AB85" s="38"/>
      <c r="AC85" s="38"/>
      <c r="AD85" s="38"/>
      <c r="AE85" s="38"/>
      <c r="AF85" s="38"/>
      <c r="AG85" s="38"/>
      <c r="AH85" s="38"/>
      <c r="AI85" s="38"/>
      <c r="AJ85" s="38"/>
    </row>
    <row r="86" spans="1:36" ht="17.25" customHeight="1" x14ac:dyDescent="0.2">
      <c r="A86" s="75" t="s">
        <v>17</v>
      </c>
      <c r="B86" s="75" t="s">
        <v>319</v>
      </c>
      <c r="C86" s="75" t="s">
        <v>5025</v>
      </c>
      <c r="D86" s="75" t="s">
        <v>161</v>
      </c>
      <c r="E86" s="75" t="s">
        <v>161</v>
      </c>
      <c r="F86" s="38">
        <v>28</v>
      </c>
      <c r="G86" s="40" t="s">
        <v>323</v>
      </c>
      <c r="H86" s="38">
        <v>2011</v>
      </c>
      <c r="I86" s="38" t="s">
        <v>771</v>
      </c>
      <c r="J86" s="38" t="s">
        <v>742</v>
      </c>
      <c r="K86" s="38"/>
      <c r="L86" s="38" t="s">
        <v>95</v>
      </c>
      <c r="M86" s="38" t="s">
        <v>727</v>
      </c>
      <c r="N86" s="38"/>
      <c r="O86" s="38"/>
      <c r="P86" s="38" t="s">
        <v>78</v>
      </c>
      <c r="Q86" s="38" t="s">
        <v>78</v>
      </c>
      <c r="R86" s="38"/>
      <c r="S86" s="38"/>
      <c r="T86" s="38"/>
      <c r="U86" s="38"/>
      <c r="V86" s="38"/>
      <c r="W86" s="38"/>
      <c r="X86" s="38"/>
      <c r="Y86" s="38"/>
      <c r="Z86" s="38"/>
      <c r="AA86" s="38"/>
      <c r="AB86" s="38"/>
      <c r="AC86" s="38"/>
      <c r="AD86" s="38"/>
      <c r="AE86" s="38"/>
      <c r="AF86" s="38"/>
      <c r="AG86" s="38"/>
      <c r="AH86" s="38"/>
      <c r="AI86" s="38"/>
      <c r="AJ86" s="38"/>
    </row>
    <row r="87" spans="1:36" ht="17.25" customHeight="1" x14ac:dyDescent="0.2">
      <c r="A87" s="75" t="s">
        <v>17</v>
      </c>
      <c r="B87" s="75" t="s">
        <v>334</v>
      </c>
      <c r="C87" s="75" t="s">
        <v>5025</v>
      </c>
      <c r="D87" s="75" t="s">
        <v>161</v>
      </c>
      <c r="E87" s="75" t="s">
        <v>161</v>
      </c>
      <c r="F87" s="38">
        <v>29</v>
      </c>
      <c r="G87" s="40" t="s">
        <v>326</v>
      </c>
      <c r="H87" s="38">
        <v>2012</v>
      </c>
      <c r="I87" s="38" t="s">
        <v>772</v>
      </c>
      <c r="J87" s="38" t="s">
        <v>742</v>
      </c>
      <c r="K87" s="38"/>
      <c r="L87" s="38" t="s">
        <v>95</v>
      </c>
      <c r="M87" s="38" t="s">
        <v>727</v>
      </c>
      <c r="N87" s="38"/>
      <c r="O87" s="38"/>
      <c r="P87" s="38" t="s">
        <v>78</v>
      </c>
      <c r="Q87" s="38" t="s">
        <v>78</v>
      </c>
      <c r="R87" s="38"/>
      <c r="S87" s="38"/>
      <c r="T87" s="38"/>
      <c r="U87" s="38"/>
      <c r="V87" s="38"/>
      <c r="W87" s="38"/>
      <c r="X87" s="38"/>
      <c r="Y87" s="38"/>
      <c r="Z87" s="38"/>
      <c r="AA87" s="38"/>
      <c r="AB87" s="38"/>
      <c r="AC87" s="38"/>
      <c r="AD87" s="38"/>
      <c r="AE87" s="38"/>
      <c r="AF87" s="38"/>
      <c r="AG87" s="38"/>
      <c r="AH87" s="38"/>
      <c r="AI87" s="38"/>
      <c r="AJ87" s="38"/>
    </row>
    <row r="88" spans="1:36" ht="17.25" customHeight="1" x14ac:dyDescent="0.2">
      <c r="A88" s="75" t="s">
        <v>17</v>
      </c>
      <c r="B88" s="75" t="s">
        <v>262</v>
      </c>
      <c r="C88" s="75" t="s">
        <v>5025</v>
      </c>
      <c r="D88" s="75" t="s">
        <v>161</v>
      </c>
      <c r="E88" s="75" t="s">
        <v>161</v>
      </c>
      <c r="F88" s="38">
        <v>30</v>
      </c>
      <c r="G88" s="40" t="s">
        <v>329</v>
      </c>
      <c r="H88" s="38">
        <v>2013</v>
      </c>
      <c r="I88" s="38" t="s">
        <v>773</v>
      </c>
      <c r="J88" s="38" t="s">
        <v>742</v>
      </c>
      <c r="K88" s="38"/>
      <c r="L88" s="38" t="s">
        <v>95</v>
      </c>
      <c r="M88" s="38" t="s">
        <v>727</v>
      </c>
      <c r="N88" s="38"/>
      <c r="O88" s="38"/>
      <c r="P88" s="38" t="s">
        <v>78</v>
      </c>
      <c r="Q88" s="38" t="s">
        <v>78</v>
      </c>
      <c r="R88" s="38"/>
      <c r="S88" s="38"/>
      <c r="T88" s="38"/>
      <c r="U88" s="38"/>
      <c r="V88" s="38"/>
      <c r="W88" s="38"/>
      <c r="X88" s="38"/>
      <c r="Y88" s="38"/>
      <c r="Z88" s="38"/>
      <c r="AA88" s="38"/>
      <c r="AB88" s="38"/>
      <c r="AC88" s="38"/>
      <c r="AD88" s="38"/>
      <c r="AE88" s="38"/>
      <c r="AF88" s="38"/>
      <c r="AG88" s="38"/>
      <c r="AH88" s="38"/>
      <c r="AI88" s="38"/>
      <c r="AJ88" s="38"/>
    </row>
    <row r="89" spans="1:36" ht="17.25" customHeight="1" x14ac:dyDescent="0.2">
      <c r="A89" s="75" t="s">
        <v>17</v>
      </c>
      <c r="B89" s="75" t="s">
        <v>290</v>
      </c>
      <c r="C89" s="75" t="s">
        <v>5025</v>
      </c>
      <c r="D89" s="75" t="s">
        <v>161</v>
      </c>
      <c r="E89" s="75" t="s">
        <v>161</v>
      </c>
      <c r="F89" s="38">
        <v>31</v>
      </c>
      <c r="G89" s="40" t="s">
        <v>332</v>
      </c>
      <c r="H89" s="38">
        <v>2014</v>
      </c>
      <c r="I89" s="38" t="s">
        <v>774</v>
      </c>
      <c r="J89" s="38" t="s">
        <v>742</v>
      </c>
      <c r="K89" s="38"/>
      <c r="L89" s="38" t="s">
        <v>95</v>
      </c>
      <c r="M89" s="38" t="s">
        <v>727</v>
      </c>
      <c r="N89" s="38"/>
      <c r="O89" s="38"/>
      <c r="P89" s="38" t="s">
        <v>78</v>
      </c>
      <c r="Q89" s="38" t="s">
        <v>78</v>
      </c>
      <c r="R89" s="38"/>
      <c r="S89" s="38"/>
      <c r="T89" s="38"/>
      <c r="U89" s="38"/>
      <c r="V89" s="38"/>
      <c r="W89" s="38"/>
      <c r="X89" s="38"/>
      <c r="Y89" s="38"/>
      <c r="Z89" s="38"/>
      <c r="AA89" s="38"/>
      <c r="AB89" s="38"/>
      <c r="AC89" s="38"/>
      <c r="AD89" s="38"/>
      <c r="AE89" s="38"/>
      <c r="AF89" s="38"/>
      <c r="AG89" s="38"/>
      <c r="AH89" s="38"/>
      <c r="AI89" s="38"/>
      <c r="AJ89" s="38"/>
    </row>
    <row r="90" spans="1:36" ht="17.25" customHeight="1" x14ac:dyDescent="0.2">
      <c r="A90" s="75" t="s">
        <v>17</v>
      </c>
      <c r="B90" s="75" t="s">
        <v>281</v>
      </c>
      <c r="C90" s="75" t="s">
        <v>5025</v>
      </c>
      <c r="D90" s="75" t="s">
        <v>161</v>
      </c>
      <c r="E90" s="75" t="s">
        <v>161</v>
      </c>
      <c r="F90" s="38">
        <v>32</v>
      </c>
      <c r="G90" s="40" t="s">
        <v>335</v>
      </c>
      <c r="H90" s="38">
        <v>2015</v>
      </c>
      <c r="I90" s="38" t="s">
        <v>775</v>
      </c>
      <c r="J90" s="38" t="s">
        <v>742</v>
      </c>
      <c r="K90" s="38"/>
      <c r="L90" s="38" t="s">
        <v>95</v>
      </c>
      <c r="M90" s="38" t="s">
        <v>727</v>
      </c>
      <c r="N90" s="38"/>
      <c r="O90" s="38"/>
      <c r="P90" s="38" t="s">
        <v>78</v>
      </c>
      <c r="Q90" s="38" t="s">
        <v>78</v>
      </c>
      <c r="R90" s="38"/>
      <c r="S90" s="38"/>
      <c r="T90" s="38"/>
      <c r="U90" s="38"/>
      <c r="V90" s="38"/>
      <c r="W90" s="38"/>
      <c r="X90" s="38"/>
      <c r="Y90" s="38"/>
      <c r="Z90" s="38"/>
      <c r="AA90" s="38"/>
      <c r="AB90" s="38"/>
      <c r="AC90" s="38"/>
      <c r="AD90" s="38"/>
      <c r="AE90" s="38"/>
      <c r="AF90" s="38"/>
      <c r="AG90" s="38"/>
      <c r="AH90" s="38"/>
      <c r="AI90" s="38"/>
      <c r="AJ90" s="38"/>
    </row>
    <row r="91" spans="1:36" ht="17.25" customHeight="1" x14ac:dyDescent="0.2">
      <c r="A91" s="75" t="s">
        <v>17</v>
      </c>
      <c r="B91" s="75" t="s">
        <v>453</v>
      </c>
      <c r="C91" s="75" t="s">
        <v>5025</v>
      </c>
      <c r="D91" s="75" t="s">
        <v>161</v>
      </c>
      <c r="E91" s="75" t="s">
        <v>161</v>
      </c>
      <c r="F91" s="38">
        <v>33</v>
      </c>
      <c r="G91" s="40" t="s">
        <v>454</v>
      </c>
      <c r="H91" s="38">
        <v>2016</v>
      </c>
      <c r="I91" s="38" t="s">
        <v>776</v>
      </c>
      <c r="J91" s="38" t="s">
        <v>742</v>
      </c>
      <c r="K91" s="38"/>
      <c r="L91" s="38" t="s">
        <v>95</v>
      </c>
      <c r="M91" s="38" t="s">
        <v>727</v>
      </c>
      <c r="N91" s="38"/>
      <c r="O91" s="38"/>
      <c r="P91" s="38" t="s">
        <v>78</v>
      </c>
      <c r="Q91" s="38" t="s">
        <v>78</v>
      </c>
      <c r="R91" s="38"/>
      <c r="S91" s="38"/>
      <c r="T91" s="38"/>
      <c r="U91" s="38"/>
      <c r="V91" s="38"/>
      <c r="W91" s="38"/>
      <c r="X91" s="38"/>
      <c r="Y91" s="38"/>
      <c r="Z91" s="38"/>
      <c r="AA91" s="38"/>
      <c r="AB91" s="38"/>
      <c r="AC91" s="38"/>
      <c r="AD91" s="38"/>
      <c r="AE91" s="38"/>
      <c r="AF91" s="38"/>
      <c r="AG91" s="38"/>
      <c r="AH91" s="38"/>
      <c r="AI91" s="38"/>
      <c r="AJ91" s="38"/>
    </row>
    <row r="92" spans="1:36" ht="17.25" customHeight="1" x14ac:dyDescent="0.2">
      <c r="A92" s="77" t="s">
        <v>17</v>
      </c>
      <c r="B92" s="77" t="s">
        <v>315</v>
      </c>
      <c r="C92" s="76" t="s">
        <v>5025</v>
      </c>
      <c r="D92" s="77" t="s">
        <v>162</v>
      </c>
      <c r="E92" s="77" t="s">
        <v>162</v>
      </c>
      <c r="F92" s="38">
        <v>1</v>
      </c>
      <c r="G92" s="40" t="s">
        <v>238</v>
      </c>
      <c r="H92" s="38">
        <v>1984</v>
      </c>
      <c r="I92" s="38" t="s">
        <v>794</v>
      </c>
      <c r="J92" s="38" t="s">
        <v>795</v>
      </c>
      <c r="K92" s="38"/>
      <c r="L92" s="38" t="s">
        <v>95</v>
      </c>
      <c r="M92" s="38" t="s">
        <v>727</v>
      </c>
      <c r="N92" s="38"/>
      <c r="O92" s="38"/>
      <c r="P92" s="38" t="s">
        <v>78</v>
      </c>
      <c r="Q92" s="38" t="s">
        <v>78</v>
      </c>
      <c r="R92" s="38"/>
      <c r="S92" s="38"/>
      <c r="T92" s="38"/>
      <c r="U92" s="38"/>
      <c r="V92" s="38"/>
      <c r="W92" s="38"/>
      <c r="X92" s="38"/>
      <c r="Y92" s="38"/>
      <c r="Z92" s="38"/>
      <c r="AA92" s="38"/>
      <c r="AB92" s="38"/>
      <c r="AC92" s="38"/>
      <c r="AD92" s="38"/>
      <c r="AE92" s="38"/>
      <c r="AF92" s="38"/>
      <c r="AG92" s="38"/>
      <c r="AH92" s="38"/>
      <c r="AI92" s="38"/>
      <c r="AJ92" s="38"/>
    </row>
    <row r="93" spans="1:36" ht="17.25" customHeight="1" x14ac:dyDescent="0.2">
      <c r="A93" s="77" t="s">
        <v>17</v>
      </c>
      <c r="B93" s="77" t="s">
        <v>247</v>
      </c>
      <c r="C93" s="76" t="s">
        <v>5025</v>
      </c>
      <c r="D93" s="77" t="s">
        <v>162</v>
      </c>
      <c r="E93" s="77" t="s">
        <v>162</v>
      </c>
      <c r="F93" s="38">
        <v>2</v>
      </c>
      <c r="G93" s="40" t="s">
        <v>190</v>
      </c>
      <c r="H93" s="38">
        <v>1985</v>
      </c>
      <c r="I93" s="38" t="s">
        <v>796</v>
      </c>
      <c r="J93" s="38" t="s">
        <v>795</v>
      </c>
      <c r="K93" s="38"/>
      <c r="L93" s="38" t="s">
        <v>95</v>
      </c>
      <c r="M93" s="38" t="s">
        <v>727</v>
      </c>
      <c r="N93" s="38"/>
      <c r="O93" s="38"/>
      <c r="P93" s="38" t="s">
        <v>78</v>
      </c>
      <c r="Q93" s="38" t="s">
        <v>78</v>
      </c>
      <c r="R93" s="38"/>
      <c r="S93" s="38"/>
      <c r="T93" s="38"/>
      <c r="U93" s="38"/>
      <c r="V93" s="38"/>
      <c r="W93" s="38"/>
      <c r="X93" s="38"/>
      <c r="Y93" s="38"/>
      <c r="Z93" s="38"/>
      <c r="AA93" s="38"/>
      <c r="AB93" s="38"/>
      <c r="AC93" s="38"/>
      <c r="AD93" s="38"/>
      <c r="AE93" s="38"/>
      <c r="AF93" s="38"/>
      <c r="AG93" s="38"/>
      <c r="AH93" s="38"/>
      <c r="AI93" s="38"/>
      <c r="AJ93" s="38"/>
    </row>
    <row r="94" spans="1:36" ht="17.25" customHeight="1" x14ac:dyDescent="0.2">
      <c r="A94" s="77" t="s">
        <v>17</v>
      </c>
      <c r="B94" s="77" t="s">
        <v>309</v>
      </c>
      <c r="C94" s="76" t="s">
        <v>5025</v>
      </c>
      <c r="D94" s="77" t="s">
        <v>162</v>
      </c>
      <c r="E94" s="77" t="s">
        <v>162</v>
      </c>
      <c r="F94" s="38">
        <v>3</v>
      </c>
      <c r="G94" s="40" t="s">
        <v>244</v>
      </c>
      <c r="H94" s="38">
        <v>1986</v>
      </c>
      <c r="I94" s="38" t="s">
        <v>797</v>
      </c>
      <c r="J94" s="38" t="s">
        <v>795</v>
      </c>
      <c r="K94" s="38"/>
      <c r="L94" s="38" t="s">
        <v>95</v>
      </c>
      <c r="M94" s="38" t="s">
        <v>727</v>
      </c>
      <c r="N94" s="38"/>
      <c r="O94" s="38"/>
      <c r="P94" s="38" t="s">
        <v>78</v>
      </c>
      <c r="Q94" s="38" t="s">
        <v>78</v>
      </c>
      <c r="R94" s="38"/>
      <c r="S94" s="38"/>
      <c r="T94" s="38"/>
      <c r="U94" s="38"/>
      <c r="V94" s="38"/>
      <c r="W94" s="38"/>
      <c r="X94" s="38"/>
      <c r="Y94" s="38"/>
      <c r="Z94" s="38"/>
      <c r="AA94" s="38"/>
      <c r="AB94" s="38"/>
      <c r="AC94" s="38"/>
      <c r="AD94" s="38"/>
      <c r="AE94" s="38"/>
      <c r="AF94" s="38"/>
      <c r="AG94" s="38"/>
      <c r="AH94" s="38"/>
      <c r="AI94" s="38"/>
      <c r="AJ94" s="38"/>
    </row>
    <row r="95" spans="1:36" ht="17.25" customHeight="1" x14ac:dyDescent="0.2">
      <c r="A95" s="77" t="s">
        <v>17</v>
      </c>
      <c r="B95" s="77" t="s">
        <v>293</v>
      </c>
      <c r="C95" s="76" t="s">
        <v>5025</v>
      </c>
      <c r="D95" s="77" t="s">
        <v>162</v>
      </c>
      <c r="E95" s="77" t="s">
        <v>162</v>
      </c>
      <c r="F95" s="38">
        <v>4</v>
      </c>
      <c r="G95" s="40" t="s">
        <v>248</v>
      </c>
      <c r="H95" s="38">
        <v>1987</v>
      </c>
      <c r="I95" s="38" t="s">
        <v>798</v>
      </c>
      <c r="J95" s="38" t="s">
        <v>795</v>
      </c>
      <c r="K95" s="38"/>
      <c r="L95" s="38" t="s">
        <v>95</v>
      </c>
      <c r="M95" s="38" t="s">
        <v>727</v>
      </c>
      <c r="N95" s="38"/>
      <c r="O95" s="38"/>
      <c r="P95" s="38" t="s">
        <v>78</v>
      </c>
      <c r="Q95" s="38" t="s">
        <v>78</v>
      </c>
      <c r="R95" s="38"/>
      <c r="S95" s="38"/>
      <c r="T95" s="38"/>
      <c r="U95" s="38"/>
      <c r="V95" s="38"/>
      <c r="W95" s="38"/>
      <c r="X95" s="38"/>
      <c r="Y95" s="38"/>
      <c r="Z95" s="38"/>
      <c r="AA95" s="38"/>
      <c r="AB95" s="38"/>
      <c r="AC95" s="38"/>
      <c r="AD95" s="38"/>
      <c r="AE95" s="38"/>
      <c r="AF95" s="38"/>
      <c r="AG95" s="38"/>
      <c r="AH95" s="38"/>
      <c r="AI95" s="38"/>
      <c r="AJ95" s="38"/>
    </row>
    <row r="96" spans="1:36" ht="17.25" customHeight="1" x14ac:dyDescent="0.2">
      <c r="A96" s="77" t="s">
        <v>17</v>
      </c>
      <c r="B96" s="77" t="s">
        <v>253</v>
      </c>
      <c r="C96" s="76" t="s">
        <v>5025</v>
      </c>
      <c r="D96" s="77" t="s">
        <v>162</v>
      </c>
      <c r="E96" s="77" t="s">
        <v>162</v>
      </c>
      <c r="F96" s="38">
        <v>5</v>
      </c>
      <c r="G96" s="40" t="s">
        <v>251</v>
      </c>
      <c r="H96" s="38">
        <v>1988</v>
      </c>
      <c r="I96" s="38" t="s">
        <v>799</v>
      </c>
      <c r="J96" s="38" t="s">
        <v>795</v>
      </c>
      <c r="K96" s="38"/>
      <c r="L96" s="38" t="s">
        <v>95</v>
      </c>
      <c r="M96" s="38" t="s">
        <v>727</v>
      </c>
      <c r="N96" s="38"/>
      <c r="O96" s="38"/>
      <c r="P96" s="38" t="s">
        <v>78</v>
      </c>
      <c r="Q96" s="38" t="s">
        <v>78</v>
      </c>
      <c r="R96" s="38"/>
      <c r="S96" s="38"/>
      <c r="T96" s="38"/>
      <c r="U96" s="38"/>
      <c r="V96" s="38"/>
      <c r="W96" s="38"/>
      <c r="X96" s="38"/>
      <c r="Y96" s="38"/>
      <c r="Z96" s="38"/>
      <c r="AA96" s="38"/>
      <c r="AB96" s="38"/>
      <c r="AC96" s="38"/>
      <c r="AD96" s="38"/>
      <c r="AE96" s="38"/>
      <c r="AF96" s="38"/>
      <c r="AG96" s="38"/>
      <c r="AH96" s="38"/>
      <c r="AI96" s="38"/>
      <c r="AJ96" s="38"/>
    </row>
    <row r="97" spans="1:36" ht="17.25" customHeight="1" x14ac:dyDescent="0.2">
      <c r="A97" s="77" t="s">
        <v>17</v>
      </c>
      <c r="B97" s="77" t="s">
        <v>325</v>
      </c>
      <c r="C97" s="76" t="s">
        <v>5025</v>
      </c>
      <c r="D97" s="77" t="s">
        <v>162</v>
      </c>
      <c r="E97" s="77" t="s">
        <v>162</v>
      </c>
      <c r="F97" s="38">
        <v>6</v>
      </c>
      <c r="G97" s="40" t="s">
        <v>254</v>
      </c>
      <c r="H97" s="38">
        <v>1989</v>
      </c>
      <c r="I97" s="38" t="s">
        <v>800</v>
      </c>
      <c r="J97" s="38" t="s">
        <v>795</v>
      </c>
      <c r="K97" s="38"/>
      <c r="L97" s="38" t="s">
        <v>95</v>
      </c>
      <c r="M97" s="38" t="s">
        <v>727</v>
      </c>
      <c r="N97" s="38"/>
      <c r="O97" s="38"/>
      <c r="P97" s="38" t="s">
        <v>78</v>
      </c>
      <c r="Q97" s="38" t="s">
        <v>78</v>
      </c>
      <c r="R97" s="38"/>
      <c r="S97" s="38"/>
      <c r="T97" s="38"/>
      <c r="U97" s="38"/>
      <c r="V97" s="38"/>
      <c r="W97" s="38"/>
      <c r="X97" s="38"/>
      <c r="Y97" s="38"/>
      <c r="Z97" s="38"/>
      <c r="AA97" s="38"/>
      <c r="AB97" s="38"/>
      <c r="AC97" s="38"/>
      <c r="AD97" s="38"/>
      <c r="AE97" s="38"/>
      <c r="AF97" s="38"/>
      <c r="AG97" s="38"/>
      <c r="AH97" s="38"/>
      <c r="AI97" s="38"/>
      <c r="AJ97" s="38"/>
    </row>
    <row r="98" spans="1:36" ht="17.25" customHeight="1" x14ac:dyDescent="0.2">
      <c r="A98" s="77" t="s">
        <v>17</v>
      </c>
      <c r="B98" s="77" t="s">
        <v>306</v>
      </c>
      <c r="C98" s="76" t="s">
        <v>5025</v>
      </c>
      <c r="D98" s="77" t="s">
        <v>162</v>
      </c>
      <c r="E98" s="77" t="s">
        <v>162</v>
      </c>
      <c r="F98" s="38">
        <v>7</v>
      </c>
      <c r="G98" s="40" t="s">
        <v>257</v>
      </c>
      <c r="H98" s="38">
        <v>1990</v>
      </c>
      <c r="I98" s="38" t="s">
        <v>801</v>
      </c>
      <c r="J98" s="38" t="s">
        <v>795</v>
      </c>
      <c r="K98" s="38"/>
      <c r="L98" s="38" t="s">
        <v>95</v>
      </c>
      <c r="M98" s="38" t="s">
        <v>727</v>
      </c>
      <c r="N98" s="38"/>
      <c r="O98" s="38"/>
      <c r="P98" s="38" t="s">
        <v>78</v>
      </c>
      <c r="Q98" s="38" t="s">
        <v>78</v>
      </c>
      <c r="R98" s="38"/>
      <c r="S98" s="38"/>
      <c r="T98" s="38"/>
      <c r="U98" s="38"/>
      <c r="V98" s="38"/>
      <c r="W98" s="38"/>
      <c r="X98" s="38"/>
      <c r="Y98" s="38"/>
      <c r="Z98" s="38"/>
      <c r="AA98" s="38"/>
      <c r="AB98" s="38"/>
      <c r="AC98" s="38"/>
      <c r="AD98" s="38"/>
      <c r="AE98" s="38"/>
      <c r="AF98" s="38"/>
      <c r="AG98" s="38"/>
      <c r="AH98" s="38"/>
      <c r="AI98" s="38"/>
      <c r="AJ98" s="38"/>
    </row>
    <row r="99" spans="1:36" ht="17.25" customHeight="1" x14ac:dyDescent="0.2">
      <c r="A99" s="77" t="s">
        <v>17</v>
      </c>
      <c r="B99" s="77" t="s">
        <v>284</v>
      </c>
      <c r="C99" s="76" t="s">
        <v>5025</v>
      </c>
      <c r="D99" s="77" t="s">
        <v>162</v>
      </c>
      <c r="E99" s="77" t="s">
        <v>162</v>
      </c>
      <c r="F99" s="38">
        <v>8</v>
      </c>
      <c r="G99" s="40" t="s">
        <v>260</v>
      </c>
      <c r="H99" s="38">
        <v>1991</v>
      </c>
      <c r="I99" s="38" t="s">
        <v>802</v>
      </c>
      <c r="J99" s="38" t="s">
        <v>795</v>
      </c>
      <c r="K99" s="38"/>
      <c r="L99" s="38" t="s">
        <v>95</v>
      </c>
      <c r="M99" s="38" t="s">
        <v>727</v>
      </c>
      <c r="N99" s="38"/>
      <c r="O99" s="38"/>
      <c r="P99" s="38" t="s">
        <v>78</v>
      </c>
      <c r="Q99" s="38" t="s">
        <v>78</v>
      </c>
      <c r="R99" s="38"/>
      <c r="S99" s="38"/>
      <c r="T99" s="38"/>
      <c r="U99" s="38"/>
      <c r="V99" s="38"/>
      <c r="W99" s="38"/>
      <c r="X99" s="38"/>
      <c r="Y99" s="38"/>
      <c r="Z99" s="38"/>
      <c r="AA99" s="38"/>
      <c r="AB99" s="38"/>
      <c r="AC99" s="38"/>
      <c r="AD99" s="38"/>
      <c r="AE99" s="38"/>
      <c r="AF99" s="38"/>
      <c r="AG99" s="38"/>
      <c r="AH99" s="38"/>
      <c r="AI99" s="38"/>
      <c r="AJ99" s="38"/>
    </row>
    <row r="100" spans="1:36" ht="17.25" customHeight="1" x14ac:dyDescent="0.2">
      <c r="A100" s="77" t="s">
        <v>17</v>
      </c>
      <c r="B100" s="77" t="s">
        <v>328</v>
      </c>
      <c r="C100" s="76" t="s">
        <v>5025</v>
      </c>
      <c r="D100" s="77" t="s">
        <v>162</v>
      </c>
      <c r="E100" s="77" t="s">
        <v>162</v>
      </c>
      <c r="F100" s="38">
        <v>9</v>
      </c>
      <c r="G100" s="40" t="s">
        <v>263</v>
      </c>
      <c r="H100" s="38">
        <v>1992</v>
      </c>
      <c r="I100" s="38" t="s">
        <v>803</v>
      </c>
      <c r="J100" s="38" t="s">
        <v>795</v>
      </c>
      <c r="K100" s="38"/>
      <c r="L100" s="38" t="s">
        <v>95</v>
      </c>
      <c r="M100" s="38" t="s">
        <v>727</v>
      </c>
      <c r="N100" s="38"/>
      <c r="O100" s="38"/>
      <c r="P100" s="38" t="s">
        <v>78</v>
      </c>
      <c r="Q100" s="38" t="s">
        <v>78</v>
      </c>
      <c r="R100" s="38"/>
      <c r="S100" s="38"/>
      <c r="T100" s="38"/>
      <c r="U100" s="38"/>
      <c r="V100" s="38"/>
      <c r="W100" s="38"/>
      <c r="X100" s="38"/>
      <c r="Y100" s="38"/>
      <c r="Z100" s="38"/>
      <c r="AA100" s="38"/>
      <c r="AB100" s="38"/>
      <c r="AC100" s="38"/>
      <c r="AD100" s="38"/>
      <c r="AE100" s="38"/>
      <c r="AF100" s="38"/>
      <c r="AG100" s="38"/>
      <c r="AH100" s="38"/>
      <c r="AI100" s="38"/>
      <c r="AJ100" s="38"/>
    </row>
    <row r="101" spans="1:36" ht="17.25" customHeight="1" x14ac:dyDescent="0.2">
      <c r="A101" s="77" t="s">
        <v>17</v>
      </c>
      <c r="B101" s="77" t="s">
        <v>322</v>
      </c>
      <c r="C101" s="76" t="s">
        <v>5025</v>
      </c>
      <c r="D101" s="77" t="s">
        <v>162</v>
      </c>
      <c r="E101" s="77" t="s">
        <v>162</v>
      </c>
      <c r="F101" s="38">
        <v>10</v>
      </c>
      <c r="G101" s="40" t="s">
        <v>266</v>
      </c>
      <c r="H101" s="38">
        <v>1993</v>
      </c>
      <c r="I101" s="38" t="s">
        <v>804</v>
      </c>
      <c r="J101" s="38" t="s">
        <v>795</v>
      </c>
      <c r="K101" s="38"/>
      <c r="L101" s="38" t="s">
        <v>95</v>
      </c>
      <c r="M101" s="38" t="s">
        <v>727</v>
      </c>
      <c r="N101" s="38"/>
      <c r="O101" s="38"/>
      <c r="P101" s="38" t="s">
        <v>78</v>
      </c>
      <c r="Q101" s="38" t="s">
        <v>78</v>
      </c>
      <c r="R101" s="38"/>
      <c r="S101" s="38"/>
      <c r="T101" s="38"/>
      <c r="U101" s="38"/>
      <c r="V101" s="38"/>
      <c r="W101" s="38"/>
      <c r="X101" s="38"/>
      <c r="Y101" s="38"/>
      <c r="Z101" s="38"/>
      <c r="AA101" s="38"/>
      <c r="AB101" s="38"/>
      <c r="AC101" s="38"/>
      <c r="AD101" s="38"/>
      <c r="AE101" s="38"/>
      <c r="AF101" s="38"/>
      <c r="AG101" s="38"/>
      <c r="AH101" s="38"/>
      <c r="AI101" s="38"/>
      <c r="AJ101" s="38"/>
    </row>
    <row r="102" spans="1:36" ht="17.25" customHeight="1" x14ac:dyDescent="0.2">
      <c r="A102" s="77" t="s">
        <v>17</v>
      </c>
      <c r="B102" s="77" t="s">
        <v>278</v>
      </c>
      <c r="C102" s="76" t="s">
        <v>5025</v>
      </c>
      <c r="D102" s="77" t="s">
        <v>162</v>
      </c>
      <c r="E102" s="77" t="s">
        <v>162</v>
      </c>
      <c r="F102" s="38">
        <v>11</v>
      </c>
      <c r="G102" s="40" t="s">
        <v>269</v>
      </c>
      <c r="H102" s="38">
        <v>1994</v>
      </c>
      <c r="I102" s="38" t="s">
        <v>805</v>
      </c>
      <c r="J102" s="38" t="s">
        <v>795</v>
      </c>
      <c r="K102" s="38"/>
      <c r="L102" s="38" t="s">
        <v>95</v>
      </c>
      <c r="M102" s="38" t="s">
        <v>727</v>
      </c>
      <c r="N102" s="38"/>
      <c r="O102" s="38"/>
      <c r="P102" s="38" t="s">
        <v>78</v>
      </c>
      <c r="Q102" s="38" t="s">
        <v>78</v>
      </c>
      <c r="R102" s="38"/>
      <c r="S102" s="38"/>
      <c r="T102" s="38"/>
      <c r="U102" s="38"/>
      <c r="V102" s="38"/>
      <c r="W102" s="38"/>
      <c r="X102" s="38"/>
      <c r="Y102" s="38"/>
      <c r="Z102" s="38"/>
      <c r="AA102" s="38"/>
      <c r="AB102" s="38"/>
      <c r="AC102" s="38"/>
      <c r="AD102" s="38"/>
      <c r="AE102" s="38"/>
      <c r="AF102" s="38"/>
      <c r="AG102" s="38"/>
      <c r="AH102" s="38"/>
      <c r="AI102" s="38"/>
      <c r="AJ102" s="38"/>
    </row>
    <row r="103" spans="1:36" ht="17.25" customHeight="1" x14ac:dyDescent="0.2">
      <c r="A103" s="77" t="s">
        <v>17</v>
      </c>
      <c r="B103" s="77" t="s">
        <v>297</v>
      </c>
      <c r="C103" s="76" t="s">
        <v>5025</v>
      </c>
      <c r="D103" s="77" t="s">
        <v>162</v>
      </c>
      <c r="E103" s="77" t="s">
        <v>162</v>
      </c>
      <c r="F103" s="38">
        <v>12</v>
      </c>
      <c r="G103" s="40" t="s">
        <v>273</v>
      </c>
      <c r="H103" s="38">
        <v>1995</v>
      </c>
      <c r="I103" s="38" t="s">
        <v>806</v>
      </c>
      <c r="J103" s="38" t="s">
        <v>795</v>
      </c>
      <c r="K103" s="38"/>
      <c r="L103" s="38" t="s">
        <v>95</v>
      </c>
      <c r="M103" s="38" t="s">
        <v>727</v>
      </c>
      <c r="N103" s="38"/>
      <c r="O103" s="38"/>
      <c r="P103" s="38" t="s">
        <v>78</v>
      </c>
      <c r="Q103" s="38" t="s">
        <v>78</v>
      </c>
      <c r="R103" s="38"/>
      <c r="S103" s="38"/>
      <c r="T103" s="38"/>
      <c r="U103" s="38"/>
      <c r="V103" s="38"/>
      <c r="W103" s="38"/>
      <c r="X103" s="38"/>
      <c r="Y103" s="38"/>
      <c r="Z103" s="38"/>
      <c r="AA103" s="38"/>
      <c r="AB103" s="38"/>
      <c r="AC103" s="38"/>
      <c r="AD103" s="38"/>
      <c r="AE103" s="38"/>
      <c r="AF103" s="38"/>
      <c r="AG103" s="38"/>
      <c r="AH103" s="38"/>
      <c r="AI103" s="38"/>
      <c r="AJ103" s="38"/>
    </row>
    <row r="104" spans="1:36" ht="17.25" customHeight="1" x14ac:dyDescent="0.2">
      <c r="A104" s="77" t="s">
        <v>17</v>
      </c>
      <c r="B104" s="77" t="s">
        <v>250</v>
      </c>
      <c r="C104" s="76" t="s">
        <v>5025</v>
      </c>
      <c r="D104" s="77" t="s">
        <v>162</v>
      </c>
      <c r="E104" s="77" t="s">
        <v>162</v>
      </c>
      <c r="F104" s="38">
        <v>13</v>
      </c>
      <c r="G104" s="40" t="s">
        <v>276</v>
      </c>
      <c r="H104" s="38">
        <v>1996</v>
      </c>
      <c r="I104" s="38" t="s">
        <v>807</v>
      </c>
      <c r="J104" s="38" t="s">
        <v>795</v>
      </c>
      <c r="K104" s="38"/>
      <c r="L104" s="38" t="s">
        <v>95</v>
      </c>
      <c r="M104" s="38" t="s">
        <v>727</v>
      </c>
      <c r="N104" s="38"/>
      <c r="O104" s="38"/>
      <c r="P104" s="38" t="s">
        <v>78</v>
      </c>
      <c r="Q104" s="38" t="s">
        <v>78</v>
      </c>
      <c r="R104" s="38"/>
      <c r="S104" s="38"/>
      <c r="T104" s="38"/>
      <c r="U104" s="38"/>
      <c r="V104" s="38"/>
      <c r="W104" s="38"/>
      <c r="X104" s="38"/>
      <c r="Y104" s="38"/>
      <c r="Z104" s="38"/>
      <c r="AA104" s="38"/>
      <c r="AB104" s="38"/>
      <c r="AC104" s="38"/>
      <c r="AD104" s="38"/>
      <c r="AE104" s="38"/>
      <c r="AF104" s="38"/>
      <c r="AG104" s="38"/>
      <c r="AH104" s="38"/>
      <c r="AI104" s="38"/>
      <c r="AJ104" s="38"/>
    </row>
    <row r="105" spans="1:36" ht="17.25" customHeight="1" x14ac:dyDescent="0.2">
      <c r="A105" s="77" t="s">
        <v>17</v>
      </c>
      <c r="B105" s="77" t="s">
        <v>272</v>
      </c>
      <c r="C105" s="76" t="s">
        <v>5025</v>
      </c>
      <c r="D105" s="77" t="s">
        <v>162</v>
      </c>
      <c r="E105" s="77" t="s">
        <v>162</v>
      </c>
      <c r="F105" s="38">
        <v>14</v>
      </c>
      <c r="G105" s="40" t="s">
        <v>279</v>
      </c>
      <c r="H105" s="38">
        <v>1997</v>
      </c>
      <c r="I105" s="38" t="s">
        <v>808</v>
      </c>
      <c r="J105" s="38" t="s">
        <v>795</v>
      </c>
      <c r="K105" s="38"/>
      <c r="L105" s="38" t="s">
        <v>95</v>
      </c>
      <c r="M105" s="38" t="s">
        <v>727</v>
      </c>
      <c r="N105" s="38"/>
      <c r="O105" s="38"/>
      <c r="P105" s="38" t="s">
        <v>78</v>
      </c>
      <c r="Q105" s="38" t="s">
        <v>78</v>
      </c>
      <c r="R105" s="38"/>
      <c r="S105" s="38"/>
      <c r="T105" s="38"/>
      <c r="U105" s="38"/>
      <c r="V105" s="38"/>
      <c r="W105" s="38"/>
      <c r="X105" s="38"/>
      <c r="Y105" s="38"/>
      <c r="Z105" s="38"/>
      <c r="AA105" s="38"/>
      <c r="AB105" s="38"/>
      <c r="AC105" s="38"/>
      <c r="AD105" s="38"/>
      <c r="AE105" s="38"/>
      <c r="AF105" s="38"/>
      <c r="AG105" s="38"/>
      <c r="AH105" s="38"/>
      <c r="AI105" s="38"/>
      <c r="AJ105" s="38"/>
    </row>
    <row r="106" spans="1:36" ht="17.25" customHeight="1" x14ac:dyDescent="0.2">
      <c r="A106" s="77" t="s">
        <v>17</v>
      </c>
      <c r="B106" s="77" t="s">
        <v>331</v>
      </c>
      <c r="C106" s="76" t="s">
        <v>5025</v>
      </c>
      <c r="D106" s="77" t="s">
        <v>162</v>
      </c>
      <c r="E106" s="77" t="s">
        <v>162</v>
      </c>
      <c r="F106" s="38">
        <v>15</v>
      </c>
      <c r="G106" s="40" t="s">
        <v>282</v>
      </c>
      <c r="H106" s="38">
        <v>1998</v>
      </c>
      <c r="I106" s="38" t="s">
        <v>809</v>
      </c>
      <c r="J106" s="38" t="s">
        <v>795</v>
      </c>
      <c r="K106" s="38"/>
      <c r="L106" s="38" t="s">
        <v>95</v>
      </c>
      <c r="M106" s="38" t="s">
        <v>727</v>
      </c>
      <c r="N106" s="38"/>
      <c r="O106" s="38"/>
      <c r="P106" s="38" t="s">
        <v>78</v>
      </c>
      <c r="Q106" s="38" t="s">
        <v>78</v>
      </c>
      <c r="R106" s="38"/>
      <c r="S106" s="38"/>
      <c r="T106" s="38"/>
      <c r="U106" s="38"/>
      <c r="V106" s="38"/>
      <c r="W106" s="38"/>
      <c r="X106" s="38"/>
      <c r="Y106" s="38"/>
      <c r="Z106" s="38"/>
      <c r="AA106" s="38"/>
      <c r="AB106" s="38"/>
      <c r="AC106" s="38"/>
      <c r="AD106" s="38"/>
      <c r="AE106" s="38"/>
      <c r="AF106" s="38"/>
      <c r="AG106" s="38"/>
      <c r="AH106" s="38"/>
      <c r="AI106" s="38"/>
      <c r="AJ106" s="38"/>
    </row>
    <row r="107" spans="1:36" ht="17.25" customHeight="1" x14ac:dyDescent="0.2">
      <c r="A107" s="77" t="s">
        <v>17</v>
      </c>
      <c r="B107" s="77" t="s">
        <v>259</v>
      </c>
      <c r="C107" s="76" t="s">
        <v>5025</v>
      </c>
      <c r="D107" s="77" t="s">
        <v>162</v>
      </c>
      <c r="E107" s="77" t="s">
        <v>162</v>
      </c>
      <c r="F107" s="38">
        <v>16</v>
      </c>
      <c r="G107" s="40" t="s">
        <v>285</v>
      </c>
      <c r="H107" s="38">
        <v>1999</v>
      </c>
      <c r="I107" s="38" t="s">
        <v>810</v>
      </c>
      <c r="J107" s="38" t="s">
        <v>795</v>
      </c>
      <c r="K107" s="38"/>
      <c r="L107" s="38" t="s">
        <v>95</v>
      </c>
      <c r="M107" s="38" t="s">
        <v>727</v>
      </c>
      <c r="N107" s="38"/>
      <c r="O107" s="38"/>
      <c r="P107" s="38" t="s">
        <v>78</v>
      </c>
      <c r="Q107" s="38" t="s">
        <v>78</v>
      </c>
      <c r="R107" s="38"/>
      <c r="S107" s="38"/>
      <c r="T107" s="38"/>
      <c r="U107" s="38"/>
      <c r="V107" s="38"/>
      <c r="W107" s="38"/>
      <c r="X107" s="38"/>
      <c r="Y107" s="38"/>
      <c r="Z107" s="38"/>
      <c r="AA107" s="38"/>
      <c r="AB107" s="38"/>
      <c r="AC107" s="38"/>
      <c r="AD107" s="38"/>
      <c r="AE107" s="38"/>
      <c r="AF107" s="38"/>
      <c r="AG107" s="38"/>
      <c r="AH107" s="38"/>
      <c r="AI107" s="38"/>
      <c r="AJ107" s="38"/>
    </row>
    <row r="108" spans="1:36" ht="17.25" customHeight="1" x14ac:dyDescent="0.2">
      <c r="A108" s="77" t="s">
        <v>17</v>
      </c>
      <c r="B108" s="77" t="s">
        <v>287</v>
      </c>
      <c r="C108" s="76" t="s">
        <v>5025</v>
      </c>
      <c r="D108" s="77" t="s">
        <v>162</v>
      </c>
      <c r="E108" s="77" t="s">
        <v>162</v>
      </c>
      <c r="F108" s="38">
        <v>17</v>
      </c>
      <c r="G108" s="40" t="s">
        <v>288</v>
      </c>
      <c r="H108" s="38">
        <v>2000</v>
      </c>
      <c r="I108" s="38" t="s">
        <v>811</v>
      </c>
      <c r="J108" s="38" t="s">
        <v>795</v>
      </c>
      <c r="K108" s="38"/>
      <c r="L108" s="38" t="s">
        <v>95</v>
      </c>
      <c r="M108" s="38" t="s">
        <v>727</v>
      </c>
      <c r="N108" s="38"/>
      <c r="O108" s="38"/>
      <c r="P108" s="38" t="s">
        <v>78</v>
      </c>
      <c r="Q108" s="38" t="s">
        <v>78</v>
      </c>
      <c r="R108" s="38"/>
      <c r="S108" s="38"/>
      <c r="T108" s="38"/>
      <c r="U108" s="38"/>
      <c r="V108" s="38"/>
      <c r="W108" s="38"/>
      <c r="X108" s="38"/>
      <c r="Y108" s="38"/>
      <c r="Z108" s="38"/>
      <c r="AA108" s="38"/>
      <c r="AB108" s="38"/>
      <c r="AC108" s="38"/>
      <c r="AD108" s="38"/>
      <c r="AE108" s="38"/>
      <c r="AF108" s="38"/>
      <c r="AG108" s="38"/>
      <c r="AH108" s="38"/>
      <c r="AI108" s="38"/>
      <c r="AJ108" s="38"/>
    </row>
    <row r="109" spans="1:36" ht="17.25" customHeight="1" x14ac:dyDescent="0.2">
      <c r="A109" s="77" t="s">
        <v>17</v>
      </c>
      <c r="B109" s="77" t="s">
        <v>275</v>
      </c>
      <c r="C109" s="76" t="s">
        <v>5025</v>
      </c>
      <c r="D109" s="77" t="s">
        <v>162</v>
      </c>
      <c r="E109" s="77" t="s">
        <v>162</v>
      </c>
      <c r="F109" s="38">
        <v>18</v>
      </c>
      <c r="G109" s="40" t="s">
        <v>291</v>
      </c>
      <c r="H109" s="38">
        <v>2001</v>
      </c>
      <c r="I109" s="38" t="s">
        <v>812</v>
      </c>
      <c r="J109" s="38" t="s">
        <v>795</v>
      </c>
      <c r="K109" s="38"/>
      <c r="L109" s="38" t="s">
        <v>95</v>
      </c>
      <c r="M109" s="38" t="s">
        <v>727</v>
      </c>
      <c r="N109" s="38"/>
      <c r="O109" s="38"/>
      <c r="P109" s="38" t="s">
        <v>78</v>
      </c>
      <c r="Q109" s="38" t="s">
        <v>78</v>
      </c>
      <c r="R109" s="38"/>
      <c r="S109" s="38"/>
      <c r="T109" s="38"/>
      <c r="U109" s="38"/>
      <c r="V109" s="38"/>
      <c r="W109" s="38"/>
      <c r="X109" s="38"/>
      <c r="Y109" s="38"/>
      <c r="Z109" s="38"/>
      <c r="AA109" s="38"/>
      <c r="AB109" s="38"/>
      <c r="AC109" s="38"/>
      <c r="AD109" s="38"/>
      <c r="AE109" s="38"/>
      <c r="AF109" s="38"/>
      <c r="AG109" s="38"/>
      <c r="AH109" s="38"/>
      <c r="AI109" s="38"/>
      <c r="AJ109" s="38"/>
    </row>
    <row r="110" spans="1:36" ht="17.25" customHeight="1" x14ac:dyDescent="0.2">
      <c r="A110" s="77" t="s">
        <v>17</v>
      </c>
      <c r="B110" s="77" t="s">
        <v>300</v>
      </c>
      <c r="C110" s="76" t="s">
        <v>5025</v>
      </c>
      <c r="D110" s="77" t="s">
        <v>162</v>
      </c>
      <c r="E110" s="77" t="s">
        <v>162</v>
      </c>
      <c r="F110" s="38">
        <v>19</v>
      </c>
      <c r="G110" s="40" t="s">
        <v>294</v>
      </c>
      <c r="H110" s="38">
        <v>2002</v>
      </c>
      <c r="I110" s="38" t="s">
        <v>813</v>
      </c>
      <c r="J110" s="38" t="s">
        <v>795</v>
      </c>
      <c r="K110" s="38"/>
      <c r="L110" s="38" t="s">
        <v>95</v>
      </c>
      <c r="M110" s="38" t="s">
        <v>727</v>
      </c>
      <c r="N110" s="38"/>
      <c r="O110" s="38"/>
      <c r="P110" s="38" t="s">
        <v>78</v>
      </c>
      <c r="Q110" s="38" t="s">
        <v>78</v>
      </c>
      <c r="R110" s="38"/>
      <c r="S110" s="38"/>
      <c r="T110" s="38"/>
      <c r="U110" s="38"/>
      <c r="V110" s="38"/>
      <c r="W110" s="38"/>
      <c r="X110" s="38"/>
      <c r="Y110" s="38"/>
      <c r="Z110" s="38"/>
      <c r="AA110" s="38"/>
      <c r="AB110" s="38"/>
      <c r="AC110" s="38"/>
      <c r="AD110" s="38"/>
      <c r="AE110" s="38"/>
      <c r="AF110" s="38"/>
      <c r="AG110" s="38"/>
      <c r="AH110" s="38"/>
      <c r="AI110" s="38"/>
      <c r="AJ110" s="38"/>
    </row>
    <row r="111" spans="1:36" ht="17.25" customHeight="1" x14ac:dyDescent="0.2">
      <c r="A111" s="77" t="s">
        <v>17</v>
      </c>
      <c r="B111" s="77" t="s">
        <v>265</v>
      </c>
      <c r="C111" s="76" t="s">
        <v>5025</v>
      </c>
      <c r="D111" s="77" t="s">
        <v>162</v>
      </c>
      <c r="E111" s="77" t="s">
        <v>162</v>
      </c>
      <c r="F111" s="38">
        <v>20</v>
      </c>
      <c r="G111" s="40" t="s">
        <v>298</v>
      </c>
      <c r="H111" s="38">
        <v>2003</v>
      </c>
      <c r="I111" s="38" t="s">
        <v>814</v>
      </c>
      <c r="J111" s="38" t="s">
        <v>795</v>
      </c>
      <c r="K111" s="38"/>
      <c r="L111" s="38" t="s">
        <v>95</v>
      </c>
      <c r="M111" s="38" t="s">
        <v>727</v>
      </c>
      <c r="N111" s="38"/>
      <c r="O111" s="38"/>
      <c r="P111" s="38" t="s">
        <v>78</v>
      </c>
      <c r="Q111" s="38" t="s">
        <v>78</v>
      </c>
      <c r="R111" s="38"/>
      <c r="S111" s="38"/>
      <c r="T111" s="38"/>
      <c r="U111" s="38"/>
      <c r="V111" s="38"/>
      <c r="W111" s="38"/>
      <c r="X111" s="38"/>
      <c r="Y111" s="38"/>
      <c r="Z111" s="38"/>
      <c r="AA111" s="38"/>
      <c r="AB111" s="38"/>
      <c r="AC111" s="38"/>
      <c r="AD111" s="38"/>
      <c r="AE111" s="38"/>
      <c r="AF111" s="38"/>
      <c r="AG111" s="38"/>
      <c r="AH111" s="38"/>
      <c r="AI111" s="38"/>
      <c r="AJ111" s="38"/>
    </row>
    <row r="112" spans="1:36" ht="17.25" customHeight="1" x14ac:dyDescent="0.2">
      <c r="A112" s="77" t="s">
        <v>17</v>
      </c>
      <c r="B112" s="77" t="s">
        <v>312</v>
      </c>
      <c r="C112" s="76" t="s">
        <v>5025</v>
      </c>
      <c r="D112" s="77" t="s">
        <v>162</v>
      </c>
      <c r="E112" s="77" t="s">
        <v>162</v>
      </c>
      <c r="F112" s="38">
        <v>21</v>
      </c>
      <c r="G112" s="40" t="s">
        <v>301</v>
      </c>
      <c r="H112" s="38">
        <v>2004</v>
      </c>
      <c r="I112" s="38" t="s">
        <v>815</v>
      </c>
      <c r="J112" s="38" t="s">
        <v>795</v>
      </c>
      <c r="K112" s="38"/>
      <c r="L112" s="38" t="s">
        <v>95</v>
      </c>
      <c r="M112" s="38" t="s">
        <v>727</v>
      </c>
      <c r="N112" s="38"/>
      <c r="O112" s="38"/>
      <c r="P112" s="38" t="s">
        <v>78</v>
      </c>
      <c r="Q112" s="38" t="s">
        <v>78</v>
      </c>
      <c r="R112" s="38"/>
      <c r="S112" s="38"/>
      <c r="T112" s="38"/>
      <c r="U112" s="38"/>
      <c r="V112" s="38"/>
      <c r="W112" s="38"/>
      <c r="X112" s="38"/>
      <c r="Y112" s="38"/>
      <c r="Z112" s="38"/>
      <c r="AA112" s="38"/>
      <c r="AB112" s="38"/>
      <c r="AC112" s="38"/>
      <c r="AD112" s="38"/>
      <c r="AE112" s="38"/>
      <c r="AF112" s="38"/>
      <c r="AG112" s="38"/>
      <c r="AH112" s="38"/>
      <c r="AI112" s="38"/>
      <c r="AJ112" s="38"/>
    </row>
    <row r="113" spans="1:36" ht="17.25" customHeight="1" x14ac:dyDescent="0.2">
      <c r="A113" s="77" t="s">
        <v>17</v>
      </c>
      <c r="B113" s="77" t="s">
        <v>256</v>
      </c>
      <c r="C113" s="76" t="s">
        <v>5025</v>
      </c>
      <c r="D113" s="77" t="s">
        <v>162</v>
      </c>
      <c r="E113" s="77" t="s">
        <v>162</v>
      </c>
      <c r="F113" s="38">
        <v>22</v>
      </c>
      <c r="G113" s="40" t="s">
        <v>304</v>
      </c>
      <c r="H113" s="38">
        <v>2005</v>
      </c>
      <c r="I113" s="38" t="s">
        <v>816</v>
      </c>
      <c r="J113" s="38" t="s">
        <v>795</v>
      </c>
      <c r="K113" s="38"/>
      <c r="L113" s="38" t="s">
        <v>95</v>
      </c>
      <c r="M113" s="38" t="s">
        <v>727</v>
      </c>
      <c r="N113" s="38"/>
      <c r="O113" s="38"/>
      <c r="P113" s="38" t="s">
        <v>78</v>
      </c>
      <c r="Q113" s="38" t="s">
        <v>78</v>
      </c>
      <c r="R113" s="38"/>
      <c r="S113" s="38"/>
      <c r="T113" s="38"/>
      <c r="U113" s="38"/>
      <c r="V113" s="38"/>
      <c r="W113" s="38"/>
      <c r="X113" s="38"/>
      <c r="Y113" s="38"/>
      <c r="Z113" s="38"/>
      <c r="AA113" s="38"/>
      <c r="AB113" s="38"/>
      <c r="AC113" s="38"/>
      <c r="AD113" s="38"/>
      <c r="AE113" s="38"/>
      <c r="AF113" s="38"/>
      <c r="AG113" s="38"/>
      <c r="AH113" s="38"/>
      <c r="AI113" s="38"/>
      <c r="AJ113" s="38"/>
    </row>
    <row r="114" spans="1:36" ht="17.25" customHeight="1" x14ac:dyDescent="0.2">
      <c r="A114" s="77" t="s">
        <v>17</v>
      </c>
      <c r="B114" s="77" t="s">
        <v>243</v>
      </c>
      <c r="C114" s="76" t="s">
        <v>5025</v>
      </c>
      <c r="D114" s="77" t="s">
        <v>162</v>
      </c>
      <c r="E114" s="77" t="s">
        <v>162</v>
      </c>
      <c r="F114" s="38">
        <v>23</v>
      </c>
      <c r="G114" s="40" t="s">
        <v>307</v>
      </c>
      <c r="H114" s="38">
        <v>2006</v>
      </c>
      <c r="I114" s="38" t="s">
        <v>817</v>
      </c>
      <c r="J114" s="38" t="s">
        <v>795</v>
      </c>
      <c r="K114" s="38"/>
      <c r="L114" s="38" t="s">
        <v>95</v>
      </c>
      <c r="M114" s="38" t="s">
        <v>727</v>
      </c>
      <c r="N114" s="38"/>
      <c r="O114" s="38"/>
      <c r="P114" s="38" t="s">
        <v>78</v>
      </c>
      <c r="Q114" s="38" t="s">
        <v>78</v>
      </c>
      <c r="R114" s="38"/>
      <c r="S114" s="38"/>
      <c r="T114" s="38"/>
      <c r="U114" s="38"/>
      <c r="V114" s="38"/>
      <c r="W114" s="38"/>
      <c r="X114" s="38"/>
      <c r="Y114" s="38"/>
      <c r="Z114" s="38"/>
      <c r="AA114" s="38"/>
      <c r="AB114" s="38"/>
      <c r="AC114" s="38"/>
      <c r="AD114" s="38"/>
      <c r="AE114" s="38"/>
      <c r="AF114" s="38"/>
      <c r="AG114" s="38"/>
      <c r="AH114" s="38"/>
      <c r="AI114" s="38"/>
      <c r="AJ114" s="38"/>
    </row>
    <row r="115" spans="1:36" ht="17.25" customHeight="1" x14ac:dyDescent="0.2">
      <c r="A115" s="77" t="s">
        <v>17</v>
      </c>
      <c r="B115" s="77" t="s">
        <v>237</v>
      </c>
      <c r="C115" s="76" t="s">
        <v>5025</v>
      </c>
      <c r="D115" s="77" t="s">
        <v>162</v>
      </c>
      <c r="E115" s="77" t="s">
        <v>162</v>
      </c>
      <c r="F115" s="38">
        <v>24</v>
      </c>
      <c r="G115" s="40" t="s">
        <v>310</v>
      </c>
      <c r="H115" s="38">
        <v>2007</v>
      </c>
      <c r="I115" s="38" t="s">
        <v>818</v>
      </c>
      <c r="J115" s="38" t="s">
        <v>795</v>
      </c>
      <c r="K115" s="38"/>
      <c r="L115" s="38" t="s">
        <v>95</v>
      </c>
      <c r="M115" s="38" t="s">
        <v>727</v>
      </c>
      <c r="N115" s="38"/>
      <c r="O115" s="38"/>
      <c r="P115" s="38" t="s">
        <v>78</v>
      </c>
      <c r="Q115" s="38" t="s">
        <v>78</v>
      </c>
      <c r="R115" s="38"/>
      <c r="S115" s="38"/>
      <c r="T115" s="38"/>
      <c r="U115" s="38"/>
      <c r="V115" s="38"/>
      <c r="W115" s="38"/>
      <c r="X115" s="38"/>
      <c r="Y115" s="38"/>
      <c r="Z115" s="38"/>
      <c r="AA115" s="38"/>
      <c r="AB115" s="38"/>
      <c r="AC115" s="38"/>
      <c r="AD115" s="38"/>
      <c r="AE115" s="38"/>
      <c r="AF115" s="38"/>
      <c r="AG115" s="38"/>
      <c r="AH115" s="38"/>
      <c r="AI115" s="38"/>
      <c r="AJ115" s="38"/>
    </row>
    <row r="116" spans="1:36" ht="17.25" customHeight="1" x14ac:dyDescent="0.2">
      <c r="A116" s="77" t="s">
        <v>17</v>
      </c>
      <c r="B116" s="77" t="s">
        <v>241</v>
      </c>
      <c r="C116" s="76" t="s">
        <v>5025</v>
      </c>
      <c r="D116" s="77" t="s">
        <v>162</v>
      </c>
      <c r="E116" s="77" t="s">
        <v>162</v>
      </c>
      <c r="F116" s="38">
        <v>25</v>
      </c>
      <c r="G116" s="40" t="s">
        <v>313</v>
      </c>
      <c r="H116" s="38">
        <v>2008</v>
      </c>
      <c r="I116" s="38" t="s">
        <v>819</v>
      </c>
      <c r="J116" s="38" t="s">
        <v>795</v>
      </c>
      <c r="K116" s="38"/>
      <c r="L116" s="38" t="s">
        <v>95</v>
      </c>
      <c r="M116" s="38" t="s">
        <v>727</v>
      </c>
      <c r="N116" s="38"/>
      <c r="O116" s="38"/>
      <c r="P116" s="38" t="s">
        <v>78</v>
      </c>
      <c r="Q116" s="38" t="s">
        <v>78</v>
      </c>
      <c r="R116" s="38"/>
      <c r="S116" s="38"/>
      <c r="T116" s="38"/>
      <c r="U116" s="38"/>
      <c r="V116" s="38"/>
      <c r="W116" s="38"/>
      <c r="X116" s="38"/>
      <c r="Y116" s="38"/>
      <c r="Z116" s="38"/>
      <c r="AA116" s="38"/>
      <c r="AB116" s="38"/>
      <c r="AC116" s="38"/>
      <c r="AD116" s="38"/>
      <c r="AE116" s="38"/>
      <c r="AF116" s="38"/>
      <c r="AG116" s="38"/>
      <c r="AH116" s="38"/>
      <c r="AI116" s="38"/>
      <c r="AJ116" s="38"/>
    </row>
    <row r="117" spans="1:36" ht="17.25" customHeight="1" x14ac:dyDescent="0.2">
      <c r="A117" s="77" t="s">
        <v>17</v>
      </c>
      <c r="B117" s="77" t="s">
        <v>506</v>
      </c>
      <c r="C117" s="76" t="s">
        <v>5025</v>
      </c>
      <c r="D117" s="77" t="s">
        <v>162</v>
      </c>
      <c r="E117" s="77" t="s">
        <v>162</v>
      </c>
      <c r="F117" s="38">
        <v>26</v>
      </c>
      <c r="G117" s="40" t="s">
        <v>317</v>
      </c>
      <c r="H117" s="38">
        <v>2009</v>
      </c>
      <c r="I117" s="38" t="s">
        <v>789</v>
      </c>
      <c r="J117" s="38" t="s">
        <v>790</v>
      </c>
      <c r="K117" s="41" t="s">
        <v>4817</v>
      </c>
      <c r="L117" s="38" t="s">
        <v>95</v>
      </c>
      <c r="M117" s="38" t="s">
        <v>727</v>
      </c>
      <c r="N117" s="38"/>
      <c r="O117" s="38"/>
      <c r="P117" s="38" t="s">
        <v>78</v>
      </c>
      <c r="Q117" s="38" t="s">
        <v>78</v>
      </c>
      <c r="R117" s="38"/>
      <c r="S117" s="38"/>
      <c r="T117" s="38"/>
      <c r="U117" s="38"/>
      <c r="V117" s="38"/>
      <c r="W117" s="38"/>
      <c r="X117" s="38"/>
      <c r="Y117" s="38"/>
      <c r="Z117" s="38"/>
      <c r="AA117" s="38"/>
      <c r="AB117" s="38"/>
      <c r="AC117" s="38"/>
      <c r="AD117" s="38"/>
      <c r="AE117" s="38"/>
      <c r="AF117" s="38"/>
      <c r="AG117" s="38"/>
      <c r="AH117" s="38"/>
      <c r="AI117" s="38"/>
      <c r="AJ117" s="38"/>
    </row>
    <row r="118" spans="1:36" ht="17.25" customHeight="1" x14ac:dyDescent="0.2">
      <c r="A118" s="77" t="s">
        <v>17</v>
      </c>
      <c r="B118" s="77" t="s">
        <v>303</v>
      </c>
      <c r="C118" s="76" t="s">
        <v>5025</v>
      </c>
      <c r="D118" s="77" t="s">
        <v>162</v>
      </c>
      <c r="E118" s="77" t="s">
        <v>162</v>
      </c>
      <c r="F118" s="38">
        <v>26</v>
      </c>
      <c r="G118" s="40" t="s">
        <v>317</v>
      </c>
      <c r="H118" s="38">
        <v>2009</v>
      </c>
      <c r="I118" s="38" t="s">
        <v>820</v>
      </c>
      <c r="J118" s="38" t="s">
        <v>795</v>
      </c>
      <c r="K118" s="38"/>
      <c r="L118" s="38" t="s">
        <v>95</v>
      </c>
      <c r="M118" s="38" t="s">
        <v>727</v>
      </c>
      <c r="N118" s="38"/>
      <c r="O118" s="38"/>
      <c r="P118" s="38" t="s">
        <v>78</v>
      </c>
      <c r="Q118" s="38" t="s">
        <v>78</v>
      </c>
      <c r="R118" s="38"/>
      <c r="S118" s="38"/>
      <c r="T118" s="38"/>
      <c r="U118" s="38"/>
      <c r="V118" s="38"/>
      <c r="W118" s="38"/>
      <c r="X118" s="38"/>
      <c r="Y118" s="38"/>
      <c r="Z118" s="38"/>
      <c r="AA118" s="38"/>
      <c r="AB118" s="38"/>
      <c r="AC118" s="38"/>
      <c r="AD118" s="38"/>
      <c r="AE118" s="38"/>
      <c r="AF118" s="38"/>
      <c r="AG118" s="38"/>
      <c r="AH118" s="38"/>
      <c r="AI118" s="38"/>
      <c r="AJ118" s="38"/>
    </row>
    <row r="119" spans="1:36" ht="17.25" customHeight="1" x14ac:dyDescent="0.2">
      <c r="A119" s="77" t="s">
        <v>17</v>
      </c>
      <c r="B119" s="77" t="s">
        <v>268</v>
      </c>
      <c r="C119" s="76" t="s">
        <v>5025</v>
      </c>
      <c r="D119" s="77" t="s">
        <v>162</v>
      </c>
      <c r="E119" s="77" t="s">
        <v>162</v>
      </c>
      <c r="F119" s="38">
        <v>27</v>
      </c>
      <c r="G119" s="40" t="s">
        <v>320</v>
      </c>
      <c r="H119" s="38">
        <v>2010</v>
      </c>
      <c r="I119" s="38" t="s">
        <v>821</v>
      </c>
      <c r="J119" s="38" t="s">
        <v>795</v>
      </c>
      <c r="K119" s="38"/>
      <c r="L119" s="38" t="s">
        <v>95</v>
      </c>
      <c r="M119" s="38" t="s">
        <v>727</v>
      </c>
      <c r="N119" s="38"/>
      <c r="O119" s="38"/>
      <c r="P119" s="38" t="s">
        <v>78</v>
      </c>
      <c r="Q119" s="38" t="s">
        <v>78</v>
      </c>
      <c r="R119" s="38"/>
      <c r="S119" s="38"/>
      <c r="T119" s="38"/>
      <c r="U119" s="38"/>
      <c r="V119" s="38"/>
      <c r="W119" s="38"/>
      <c r="X119" s="38"/>
      <c r="Y119" s="38"/>
      <c r="Z119" s="38"/>
      <c r="AA119" s="38"/>
      <c r="AB119" s="38"/>
      <c r="AC119" s="38"/>
      <c r="AD119" s="38"/>
      <c r="AE119" s="38"/>
      <c r="AF119" s="38"/>
      <c r="AG119" s="38"/>
      <c r="AH119" s="38"/>
      <c r="AI119" s="38"/>
      <c r="AJ119" s="38"/>
    </row>
    <row r="120" spans="1:36" ht="17.25" customHeight="1" x14ac:dyDescent="0.2">
      <c r="A120" s="77" t="s">
        <v>17</v>
      </c>
      <c r="B120" s="77" t="s">
        <v>363</v>
      </c>
      <c r="C120" s="76" t="s">
        <v>5025</v>
      </c>
      <c r="D120" s="77" t="s">
        <v>162</v>
      </c>
      <c r="E120" s="77" t="s">
        <v>162</v>
      </c>
      <c r="F120" s="38">
        <v>28</v>
      </c>
      <c r="G120" s="40" t="s">
        <v>323</v>
      </c>
      <c r="H120" s="38">
        <v>2011</v>
      </c>
      <c r="I120" s="38" t="s">
        <v>791</v>
      </c>
      <c r="J120" s="38" t="s">
        <v>790</v>
      </c>
      <c r="K120" s="38" t="s">
        <v>780</v>
      </c>
      <c r="L120" s="38" t="s">
        <v>95</v>
      </c>
      <c r="M120" s="38" t="s">
        <v>727</v>
      </c>
      <c r="N120" s="38"/>
      <c r="O120" s="38"/>
      <c r="P120" s="38" t="s">
        <v>78</v>
      </c>
      <c r="Q120" s="38" t="s">
        <v>78</v>
      </c>
      <c r="R120" s="38"/>
      <c r="S120" s="38"/>
      <c r="T120" s="38"/>
      <c r="U120" s="38"/>
      <c r="V120" s="38"/>
      <c r="W120" s="38"/>
      <c r="X120" s="38"/>
      <c r="Y120" s="38"/>
      <c r="Z120" s="38"/>
      <c r="AA120" s="38"/>
      <c r="AB120" s="38"/>
      <c r="AC120" s="38"/>
      <c r="AD120" s="38"/>
      <c r="AE120" s="38"/>
      <c r="AF120" s="38"/>
      <c r="AG120" s="38"/>
      <c r="AH120" s="38"/>
      <c r="AI120" s="38"/>
      <c r="AJ120" s="38"/>
    </row>
    <row r="121" spans="1:36" ht="17.25" customHeight="1" x14ac:dyDescent="0.2">
      <c r="A121" s="77" t="s">
        <v>17</v>
      </c>
      <c r="B121" s="77" t="s">
        <v>319</v>
      </c>
      <c r="C121" s="76" t="s">
        <v>5025</v>
      </c>
      <c r="D121" s="77" t="s">
        <v>162</v>
      </c>
      <c r="E121" s="77" t="s">
        <v>162</v>
      </c>
      <c r="F121" s="38">
        <v>28</v>
      </c>
      <c r="G121" s="40" t="s">
        <v>323</v>
      </c>
      <c r="H121" s="38">
        <v>2011</v>
      </c>
      <c r="I121" s="38" t="s">
        <v>822</v>
      </c>
      <c r="J121" s="38" t="s">
        <v>795</v>
      </c>
      <c r="K121" s="38"/>
      <c r="L121" s="38" t="s">
        <v>95</v>
      </c>
      <c r="M121" s="38" t="s">
        <v>727</v>
      </c>
      <c r="N121" s="38"/>
      <c r="O121" s="38"/>
      <c r="P121" s="38" t="s">
        <v>78</v>
      </c>
      <c r="Q121" s="38" t="s">
        <v>78</v>
      </c>
      <c r="R121" s="38"/>
      <c r="S121" s="38"/>
      <c r="T121" s="38"/>
      <c r="U121" s="38"/>
      <c r="V121" s="38"/>
      <c r="W121" s="38"/>
      <c r="X121" s="38"/>
      <c r="Y121" s="38"/>
      <c r="Z121" s="38"/>
      <c r="AA121" s="38"/>
      <c r="AB121" s="38"/>
      <c r="AC121" s="38"/>
      <c r="AD121" s="38"/>
      <c r="AE121" s="38"/>
      <c r="AF121" s="38"/>
      <c r="AG121" s="38"/>
      <c r="AH121" s="38"/>
      <c r="AI121" s="38"/>
      <c r="AJ121" s="38"/>
    </row>
    <row r="122" spans="1:36" ht="17.25" customHeight="1" x14ac:dyDescent="0.2">
      <c r="A122" s="77" t="s">
        <v>17</v>
      </c>
      <c r="B122" s="77" t="s">
        <v>334</v>
      </c>
      <c r="C122" s="76" t="s">
        <v>5025</v>
      </c>
      <c r="D122" s="77" t="s">
        <v>162</v>
      </c>
      <c r="E122" s="77" t="s">
        <v>162</v>
      </c>
      <c r="F122" s="38">
        <v>29</v>
      </c>
      <c r="G122" s="40" t="s">
        <v>326</v>
      </c>
      <c r="H122" s="38">
        <v>2012</v>
      </c>
      <c r="I122" s="38" t="s">
        <v>823</v>
      </c>
      <c r="J122" s="38" t="s">
        <v>795</v>
      </c>
      <c r="K122" s="38"/>
      <c r="L122" s="38" t="s">
        <v>95</v>
      </c>
      <c r="M122" s="38" t="s">
        <v>727</v>
      </c>
      <c r="N122" s="38"/>
      <c r="O122" s="38"/>
      <c r="P122" s="38" t="s">
        <v>78</v>
      </c>
      <c r="Q122" s="38" t="s">
        <v>78</v>
      </c>
      <c r="R122" s="38"/>
      <c r="S122" s="38"/>
      <c r="T122" s="38"/>
      <c r="U122" s="38"/>
      <c r="V122" s="38"/>
      <c r="W122" s="38"/>
      <c r="X122" s="38"/>
      <c r="Y122" s="38"/>
      <c r="Z122" s="38"/>
      <c r="AA122" s="38"/>
      <c r="AB122" s="38"/>
      <c r="AC122" s="38"/>
      <c r="AD122" s="38"/>
      <c r="AE122" s="38"/>
      <c r="AF122" s="38"/>
      <c r="AG122" s="38"/>
      <c r="AH122" s="38"/>
      <c r="AI122" s="38"/>
      <c r="AJ122" s="38"/>
    </row>
    <row r="123" spans="1:36" ht="17.25" customHeight="1" x14ac:dyDescent="0.2">
      <c r="A123" s="77" t="s">
        <v>17</v>
      </c>
      <c r="B123" s="77" t="s">
        <v>508</v>
      </c>
      <c r="C123" s="76" t="s">
        <v>5025</v>
      </c>
      <c r="D123" s="77" t="s">
        <v>162</v>
      </c>
      <c r="E123" s="77" t="s">
        <v>162</v>
      </c>
      <c r="F123" s="38">
        <v>30</v>
      </c>
      <c r="G123" s="40" t="s">
        <v>329</v>
      </c>
      <c r="H123" s="38">
        <v>2013</v>
      </c>
      <c r="I123" s="38" t="s">
        <v>792</v>
      </c>
      <c r="J123" s="38" t="s">
        <v>790</v>
      </c>
      <c r="K123" s="38" t="s">
        <v>780</v>
      </c>
      <c r="L123" s="38" t="s">
        <v>95</v>
      </c>
      <c r="M123" s="38" t="s">
        <v>727</v>
      </c>
      <c r="N123" s="38"/>
      <c r="O123" s="38"/>
      <c r="P123" s="38" t="s">
        <v>78</v>
      </c>
      <c r="Q123" s="38" t="s">
        <v>78</v>
      </c>
      <c r="R123" s="38"/>
      <c r="S123" s="38"/>
      <c r="T123" s="38"/>
      <c r="U123" s="38"/>
      <c r="V123" s="38"/>
      <c r="W123" s="38"/>
      <c r="X123" s="38"/>
      <c r="Y123" s="38"/>
      <c r="Z123" s="38"/>
      <c r="AA123" s="38"/>
      <c r="AB123" s="38"/>
      <c r="AC123" s="38"/>
      <c r="AD123" s="38"/>
      <c r="AE123" s="38"/>
      <c r="AF123" s="38"/>
      <c r="AG123" s="38"/>
      <c r="AH123" s="38"/>
      <c r="AI123" s="38"/>
      <c r="AJ123" s="38"/>
    </row>
    <row r="124" spans="1:36" ht="17.25" customHeight="1" x14ac:dyDescent="0.2">
      <c r="A124" s="77" t="s">
        <v>17</v>
      </c>
      <c r="B124" s="77" t="s">
        <v>262</v>
      </c>
      <c r="C124" s="76" t="s">
        <v>5025</v>
      </c>
      <c r="D124" s="77" t="s">
        <v>162</v>
      </c>
      <c r="E124" s="77" t="s">
        <v>162</v>
      </c>
      <c r="F124" s="38">
        <v>30</v>
      </c>
      <c r="G124" s="40" t="s">
        <v>329</v>
      </c>
      <c r="H124" s="38">
        <v>2013</v>
      </c>
      <c r="I124" s="38" t="s">
        <v>824</v>
      </c>
      <c r="J124" s="38" t="s">
        <v>795</v>
      </c>
      <c r="K124" s="38"/>
      <c r="L124" s="38" t="s">
        <v>95</v>
      </c>
      <c r="M124" s="38" t="s">
        <v>727</v>
      </c>
      <c r="N124" s="38"/>
      <c r="O124" s="38"/>
      <c r="P124" s="38" t="s">
        <v>78</v>
      </c>
      <c r="Q124" s="38" t="s">
        <v>78</v>
      </c>
      <c r="R124" s="38"/>
      <c r="S124" s="38"/>
      <c r="T124" s="38"/>
      <c r="U124" s="38"/>
      <c r="V124" s="38"/>
      <c r="W124" s="38"/>
      <c r="X124" s="38"/>
      <c r="Y124" s="38"/>
      <c r="Z124" s="38"/>
      <c r="AA124" s="38"/>
      <c r="AB124" s="38"/>
      <c r="AC124" s="38"/>
      <c r="AD124" s="38"/>
      <c r="AE124" s="38"/>
      <c r="AF124" s="38"/>
      <c r="AG124" s="38"/>
      <c r="AH124" s="38"/>
      <c r="AI124" s="38"/>
      <c r="AJ124" s="38"/>
    </row>
    <row r="125" spans="1:36" ht="17.25" customHeight="1" x14ac:dyDescent="0.2">
      <c r="A125" s="77" t="s">
        <v>17</v>
      </c>
      <c r="B125" s="77" t="s">
        <v>290</v>
      </c>
      <c r="C125" s="76" t="s">
        <v>5025</v>
      </c>
      <c r="D125" s="77" t="s">
        <v>162</v>
      </c>
      <c r="E125" s="77" t="s">
        <v>162</v>
      </c>
      <c r="F125" s="38">
        <v>31</v>
      </c>
      <c r="G125" s="40" t="s">
        <v>332</v>
      </c>
      <c r="H125" s="38">
        <v>2014</v>
      </c>
      <c r="I125" s="38" t="s">
        <v>825</v>
      </c>
      <c r="J125" s="38" t="s">
        <v>795</v>
      </c>
      <c r="K125" s="38"/>
      <c r="L125" s="38" t="s">
        <v>95</v>
      </c>
      <c r="M125" s="38" t="s">
        <v>727</v>
      </c>
      <c r="N125" s="38"/>
      <c r="O125" s="38"/>
      <c r="P125" s="38" t="s">
        <v>78</v>
      </c>
      <c r="Q125" s="38" t="s">
        <v>78</v>
      </c>
      <c r="R125" s="38"/>
      <c r="S125" s="38"/>
      <c r="T125" s="38"/>
      <c r="U125" s="38"/>
      <c r="V125" s="38"/>
      <c r="W125" s="38"/>
      <c r="X125" s="38"/>
      <c r="Y125" s="38"/>
      <c r="Z125" s="38"/>
      <c r="AA125" s="38"/>
      <c r="AB125" s="38"/>
      <c r="AC125" s="38"/>
      <c r="AD125" s="38"/>
      <c r="AE125" s="38"/>
      <c r="AF125" s="38"/>
      <c r="AG125" s="38"/>
      <c r="AH125" s="38"/>
      <c r="AI125" s="38"/>
      <c r="AJ125" s="38"/>
    </row>
    <row r="126" spans="1:36" ht="17.25" customHeight="1" x14ac:dyDescent="0.2">
      <c r="A126" s="77" t="s">
        <v>17</v>
      </c>
      <c r="B126" s="77" t="s">
        <v>510</v>
      </c>
      <c r="C126" s="76" t="s">
        <v>5025</v>
      </c>
      <c r="D126" s="77" t="s">
        <v>162</v>
      </c>
      <c r="E126" s="77" t="s">
        <v>162</v>
      </c>
      <c r="F126" s="38">
        <v>32</v>
      </c>
      <c r="G126" s="40" t="s">
        <v>335</v>
      </c>
      <c r="H126" s="38">
        <v>2015</v>
      </c>
      <c r="I126" s="38" t="s">
        <v>793</v>
      </c>
      <c r="J126" s="38" t="s">
        <v>790</v>
      </c>
      <c r="K126" s="38" t="s">
        <v>780</v>
      </c>
      <c r="L126" s="38" t="s">
        <v>95</v>
      </c>
      <c r="M126" s="38" t="s">
        <v>727</v>
      </c>
      <c r="N126" s="38"/>
      <c r="O126" s="38"/>
      <c r="P126" s="38" t="s">
        <v>78</v>
      </c>
      <c r="Q126" s="38" t="s">
        <v>78</v>
      </c>
      <c r="R126" s="38"/>
      <c r="S126" s="38"/>
      <c r="T126" s="38"/>
      <c r="U126" s="38"/>
      <c r="V126" s="38"/>
      <c r="W126" s="38"/>
      <c r="X126" s="38"/>
      <c r="Y126" s="38"/>
      <c r="Z126" s="38"/>
      <c r="AA126" s="38"/>
      <c r="AB126" s="38"/>
      <c r="AC126" s="38"/>
      <c r="AD126" s="38"/>
      <c r="AE126" s="38"/>
      <c r="AF126" s="38"/>
      <c r="AG126" s="38"/>
      <c r="AH126" s="38"/>
      <c r="AI126" s="38"/>
      <c r="AJ126" s="38"/>
    </row>
    <row r="127" spans="1:36" ht="17.25" customHeight="1" x14ac:dyDescent="0.2">
      <c r="A127" s="77" t="s">
        <v>17</v>
      </c>
      <c r="B127" s="77" t="s">
        <v>281</v>
      </c>
      <c r="C127" s="76" t="s">
        <v>5025</v>
      </c>
      <c r="D127" s="77" t="s">
        <v>162</v>
      </c>
      <c r="E127" s="77" t="s">
        <v>162</v>
      </c>
      <c r="F127" s="38">
        <v>32</v>
      </c>
      <c r="G127" s="40" t="s">
        <v>335</v>
      </c>
      <c r="H127" s="38">
        <v>2015</v>
      </c>
      <c r="I127" s="38" t="s">
        <v>826</v>
      </c>
      <c r="J127" s="38" t="s">
        <v>795</v>
      </c>
      <c r="K127" s="38"/>
      <c r="L127" s="38" t="s">
        <v>95</v>
      </c>
      <c r="M127" s="38" t="s">
        <v>727</v>
      </c>
      <c r="N127" s="38"/>
      <c r="O127" s="38"/>
      <c r="P127" s="38" t="s">
        <v>78</v>
      </c>
      <c r="Q127" s="38" t="s">
        <v>78</v>
      </c>
      <c r="R127" s="38"/>
      <c r="S127" s="38"/>
      <c r="T127" s="38"/>
      <c r="U127" s="38"/>
      <c r="V127" s="38"/>
      <c r="W127" s="38"/>
      <c r="X127" s="38"/>
      <c r="Y127" s="38"/>
      <c r="Z127" s="38"/>
      <c r="AA127" s="38"/>
      <c r="AB127" s="38"/>
      <c r="AC127" s="38"/>
      <c r="AD127" s="38"/>
      <c r="AE127" s="38"/>
      <c r="AF127" s="38"/>
      <c r="AG127" s="38"/>
      <c r="AH127" s="38"/>
      <c r="AI127" s="38"/>
      <c r="AJ127" s="38"/>
    </row>
    <row r="128" spans="1:36" ht="17.25" customHeight="1" x14ac:dyDescent="0.2">
      <c r="A128" s="77" t="s">
        <v>17</v>
      </c>
      <c r="B128" s="77" t="s">
        <v>453</v>
      </c>
      <c r="C128" s="76" t="s">
        <v>5025</v>
      </c>
      <c r="D128" s="77" t="s">
        <v>162</v>
      </c>
      <c r="E128" s="77" t="s">
        <v>162</v>
      </c>
      <c r="F128" s="38">
        <v>33</v>
      </c>
      <c r="G128" s="40" t="s">
        <v>454</v>
      </c>
      <c r="H128" s="38">
        <v>2016</v>
      </c>
      <c r="I128" s="38" t="s">
        <v>827</v>
      </c>
      <c r="J128" s="38" t="s">
        <v>795</v>
      </c>
      <c r="K128" s="38"/>
      <c r="L128" s="38" t="s">
        <v>95</v>
      </c>
      <c r="M128" s="38" t="s">
        <v>727</v>
      </c>
      <c r="N128" s="38"/>
      <c r="O128" s="38"/>
      <c r="P128" s="38" t="s">
        <v>78</v>
      </c>
      <c r="Q128" s="38" t="s">
        <v>78</v>
      </c>
      <c r="R128" s="38"/>
      <c r="S128" s="38"/>
      <c r="T128" s="38"/>
      <c r="U128" s="38"/>
      <c r="V128" s="38"/>
      <c r="W128" s="38"/>
      <c r="X128" s="38"/>
      <c r="Y128" s="38"/>
      <c r="Z128" s="38"/>
      <c r="AA128" s="38"/>
      <c r="AB128" s="38"/>
      <c r="AC128" s="38"/>
      <c r="AD128" s="38"/>
      <c r="AE128" s="38"/>
      <c r="AF128" s="38"/>
      <c r="AG128" s="38"/>
      <c r="AH128" s="38"/>
      <c r="AI128" s="38"/>
      <c r="AJ128" s="38"/>
    </row>
    <row r="129" spans="1:17" customFormat="1" ht="17.25" customHeight="1" x14ac:dyDescent="0.2">
      <c r="A129" s="102" t="s">
        <v>17</v>
      </c>
      <c r="B129" s="102" t="s">
        <v>237</v>
      </c>
      <c r="C129" s="102" t="s">
        <v>5025</v>
      </c>
      <c r="D129" s="102" t="s">
        <v>87</v>
      </c>
      <c r="E129" s="102" t="s">
        <v>4072</v>
      </c>
      <c r="F129" s="14">
        <v>1</v>
      </c>
      <c r="G129" s="26" t="s">
        <v>238</v>
      </c>
      <c r="H129" s="14">
        <v>1984</v>
      </c>
      <c r="I129" t="s">
        <v>5028</v>
      </c>
      <c r="J129" s="14" t="s">
        <v>5029</v>
      </c>
      <c r="K129" s="103" t="s">
        <v>5030</v>
      </c>
      <c r="L129" s="14"/>
      <c r="M129" s="14" t="s">
        <v>77</v>
      </c>
      <c r="N129" s="14"/>
      <c r="O129" s="14"/>
      <c r="P129" s="14" t="s">
        <v>78</v>
      </c>
      <c r="Q129" s="14" t="s">
        <v>78</v>
      </c>
    </row>
    <row r="130" spans="1:17" customFormat="1" ht="17.25" customHeight="1" x14ac:dyDescent="0.2">
      <c r="A130" s="102" t="s">
        <v>17</v>
      </c>
      <c r="B130" s="102" t="s">
        <v>241</v>
      </c>
      <c r="C130" s="102" t="s">
        <v>5025</v>
      </c>
      <c r="D130" s="102" t="s">
        <v>87</v>
      </c>
      <c r="E130" s="102" t="s">
        <v>4072</v>
      </c>
      <c r="F130" s="14">
        <v>2</v>
      </c>
      <c r="G130" s="26" t="s">
        <v>190</v>
      </c>
      <c r="H130" s="14">
        <v>1985</v>
      </c>
      <c r="I130" t="s">
        <v>5031</v>
      </c>
      <c r="J130" s="14" t="s">
        <v>5029</v>
      </c>
      <c r="K130" s="103" t="s">
        <v>5030</v>
      </c>
      <c r="L130" s="14"/>
      <c r="M130" s="14" t="s">
        <v>77</v>
      </c>
      <c r="N130" s="14"/>
      <c r="O130" s="14"/>
      <c r="P130" s="14" t="s">
        <v>78</v>
      </c>
      <c r="Q130" s="14" t="s">
        <v>78</v>
      </c>
    </row>
    <row r="131" spans="1:17" customFormat="1" ht="17.25" customHeight="1" x14ac:dyDescent="0.2">
      <c r="A131" s="102" t="s">
        <v>17</v>
      </c>
      <c r="B131" s="102" t="s">
        <v>243</v>
      </c>
      <c r="C131" s="102" t="s">
        <v>5025</v>
      </c>
      <c r="D131" s="102" t="s">
        <v>87</v>
      </c>
      <c r="E131" s="102" t="s">
        <v>4072</v>
      </c>
      <c r="F131" s="14">
        <v>3</v>
      </c>
      <c r="G131" s="26" t="s">
        <v>244</v>
      </c>
      <c r="H131" s="14">
        <v>1986</v>
      </c>
      <c r="I131" t="s">
        <v>5032</v>
      </c>
      <c r="J131" s="14" t="s">
        <v>5029</v>
      </c>
      <c r="K131" s="103" t="s">
        <v>5030</v>
      </c>
      <c r="L131" s="14"/>
      <c r="M131" s="14" t="s">
        <v>77</v>
      </c>
      <c r="N131" s="14"/>
      <c r="O131" s="14"/>
      <c r="P131" s="14" t="s">
        <v>78</v>
      </c>
      <c r="Q131" s="14" t="s">
        <v>78</v>
      </c>
    </row>
    <row r="132" spans="1:17" customFormat="1" ht="17.25" customHeight="1" x14ac:dyDescent="0.2">
      <c r="A132" s="102" t="s">
        <v>17</v>
      </c>
      <c r="B132" s="102" t="s">
        <v>247</v>
      </c>
      <c r="C132" s="102" t="s">
        <v>5025</v>
      </c>
      <c r="D132" s="102" t="s">
        <v>87</v>
      </c>
      <c r="E132" s="102" t="s">
        <v>4072</v>
      </c>
      <c r="F132" s="14">
        <v>4</v>
      </c>
      <c r="G132" s="26" t="s">
        <v>248</v>
      </c>
      <c r="H132" s="14">
        <v>1987</v>
      </c>
      <c r="I132" t="s">
        <v>5033</v>
      </c>
      <c r="J132" s="14" t="s">
        <v>5029</v>
      </c>
      <c r="K132" s="103" t="s">
        <v>5030</v>
      </c>
      <c r="L132" s="14"/>
      <c r="M132" s="14" t="s">
        <v>77</v>
      </c>
      <c r="N132" s="14"/>
      <c r="O132" s="14"/>
      <c r="P132" s="14" t="s">
        <v>78</v>
      </c>
      <c r="Q132" s="14" t="s">
        <v>78</v>
      </c>
    </row>
    <row r="133" spans="1:17" customFormat="1" ht="17.25" customHeight="1" x14ac:dyDescent="0.2">
      <c r="A133" s="102" t="s">
        <v>17</v>
      </c>
      <c r="B133" s="102" t="s">
        <v>250</v>
      </c>
      <c r="C133" s="102" t="s">
        <v>5025</v>
      </c>
      <c r="D133" s="102" t="s">
        <v>87</v>
      </c>
      <c r="E133" s="102" t="s">
        <v>4072</v>
      </c>
      <c r="F133" s="14">
        <v>5</v>
      </c>
      <c r="G133" s="26" t="s">
        <v>251</v>
      </c>
      <c r="H133" s="14">
        <v>1988</v>
      </c>
      <c r="I133" t="s">
        <v>5034</v>
      </c>
      <c r="J133" s="14" t="s">
        <v>5029</v>
      </c>
      <c r="K133" s="103" t="s">
        <v>5030</v>
      </c>
      <c r="L133" s="14"/>
      <c r="M133" s="14" t="s">
        <v>77</v>
      </c>
      <c r="N133" s="14"/>
      <c r="O133" s="14"/>
      <c r="P133" s="14" t="s">
        <v>78</v>
      </c>
      <c r="Q133" s="14" t="s">
        <v>78</v>
      </c>
    </row>
    <row r="134" spans="1:17" customFormat="1" ht="17.25" customHeight="1" x14ac:dyDescent="0.2">
      <c r="A134" s="102" t="s">
        <v>17</v>
      </c>
      <c r="B134" s="102" t="s">
        <v>253</v>
      </c>
      <c r="C134" s="102" t="s">
        <v>5025</v>
      </c>
      <c r="D134" s="102" t="s">
        <v>87</v>
      </c>
      <c r="E134" s="102" t="s">
        <v>4072</v>
      </c>
      <c r="F134" s="14">
        <v>6</v>
      </c>
      <c r="G134" s="26" t="s">
        <v>254</v>
      </c>
      <c r="H134" s="14">
        <v>1989</v>
      </c>
      <c r="I134" t="s">
        <v>5035</v>
      </c>
      <c r="J134" s="14" t="s">
        <v>5029</v>
      </c>
      <c r="K134" s="103" t="s">
        <v>5030</v>
      </c>
      <c r="L134" s="14"/>
      <c r="M134" s="14" t="s">
        <v>77</v>
      </c>
      <c r="N134" s="14"/>
      <c r="O134" s="14"/>
      <c r="P134" s="14" t="s">
        <v>78</v>
      </c>
      <c r="Q134" s="14" t="s">
        <v>78</v>
      </c>
    </row>
    <row r="135" spans="1:17" customFormat="1" ht="17.25" customHeight="1" x14ac:dyDescent="0.2">
      <c r="A135" s="102" t="s">
        <v>17</v>
      </c>
      <c r="B135" s="102" t="s">
        <v>256</v>
      </c>
      <c r="C135" s="102" t="s">
        <v>5025</v>
      </c>
      <c r="D135" s="102" t="s">
        <v>87</v>
      </c>
      <c r="E135" s="102" t="s">
        <v>4072</v>
      </c>
      <c r="F135" s="14">
        <v>7</v>
      </c>
      <c r="G135" s="26" t="s">
        <v>257</v>
      </c>
      <c r="H135" s="14">
        <v>1990</v>
      </c>
      <c r="I135" t="s">
        <v>5036</v>
      </c>
      <c r="J135" s="14" t="s">
        <v>5029</v>
      </c>
      <c r="K135" s="103" t="s">
        <v>5030</v>
      </c>
      <c r="L135" s="14"/>
      <c r="M135" s="14" t="s">
        <v>77</v>
      </c>
      <c r="N135" s="14"/>
      <c r="O135" s="14"/>
      <c r="P135" s="14" t="s">
        <v>78</v>
      </c>
      <c r="Q135" s="14" t="s">
        <v>78</v>
      </c>
    </row>
    <row r="136" spans="1:17" customFormat="1" ht="17.25" customHeight="1" x14ac:dyDescent="0.2">
      <c r="A136" s="102" t="s">
        <v>17</v>
      </c>
      <c r="B136" s="102" t="s">
        <v>259</v>
      </c>
      <c r="C136" s="102" t="s">
        <v>5025</v>
      </c>
      <c r="D136" s="102" t="s">
        <v>87</v>
      </c>
      <c r="E136" s="102" t="s">
        <v>4072</v>
      </c>
      <c r="F136" s="14">
        <v>8</v>
      </c>
      <c r="G136" s="26" t="s">
        <v>260</v>
      </c>
      <c r="H136" s="14">
        <v>1991</v>
      </c>
      <c r="I136" t="s">
        <v>5037</v>
      </c>
      <c r="J136" s="14" t="s">
        <v>5029</v>
      </c>
      <c r="K136" s="103" t="s">
        <v>5030</v>
      </c>
      <c r="L136" s="14"/>
      <c r="M136" s="14" t="s">
        <v>77</v>
      </c>
      <c r="N136" s="14"/>
      <c r="O136" s="14"/>
      <c r="P136" s="14" t="s">
        <v>78</v>
      </c>
      <c r="Q136" s="14" t="s">
        <v>78</v>
      </c>
    </row>
    <row r="137" spans="1:17" customFormat="1" ht="17.25" customHeight="1" x14ac:dyDescent="0.2">
      <c r="A137" s="102" t="s">
        <v>17</v>
      </c>
      <c r="B137" s="102" t="s">
        <v>262</v>
      </c>
      <c r="C137" s="102" t="s">
        <v>5025</v>
      </c>
      <c r="D137" s="102" t="s">
        <v>87</v>
      </c>
      <c r="E137" s="102" t="s">
        <v>4072</v>
      </c>
      <c r="F137" s="14">
        <v>9</v>
      </c>
      <c r="G137" s="26" t="s">
        <v>263</v>
      </c>
      <c r="H137" s="14">
        <v>1992</v>
      </c>
      <c r="I137" t="s">
        <v>5038</v>
      </c>
      <c r="J137" s="14" t="s">
        <v>5029</v>
      </c>
      <c r="K137" s="103" t="s">
        <v>5030</v>
      </c>
      <c r="L137" s="14"/>
      <c r="M137" s="14" t="s">
        <v>77</v>
      </c>
      <c r="N137" s="14"/>
      <c r="O137" s="14"/>
      <c r="P137" s="14" t="s">
        <v>78</v>
      </c>
      <c r="Q137" s="14" t="s">
        <v>78</v>
      </c>
    </row>
    <row r="138" spans="1:17" customFormat="1" ht="17.25" customHeight="1" x14ac:dyDescent="0.2">
      <c r="A138" s="102" t="s">
        <v>17</v>
      </c>
      <c r="B138" s="102" t="s">
        <v>265</v>
      </c>
      <c r="C138" s="102" t="s">
        <v>5025</v>
      </c>
      <c r="D138" s="102" t="s">
        <v>87</v>
      </c>
      <c r="E138" s="102" t="s">
        <v>4072</v>
      </c>
      <c r="F138" s="14">
        <v>10</v>
      </c>
      <c r="G138" s="26" t="s">
        <v>266</v>
      </c>
      <c r="H138" s="14">
        <v>1993</v>
      </c>
      <c r="I138" t="s">
        <v>5039</v>
      </c>
      <c r="J138" s="14" t="s">
        <v>5029</v>
      </c>
      <c r="K138" s="103" t="s">
        <v>5030</v>
      </c>
      <c r="L138" s="14"/>
      <c r="M138" s="14" t="s">
        <v>77</v>
      </c>
      <c r="N138" s="14"/>
      <c r="O138" s="14"/>
      <c r="P138" s="14" t="s">
        <v>78</v>
      </c>
      <c r="Q138" s="14" t="s">
        <v>78</v>
      </c>
    </row>
    <row r="139" spans="1:17" customFormat="1" ht="17.25" customHeight="1" x14ac:dyDescent="0.2">
      <c r="A139" s="102" t="s">
        <v>17</v>
      </c>
      <c r="B139" s="102" t="s">
        <v>268</v>
      </c>
      <c r="C139" s="102" t="s">
        <v>5025</v>
      </c>
      <c r="D139" s="102" t="s">
        <v>87</v>
      </c>
      <c r="E139" s="102" t="s">
        <v>4072</v>
      </c>
      <c r="F139" s="14">
        <v>11</v>
      </c>
      <c r="G139" s="26" t="s">
        <v>269</v>
      </c>
      <c r="H139" s="14">
        <v>1994</v>
      </c>
      <c r="I139" t="s">
        <v>5040</v>
      </c>
      <c r="J139" s="14" t="s">
        <v>5029</v>
      </c>
      <c r="K139" s="103" t="s">
        <v>5030</v>
      </c>
      <c r="L139" s="14"/>
      <c r="M139" s="14" t="s">
        <v>77</v>
      </c>
      <c r="N139" s="14"/>
      <c r="O139" s="14"/>
      <c r="P139" s="14" t="s">
        <v>78</v>
      </c>
      <c r="Q139" s="14" t="s">
        <v>78</v>
      </c>
    </row>
    <row r="140" spans="1:17" customFormat="1" ht="17.25" customHeight="1" x14ac:dyDescent="0.2">
      <c r="A140" s="102" t="s">
        <v>17</v>
      </c>
      <c r="B140" s="102" t="s">
        <v>272</v>
      </c>
      <c r="C140" s="102" t="s">
        <v>5025</v>
      </c>
      <c r="D140" s="102" t="s">
        <v>87</v>
      </c>
      <c r="E140" s="102" t="s">
        <v>4072</v>
      </c>
      <c r="F140" s="14">
        <v>12</v>
      </c>
      <c r="G140" s="26" t="s">
        <v>273</v>
      </c>
      <c r="H140" s="14">
        <v>1995</v>
      </c>
      <c r="I140" t="s">
        <v>5041</v>
      </c>
      <c r="J140" s="14" t="s">
        <v>5029</v>
      </c>
      <c r="K140" s="103" t="s">
        <v>5030</v>
      </c>
      <c r="L140" s="14"/>
      <c r="M140" s="14" t="s">
        <v>77</v>
      </c>
      <c r="N140" s="14"/>
      <c r="O140" s="14"/>
      <c r="P140" s="14" t="s">
        <v>78</v>
      </c>
      <c r="Q140" s="14" t="s">
        <v>78</v>
      </c>
    </row>
    <row r="141" spans="1:17" customFormat="1" ht="17.25" customHeight="1" x14ac:dyDescent="0.2">
      <c r="A141" s="102" t="s">
        <v>17</v>
      </c>
      <c r="B141" s="102" t="s">
        <v>275</v>
      </c>
      <c r="C141" s="102" t="s">
        <v>5025</v>
      </c>
      <c r="D141" s="102" t="s">
        <v>87</v>
      </c>
      <c r="E141" s="102" t="s">
        <v>4072</v>
      </c>
      <c r="F141" s="14">
        <v>13</v>
      </c>
      <c r="G141" s="26" t="s">
        <v>276</v>
      </c>
      <c r="H141" s="14">
        <v>1996</v>
      </c>
      <c r="I141" t="s">
        <v>5042</v>
      </c>
      <c r="J141" s="14" t="s">
        <v>5029</v>
      </c>
      <c r="K141" s="103" t="s">
        <v>5030</v>
      </c>
      <c r="L141" s="14"/>
      <c r="M141" s="14" t="s">
        <v>77</v>
      </c>
      <c r="N141" s="14"/>
      <c r="O141" s="14"/>
      <c r="P141" s="14" t="s">
        <v>78</v>
      </c>
      <c r="Q141" s="14" t="s">
        <v>78</v>
      </c>
    </row>
    <row r="142" spans="1:17" customFormat="1" ht="17.25" customHeight="1" x14ac:dyDescent="0.2">
      <c r="A142" s="102" t="s">
        <v>17</v>
      </c>
      <c r="B142" s="102" t="s">
        <v>278</v>
      </c>
      <c r="C142" s="102" t="s">
        <v>5025</v>
      </c>
      <c r="D142" s="102" t="s">
        <v>87</v>
      </c>
      <c r="E142" s="102" t="s">
        <v>4072</v>
      </c>
      <c r="F142" s="14">
        <v>14</v>
      </c>
      <c r="G142" s="26" t="s">
        <v>279</v>
      </c>
      <c r="H142" s="14">
        <v>1997</v>
      </c>
      <c r="I142" t="s">
        <v>5043</v>
      </c>
      <c r="J142" s="14" t="s">
        <v>5029</v>
      </c>
      <c r="K142" s="103" t="s">
        <v>5030</v>
      </c>
      <c r="L142" s="14"/>
      <c r="M142" s="14" t="s">
        <v>77</v>
      </c>
      <c r="N142" s="14"/>
      <c r="O142" s="14"/>
      <c r="P142" s="14" t="s">
        <v>78</v>
      </c>
      <c r="Q142" s="14" t="s">
        <v>78</v>
      </c>
    </row>
    <row r="143" spans="1:17" customFormat="1" ht="17.25" customHeight="1" x14ac:dyDescent="0.2">
      <c r="A143" s="102" t="s">
        <v>17</v>
      </c>
      <c r="B143" s="102" t="s">
        <v>281</v>
      </c>
      <c r="C143" s="102" t="s">
        <v>5025</v>
      </c>
      <c r="D143" s="102" t="s">
        <v>87</v>
      </c>
      <c r="E143" s="102" t="s">
        <v>4072</v>
      </c>
      <c r="F143" s="14">
        <v>15</v>
      </c>
      <c r="G143" s="26" t="s">
        <v>282</v>
      </c>
      <c r="H143" s="14">
        <v>1998</v>
      </c>
      <c r="I143" t="s">
        <v>5044</v>
      </c>
      <c r="J143" s="14" t="s">
        <v>5029</v>
      </c>
      <c r="K143" s="103" t="s">
        <v>5030</v>
      </c>
      <c r="L143" s="14"/>
      <c r="M143" s="14" t="s">
        <v>77</v>
      </c>
      <c r="N143" s="14"/>
      <c r="O143" s="14"/>
      <c r="P143" s="14" t="s">
        <v>78</v>
      </c>
      <c r="Q143" s="14" t="s">
        <v>78</v>
      </c>
    </row>
    <row r="144" spans="1:17" customFormat="1" ht="17.25" customHeight="1" x14ac:dyDescent="0.2">
      <c r="A144" s="102" t="s">
        <v>17</v>
      </c>
      <c r="B144" s="102" t="s">
        <v>284</v>
      </c>
      <c r="C144" s="102" t="s">
        <v>5025</v>
      </c>
      <c r="D144" s="102" t="s">
        <v>87</v>
      </c>
      <c r="E144" s="102" t="s">
        <v>4072</v>
      </c>
      <c r="F144" s="14">
        <v>16</v>
      </c>
      <c r="G144" s="26" t="s">
        <v>285</v>
      </c>
      <c r="H144" s="14">
        <v>1999</v>
      </c>
      <c r="I144" t="s">
        <v>5045</v>
      </c>
      <c r="J144" s="14" t="s">
        <v>5029</v>
      </c>
      <c r="K144" s="103" t="s">
        <v>5030</v>
      </c>
      <c r="L144" s="14"/>
      <c r="M144" s="14" t="s">
        <v>77</v>
      </c>
      <c r="N144" s="14"/>
      <c r="O144" s="14"/>
      <c r="P144" s="14" t="s">
        <v>78</v>
      </c>
      <c r="Q144" s="14" t="s">
        <v>78</v>
      </c>
    </row>
    <row r="145" spans="1:21" customFormat="1" ht="17.25" customHeight="1" x14ac:dyDescent="0.2">
      <c r="A145" s="102" t="s">
        <v>17</v>
      </c>
      <c r="B145" s="102" t="s">
        <v>287</v>
      </c>
      <c r="C145" s="102" t="s">
        <v>5025</v>
      </c>
      <c r="D145" s="102" t="s">
        <v>87</v>
      </c>
      <c r="E145" s="102" t="s">
        <v>4072</v>
      </c>
      <c r="F145" s="14">
        <v>17</v>
      </c>
      <c r="G145" s="26" t="s">
        <v>288</v>
      </c>
      <c r="H145" s="14">
        <v>2000</v>
      </c>
      <c r="I145" t="s">
        <v>5046</v>
      </c>
      <c r="J145" s="14" t="s">
        <v>5029</v>
      </c>
      <c r="K145" s="103" t="s">
        <v>5030</v>
      </c>
      <c r="L145" s="14"/>
      <c r="M145" s="14" t="s">
        <v>77</v>
      </c>
      <c r="N145" s="14"/>
      <c r="O145" s="14"/>
      <c r="P145" s="14" t="s">
        <v>78</v>
      </c>
      <c r="Q145" s="14" t="s">
        <v>78</v>
      </c>
    </row>
    <row r="146" spans="1:21" customFormat="1" ht="17.25" customHeight="1" x14ac:dyDescent="0.2">
      <c r="A146" s="102" t="s">
        <v>17</v>
      </c>
      <c r="B146" s="102" t="s">
        <v>290</v>
      </c>
      <c r="C146" s="102" t="s">
        <v>5025</v>
      </c>
      <c r="D146" s="102" t="s">
        <v>87</v>
      </c>
      <c r="E146" s="102" t="s">
        <v>4072</v>
      </c>
      <c r="F146" s="14">
        <v>18</v>
      </c>
      <c r="G146" s="26" t="s">
        <v>291</v>
      </c>
      <c r="H146" s="14">
        <v>2001</v>
      </c>
      <c r="I146" t="s">
        <v>5047</v>
      </c>
      <c r="J146" s="14" t="s">
        <v>5029</v>
      </c>
      <c r="K146" s="103" t="s">
        <v>5030</v>
      </c>
      <c r="L146" s="14"/>
      <c r="M146" s="14" t="s">
        <v>77</v>
      </c>
      <c r="N146" s="14"/>
      <c r="O146" s="14"/>
      <c r="P146" s="14" t="s">
        <v>78</v>
      </c>
      <c r="Q146" s="14" t="s">
        <v>78</v>
      </c>
    </row>
    <row r="147" spans="1:21" customFormat="1" ht="17.25" customHeight="1" x14ac:dyDescent="0.2">
      <c r="A147" s="102" t="s">
        <v>17</v>
      </c>
      <c r="B147" s="102" t="s">
        <v>293</v>
      </c>
      <c r="C147" s="102" t="s">
        <v>5025</v>
      </c>
      <c r="D147" s="102" t="s">
        <v>87</v>
      </c>
      <c r="E147" s="102" t="s">
        <v>4072</v>
      </c>
      <c r="F147" s="14">
        <v>19</v>
      </c>
      <c r="G147" s="26" t="s">
        <v>294</v>
      </c>
      <c r="H147" s="14">
        <v>2002</v>
      </c>
      <c r="I147" t="s">
        <v>5048</v>
      </c>
      <c r="J147" s="14" t="s">
        <v>5029</v>
      </c>
      <c r="K147" s="103" t="s">
        <v>5030</v>
      </c>
      <c r="L147" s="14"/>
      <c r="M147" s="14" t="s">
        <v>77</v>
      </c>
      <c r="N147" s="14"/>
      <c r="O147" s="14"/>
      <c r="P147" s="14" t="s">
        <v>78</v>
      </c>
      <c r="Q147" s="14" t="s">
        <v>78</v>
      </c>
      <c r="U147" s="14"/>
    </row>
    <row r="148" spans="1:21" customFormat="1" ht="17.25" customHeight="1" x14ac:dyDescent="0.2">
      <c r="A148" s="102" t="s">
        <v>17</v>
      </c>
      <c r="B148" s="102" t="s">
        <v>297</v>
      </c>
      <c r="C148" s="102" t="s">
        <v>5025</v>
      </c>
      <c r="D148" s="102" t="s">
        <v>87</v>
      </c>
      <c r="E148" s="102" t="s">
        <v>4072</v>
      </c>
      <c r="F148" s="14">
        <v>20</v>
      </c>
      <c r="G148" s="26" t="s">
        <v>298</v>
      </c>
      <c r="H148" s="14">
        <v>2003</v>
      </c>
      <c r="I148" t="s">
        <v>5049</v>
      </c>
      <c r="J148" s="14" t="s">
        <v>5029</v>
      </c>
      <c r="K148" s="103" t="s">
        <v>5030</v>
      </c>
      <c r="L148" s="14"/>
      <c r="M148" s="14" t="s">
        <v>77</v>
      </c>
      <c r="N148" s="14"/>
      <c r="O148" s="14"/>
      <c r="P148" s="14" t="s">
        <v>78</v>
      </c>
      <c r="Q148" s="14" t="s">
        <v>78</v>
      </c>
      <c r="U148" s="14"/>
    </row>
    <row r="149" spans="1:21" customFormat="1" ht="17.25" customHeight="1" x14ac:dyDescent="0.2">
      <c r="A149" s="102" t="s">
        <v>17</v>
      </c>
      <c r="B149" s="102" t="s">
        <v>300</v>
      </c>
      <c r="C149" s="102" t="s">
        <v>5025</v>
      </c>
      <c r="D149" s="102" t="s">
        <v>87</v>
      </c>
      <c r="E149" s="102" t="s">
        <v>4072</v>
      </c>
      <c r="F149" s="14">
        <v>21</v>
      </c>
      <c r="G149" s="26" t="s">
        <v>301</v>
      </c>
      <c r="H149" s="14">
        <v>2004</v>
      </c>
      <c r="I149" t="s">
        <v>5050</v>
      </c>
      <c r="J149" s="14" t="s">
        <v>5029</v>
      </c>
      <c r="K149" s="103" t="s">
        <v>5030</v>
      </c>
      <c r="L149" s="14"/>
      <c r="M149" s="14" t="s">
        <v>77</v>
      </c>
      <c r="N149" s="14"/>
      <c r="O149" s="14"/>
      <c r="P149" s="14" t="s">
        <v>78</v>
      </c>
      <c r="Q149" s="14" t="s">
        <v>78</v>
      </c>
      <c r="U149" s="14"/>
    </row>
    <row r="150" spans="1:21" customFormat="1" ht="17.25" customHeight="1" x14ac:dyDescent="0.2">
      <c r="A150" s="102" t="s">
        <v>17</v>
      </c>
      <c r="B150" s="102" t="s">
        <v>303</v>
      </c>
      <c r="C150" s="102" t="s">
        <v>5025</v>
      </c>
      <c r="D150" s="102" t="s">
        <v>87</v>
      </c>
      <c r="E150" s="102" t="s">
        <v>4072</v>
      </c>
      <c r="F150" s="14">
        <v>22</v>
      </c>
      <c r="G150" s="26" t="s">
        <v>304</v>
      </c>
      <c r="H150" s="14">
        <v>2005</v>
      </c>
      <c r="I150" t="s">
        <v>5051</v>
      </c>
      <c r="J150" s="14" t="s">
        <v>5029</v>
      </c>
      <c r="K150" s="103" t="s">
        <v>5030</v>
      </c>
      <c r="L150" s="14"/>
      <c r="M150" s="14" t="s">
        <v>77</v>
      </c>
      <c r="N150" s="14"/>
      <c r="O150" s="14"/>
      <c r="P150" s="14" t="s">
        <v>78</v>
      </c>
      <c r="Q150" s="14" t="s">
        <v>78</v>
      </c>
      <c r="U150" s="14"/>
    </row>
    <row r="151" spans="1:21" customFormat="1" ht="17.25" customHeight="1" x14ac:dyDescent="0.2">
      <c r="A151" s="102" t="s">
        <v>17</v>
      </c>
      <c r="B151" s="102" t="s">
        <v>306</v>
      </c>
      <c r="C151" s="102" t="s">
        <v>5025</v>
      </c>
      <c r="D151" s="102" t="s">
        <v>87</v>
      </c>
      <c r="E151" s="102" t="s">
        <v>4072</v>
      </c>
      <c r="F151" s="14">
        <v>23</v>
      </c>
      <c r="G151" s="26" t="s">
        <v>307</v>
      </c>
      <c r="H151" s="14">
        <v>2006</v>
      </c>
      <c r="I151" t="s">
        <v>5052</v>
      </c>
      <c r="J151" s="14" t="s">
        <v>5029</v>
      </c>
      <c r="K151" s="103" t="s">
        <v>5030</v>
      </c>
      <c r="L151" s="14"/>
      <c r="M151" s="14" t="s">
        <v>77</v>
      </c>
      <c r="N151" s="14"/>
      <c r="O151" s="14"/>
      <c r="P151" s="14" t="s">
        <v>78</v>
      </c>
      <c r="Q151" s="14" t="s">
        <v>78</v>
      </c>
      <c r="U151" s="14"/>
    </row>
    <row r="152" spans="1:21" customFormat="1" ht="17.25" customHeight="1" x14ac:dyDescent="0.2">
      <c r="A152" s="102" t="s">
        <v>17</v>
      </c>
      <c r="B152" s="102" t="s">
        <v>309</v>
      </c>
      <c r="C152" s="102" t="s">
        <v>5025</v>
      </c>
      <c r="D152" s="102" t="s">
        <v>87</v>
      </c>
      <c r="E152" s="102" t="s">
        <v>4072</v>
      </c>
      <c r="F152" s="14">
        <v>24</v>
      </c>
      <c r="G152" s="26" t="s">
        <v>310</v>
      </c>
      <c r="H152" s="14">
        <v>2007</v>
      </c>
      <c r="I152" t="s">
        <v>5053</v>
      </c>
      <c r="J152" s="14" t="s">
        <v>5029</v>
      </c>
      <c r="K152" s="103" t="s">
        <v>5030</v>
      </c>
      <c r="L152" s="14"/>
      <c r="M152" s="14" t="s">
        <v>77</v>
      </c>
      <c r="N152" s="14"/>
      <c r="O152" s="14"/>
      <c r="P152" s="14" t="s">
        <v>78</v>
      </c>
      <c r="Q152" s="14" t="s">
        <v>78</v>
      </c>
      <c r="U152" s="14"/>
    </row>
    <row r="153" spans="1:21" customFormat="1" ht="17.25" customHeight="1" x14ac:dyDescent="0.2">
      <c r="A153" s="102" t="s">
        <v>17</v>
      </c>
      <c r="B153" s="102" t="s">
        <v>312</v>
      </c>
      <c r="C153" s="102" t="s">
        <v>5025</v>
      </c>
      <c r="D153" s="102" t="s">
        <v>87</v>
      </c>
      <c r="E153" s="102" t="s">
        <v>4072</v>
      </c>
      <c r="F153" s="14">
        <v>25</v>
      </c>
      <c r="G153" s="26" t="s">
        <v>313</v>
      </c>
      <c r="H153" s="14">
        <v>2008</v>
      </c>
      <c r="I153" t="s">
        <v>5054</v>
      </c>
      <c r="J153" s="14" t="s">
        <v>5029</v>
      </c>
      <c r="K153" s="103" t="s">
        <v>5030</v>
      </c>
      <c r="L153" s="14"/>
      <c r="M153" s="14" t="s">
        <v>77</v>
      </c>
      <c r="N153" s="14"/>
      <c r="O153" s="14"/>
      <c r="P153" s="14" t="s">
        <v>78</v>
      </c>
      <c r="Q153" s="14" t="s">
        <v>78</v>
      </c>
      <c r="U153" s="14"/>
    </row>
    <row r="154" spans="1:21" customFormat="1" ht="17.25" customHeight="1" x14ac:dyDescent="0.2">
      <c r="A154" s="102" t="s">
        <v>17</v>
      </c>
      <c r="B154" s="102" t="s">
        <v>315</v>
      </c>
      <c r="C154" s="102" t="s">
        <v>5025</v>
      </c>
      <c r="D154" s="102" t="s">
        <v>87</v>
      </c>
      <c r="E154" s="102" t="s">
        <v>4072</v>
      </c>
      <c r="F154" s="14">
        <v>26</v>
      </c>
      <c r="G154" s="26" t="s">
        <v>317</v>
      </c>
      <c r="H154" s="14">
        <v>2009</v>
      </c>
      <c r="I154" t="s">
        <v>5055</v>
      </c>
      <c r="J154" s="14" t="s">
        <v>5029</v>
      </c>
      <c r="K154" s="103" t="s">
        <v>5030</v>
      </c>
      <c r="L154" s="14"/>
      <c r="M154" s="14" t="s">
        <v>77</v>
      </c>
      <c r="N154" s="14"/>
      <c r="O154" s="14"/>
      <c r="P154" s="14" t="s">
        <v>78</v>
      </c>
      <c r="Q154" s="14" t="s">
        <v>78</v>
      </c>
      <c r="U154" s="14"/>
    </row>
    <row r="155" spans="1:21" customFormat="1" ht="17.25" customHeight="1" x14ac:dyDescent="0.2">
      <c r="A155" s="102" t="s">
        <v>17</v>
      </c>
      <c r="B155" s="102" t="s">
        <v>319</v>
      </c>
      <c r="C155" s="102" t="s">
        <v>5025</v>
      </c>
      <c r="D155" s="102" t="s">
        <v>87</v>
      </c>
      <c r="E155" s="102" t="s">
        <v>4072</v>
      </c>
      <c r="F155" s="14">
        <v>27</v>
      </c>
      <c r="G155" s="26" t="s">
        <v>320</v>
      </c>
      <c r="H155" s="14">
        <v>2010</v>
      </c>
      <c r="I155" s="14" t="s">
        <v>5056</v>
      </c>
      <c r="J155" s="14" t="s">
        <v>5029</v>
      </c>
      <c r="K155" s="103" t="s">
        <v>5030</v>
      </c>
      <c r="L155" s="14"/>
      <c r="M155" s="14" t="s">
        <v>77</v>
      </c>
      <c r="N155" s="14"/>
      <c r="O155" s="14"/>
      <c r="P155" s="14" t="s">
        <v>78</v>
      </c>
      <c r="Q155" s="14" t="s">
        <v>78</v>
      </c>
      <c r="U155" s="14"/>
    </row>
    <row r="156" spans="1:21" customFormat="1" ht="17.25" customHeight="1" x14ac:dyDescent="0.2">
      <c r="A156" s="102" t="s">
        <v>17</v>
      </c>
      <c r="B156" s="102" t="s">
        <v>322</v>
      </c>
      <c r="C156" s="102" t="s">
        <v>5025</v>
      </c>
      <c r="D156" s="102" t="s">
        <v>87</v>
      </c>
      <c r="E156" s="102" t="s">
        <v>4072</v>
      </c>
      <c r="F156" s="14">
        <v>28</v>
      </c>
      <c r="G156" s="26" t="s">
        <v>323</v>
      </c>
      <c r="H156" s="14">
        <v>2011</v>
      </c>
      <c r="I156" s="14" t="s">
        <v>5057</v>
      </c>
      <c r="J156" s="14" t="s">
        <v>5029</v>
      </c>
      <c r="K156" s="103" t="s">
        <v>5030</v>
      </c>
      <c r="L156" s="14"/>
      <c r="M156" s="14" t="s">
        <v>77</v>
      </c>
      <c r="N156" s="14"/>
      <c r="O156" s="14"/>
      <c r="P156" s="14" t="s">
        <v>78</v>
      </c>
      <c r="Q156" s="14" t="s">
        <v>78</v>
      </c>
      <c r="U156" s="14"/>
    </row>
    <row r="157" spans="1:21" customFormat="1" ht="17.25" customHeight="1" x14ac:dyDescent="0.2">
      <c r="A157" s="102" t="s">
        <v>17</v>
      </c>
      <c r="B157" s="102" t="s">
        <v>325</v>
      </c>
      <c r="C157" s="102" t="s">
        <v>5025</v>
      </c>
      <c r="D157" s="102" t="s">
        <v>87</v>
      </c>
      <c r="E157" s="102" t="s">
        <v>4072</v>
      </c>
      <c r="F157" s="14">
        <v>29</v>
      </c>
      <c r="G157" s="26" t="s">
        <v>326</v>
      </c>
      <c r="H157" s="14">
        <v>2012</v>
      </c>
      <c r="I157" s="14" t="s">
        <v>5058</v>
      </c>
      <c r="J157" s="14" t="s">
        <v>5029</v>
      </c>
      <c r="K157" s="103" t="s">
        <v>5030</v>
      </c>
      <c r="L157" s="14"/>
      <c r="M157" s="14" t="s">
        <v>77</v>
      </c>
      <c r="N157" s="14"/>
      <c r="O157" s="14"/>
      <c r="P157" s="14" t="s">
        <v>78</v>
      </c>
      <c r="Q157" s="14" t="s">
        <v>78</v>
      </c>
      <c r="U157" s="14"/>
    </row>
    <row r="158" spans="1:21" customFormat="1" ht="17.25" customHeight="1" x14ac:dyDescent="0.2">
      <c r="A158" s="102" t="s">
        <v>17</v>
      </c>
      <c r="B158" s="102" t="s">
        <v>328</v>
      </c>
      <c r="C158" s="102" t="s">
        <v>5025</v>
      </c>
      <c r="D158" s="102" t="s">
        <v>87</v>
      </c>
      <c r="E158" s="102" t="s">
        <v>4072</v>
      </c>
      <c r="F158" s="14">
        <v>30</v>
      </c>
      <c r="G158" s="26" t="s">
        <v>329</v>
      </c>
      <c r="H158" s="14">
        <v>2013</v>
      </c>
      <c r="I158" s="14" t="s">
        <v>5059</v>
      </c>
      <c r="J158" s="14" t="s">
        <v>5029</v>
      </c>
      <c r="K158" s="103" t="s">
        <v>5030</v>
      </c>
      <c r="L158" s="14"/>
      <c r="M158" s="14" t="s">
        <v>77</v>
      </c>
      <c r="N158" s="14"/>
      <c r="O158" s="14"/>
      <c r="P158" s="14" t="s">
        <v>78</v>
      </c>
      <c r="Q158" s="14" t="s">
        <v>78</v>
      </c>
      <c r="U158" s="14"/>
    </row>
    <row r="159" spans="1:21" customFormat="1" ht="17.25" customHeight="1" x14ac:dyDescent="0.2">
      <c r="A159" s="102" t="s">
        <v>17</v>
      </c>
      <c r="B159" s="102" t="s">
        <v>331</v>
      </c>
      <c r="C159" s="102" t="s">
        <v>5025</v>
      </c>
      <c r="D159" s="102" t="s">
        <v>87</v>
      </c>
      <c r="E159" s="102" t="s">
        <v>4072</v>
      </c>
      <c r="F159" s="14">
        <v>31</v>
      </c>
      <c r="G159" s="26" t="s">
        <v>332</v>
      </c>
      <c r="H159" s="14">
        <v>2014</v>
      </c>
      <c r="I159" s="14" t="s">
        <v>5060</v>
      </c>
      <c r="J159" s="14" t="s">
        <v>5029</v>
      </c>
      <c r="K159" s="103" t="s">
        <v>5030</v>
      </c>
      <c r="L159" s="14"/>
      <c r="M159" s="14" t="s">
        <v>77</v>
      </c>
      <c r="N159" s="14"/>
      <c r="O159" s="14"/>
      <c r="P159" s="14" t="s">
        <v>78</v>
      </c>
      <c r="Q159" s="14" t="s">
        <v>78</v>
      </c>
      <c r="U159" s="14"/>
    </row>
    <row r="160" spans="1:21" customFormat="1" ht="17.25" customHeight="1" x14ac:dyDescent="0.2">
      <c r="A160" s="102" t="s">
        <v>17</v>
      </c>
      <c r="B160" s="102" t="s">
        <v>334</v>
      </c>
      <c r="C160" s="102" t="s">
        <v>5025</v>
      </c>
      <c r="D160" s="102" t="s">
        <v>87</v>
      </c>
      <c r="E160" s="102" t="s">
        <v>4072</v>
      </c>
      <c r="F160" s="14">
        <v>32</v>
      </c>
      <c r="G160" s="26" t="s">
        <v>335</v>
      </c>
      <c r="H160" s="14">
        <v>2015</v>
      </c>
      <c r="I160" s="14" t="s">
        <v>5061</v>
      </c>
      <c r="J160" s="14" t="s">
        <v>5029</v>
      </c>
      <c r="K160" s="103" t="s">
        <v>5030</v>
      </c>
      <c r="L160" s="14"/>
      <c r="M160" s="14" t="s">
        <v>77</v>
      </c>
      <c r="N160" s="14"/>
      <c r="O160" s="14"/>
      <c r="P160" s="14" t="s">
        <v>78</v>
      </c>
      <c r="Q160" s="14" t="s">
        <v>78</v>
      </c>
      <c r="U160" s="14"/>
    </row>
    <row r="161" spans="1:36" customFormat="1" ht="17.25" customHeight="1" x14ac:dyDescent="0.2">
      <c r="A161" s="102" t="s">
        <v>17</v>
      </c>
      <c r="B161" s="102" t="s">
        <v>453</v>
      </c>
      <c r="C161" s="102" t="s">
        <v>5025</v>
      </c>
      <c r="D161" s="102" t="s">
        <v>87</v>
      </c>
      <c r="E161" s="102" t="s">
        <v>4072</v>
      </c>
      <c r="F161" s="14">
        <v>33</v>
      </c>
      <c r="G161" s="26" t="s">
        <v>454</v>
      </c>
      <c r="H161" s="14">
        <v>2016</v>
      </c>
      <c r="I161" s="14" t="s">
        <v>5062</v>
      </c>
      <c r="J161" s="14" t="s">
        <v>5029</v>
      </c>
      <c r="K161" s="103" t="s">
        <v>5030</v>
      </c>
      <c r="L161" s="14"/>
      <c r="M161" s="14" t="s">
        <v>77</v>
      </c>
      <c r="N161" s="14"/>
      <c r="O161" s="14"/>
      <c r="P161" s="14" t="s">
        <v>78</v>
      </c>
      <c r="Q161" s="14" t="s">
        <v>78</v>
      </c>
      <c r="U161" s="14"/>
      <c r="V161" s="14"/>
    </row>
    <row r="162" spans="1:36" customFormat="1" ht="17.25" customHeight="1" x14ac:dyDescent="0.2">
      <c r="A162" s="102" t="s">
        <v>17</v>
      </c>
      <c r="B162" s="102" t="s">
        <v>1584</v>
      </c>
      <c r="C162" s="102" t="s">
        <v>5025</v>
      </c>
      <c r="D162" s="102" t="s">
        <v>87</v>
      </c>
      <c r="E162" s="102" t="s">
        <v>4072</v>
      </c>
      <c r="F162" s="14">
        <v>34</v>
      </c>
      <c r="G162" s="26" t="s">
        <v>555</v>
      </c>
      <c r="H162" s="14">
        <v>2017</v>
      </c>
      <c r="I162" s="14" t="s">
        <v>5063</v>
      </c>
      <c r="J162" s="14" t="s">
        <v>5029</v>
      </c>
      <c r="K162" s="103" t="s">
        <v>5030</v>
      </c>
      <c r="L162" s="14"/>
      <c r="M162" s="14" t="s">
        <v>77</v>
      </c>
      <c r="N162" s="14"/>
      <c r="O162" s="14"/>
      <c r="P162" s="14" t="s">
        <v>78</v>
      </c>
      <c r="Q162" s="14" t="s">
        <v>78</v>
      </c>
      <c r="U162" s="14"/>
      <c r="V162" s="14"/>
    </row>
    <row r="163" spans="1:36" ht="17.25" customHeight="1" x14ac:dyDescent="0.2">
      <c r="A163" s="74" t="s">
        <v>17</v>
      </c>
      <c r="B163" s="74" t="s">
        <v>237</v>
      </c>
      <c r="C163" s="74" t="s">
        <v>5025</v>
      </c>
      <c r="D163" s="74" t="s">
        <v>88</v>
      </c>
      <c r="E163" s="74" t="s">
        <v>88</v>
      </c>
      <c r="F163" s="38">
        <v>1</v>
      </c>
      <c r="G163" s="40" t="s">
        <v>238</v>
      </c>
      <c r="H163" s="38">
        <v>1984</v>
      </c>
      <c r="I163" s="38" t="s">
        <v>418</v>
      </c>
      <c r="J163" s="38" t="s">
        <v>419</v>
      </c>
      <c r="K163" s="38" t="s">
        <v>420</v>
      </c>
      <c r="L163" s="38" t="s">
        <v>95</v>
      </c>
      <c r="M163" s="39" t="s">
        <v>77</v>
      </c>
      <c r="P163" s="39" t="s">
        <v>96</v>
      </c>
      <c r="Q163" s="39" t="s">
        <v>96</v>
      </c>
      <c r="R163" s="38"/>
      <c r="S163" s="38"/>
      <c r="T163" s="38"/>
      <c r="U163" s="38"/>
      <c r="V163" s="38"/>
      <c r="W163" s="38"/>
      <c r="X163" s="38"/>
      <c r="Y163" s="38"/>
      <c r="Z163" s="38"/>
      <c r="AA163" s="38"/>
      <c r="AB163" s="38"/>
      <c r="AC163" s="38"/>
      <c r="AD163" s="38"/>
      <c r="AE163" s="38"/>
      <c r="AF163" s="38"/>
      <c r="AG163" s="38"/>
      <c r="AH163" s="38"/>
      <c r="AI163" s="38"/>
      <c r="AJ163" s="38"/>
    </row>
    <row r="164" spans="1:36" ht="17.25" customHeight="1" x14ac:dyDescent="0.2">
      <c r="A164" s="76" t="s">
        <v>17</v>
      </c>
      <c r="B164" s="76" t="s">
        <v>241</v>
      </c>
      <c r="C164" s="76" t="s">
        <v>5025</v>
      </c>
      <c r="D164" s="76" t="s">
        <v>88</v>
      </c>
      <c r="E164" s="76" t="s">
        <v>88</v>
      </c>
      <c r="F164" s="38">
        <v>2</v>
      </c>
      <c r="G164" s="40" t="s">
        <v>190</v>
      </c>
      <c r="H164" s="38">
        <v>1985</v>
      </c>
      <c r="I164" s="38" t="s">
        <v>421</v>
      </c>
      <c r="J164" s="38" t="s">
        <v>419</v>
      </c>
      <c r="K164" s="38" t="s">
        <v>420</v>
      </c>
      <c r="L164" s="38" t="s">
        <v>95</v>
      </c>
      <c r="M164" s="39" t="s">
        <v>77</v>
      </c>
      <c r="P164" s="39" t="s">
        <v>96</v>
      </c>
      <c r="Q164" s="39" t="s">
        <v>96</v>
      </c>
      <c r="R164" s="38"/>
      <c r="S164" s="38"/>
      <c r="T164" s="38"/>
      <c r="U164" s="38"/>
      <c r="V164" s="38"/>
      <c r="W164" s="38"/>
      <c r="X164" s="38"/>
      <c r="Y164" s="38"/>
      <c r="Z164" s="38"/>
      <c r="AA164" s="38"/>
      <c r="AB164" s="38"/>
      <c r="AC164" s="38"/>
      <c r="AD164" s="38"/>
      <c r="AE164" s="38"/>
      <c r="AF164" s="38"/>
      <c r="AG164" s="38"/>
      <c r="AH164" s="38"/>
      <c r="AI164" s="38"/>
      <c r="AJ164" s="38"/>
    </row>
    <row r="165" spans="1:36" ht="17.25" customHeight="1" x14ac:dyDescent="0.2">
      <c r="A165" s="76" t="s">
        <v>17</v>
      </c>
      <c r="B165" s="76" t="s">
        <v>243</v>
      </c>
      <c r="C165" s="76" t="s">
        <v>5025</v>
      </c>
      <c r="D165" s="76" t="s">
        <v>88</v>
      </c>
      <c r="E165" s="76" t="s">
        <v>88</v>
      </c>
      <c r="F165" s="38">
        <v>3</v>
      </c>
      <c r="G165" s="40" t="s">
        <v>244</v>
      </c>
      <c r="H165" s="38">
        <v>1986</v>
      </c>
      <c r="I165" s="38" t="s">
        <v>422</v>
      </c>
      <c r="J165" s="38" t="s">
        <v>419</v>
      </c>
      <c r="K165" s="38" t="s">
        <v>420</v>
      </c>
      <c r="L165" s="38" t="s">
        <v>95</v>
      </c>
      <c r="M165" s="39" t="s">
        <v>77</v>
      </c>
      <c r="P165" s="39" t="s">
        <v>96</v>
      </c>
      <c r="Q165" s="39" t="s">
        <v>96</v>
      </c>
      <c r="R165" s="38"/>
      <c r="S165" s="38"/>
      <c r="T165" s="38"/>
      <c r="U165" s="38"/>
      <c r="V165" s="38"/>
      <c r="W165" s="38"/>
      <c r="X165" s="38"/>
      <c r="Y165" s="38"/>
      <c r="Z165" s="38"/>
      <c r="AA165" s="38"/>
      <c r="AB165" s="38"/>
      <c r="AC165" s="38"/>
      <c r="AD165" s="38"/>
      <c r="AE165" s="38"/>
      <c r="AF165" s="38"/>
      <c r="AG165" s="38"/>
      <c r="AH165" s="38"/>
      <c r="AI165" s="38"/>
      <c r="AJ165" s="38"/>
    </row>
    <row r="166" spans="1:36" ht="17.25" customHeight="1" x14ac:dyDescent="0.2">
      <c r="A166" s="76" t="s">
        <v>17</v>
      </c>
      <c r="B166" s="76" t="s">
        <v>247</v>
      </c>
      <c r="C166" s="76" t="s">
        <v>5025</v>
      </c>
      <c r="D166" s="76" t="s">
        <v>88</v>
      </c>
      <c r="E166" s="76" t="s">
        <v>88</v>
      </c>
      <c r="F166" s="38">
        <v>4</v>
      </c>
      <c r="G166" s="40" t="s">
        <v>248</v>
      </c>
      <c r="H166" s="38">
        <v>1987</v>
      </c>
      <c r="I166" s="38" t="s">
        <v>423</v>
      </c>
      <c r="J166" s="38" t="s">
        <v>419</v>
      </c>
      <c r="K166" s="38" t="s">
        <v>420</v>
      </c>
      <c r="L166" s="38" t="s">
        <v>95</v>
      </c>
      <c r="M166" s="39" t="s">
        <v>77</v>
      </c>
      <c r="P166" s="39" t="s">
        <v>96</v>
      </c>
      <c r="Q166" s="39" t="s">
        <v>96</v>
      </c>
      <c r="R166" s="40"/>
      <c r="S166" s="40"/>
      <c r="T166" s="40"/>
      <c r="U166" s="40"/>
      <c r="V166" s="40"/>
      <c r="W166" s="40"/>
      <c r="X166" s="40"/>
      <c r="Y166" s="40"/>
      <c r="Z166" s="40"/>
      <c r="AA166" s="40"/>
      <c r="AB166" s="40"/>
      <c r="AC166" s="40"/>
      <c r="AD166" s="40"/>
      <c r="AE166" s="40"/>
      <c r="AF166" s="40"/>
      <c r="AG166" s="40"/>
      <c r="AH166" s="40"/>
      <c r="AI166" s="40"/>
      <c r="AJ166" s="40"/>
    </row>
    <row r="167" spans="1:36" ht="17.25" customHeight="1" x14ac:dyDescent="0.2">
      <c r="A167" s="76" t="s">
        <v>17</v>
      </c>
      <c r="B167" s="76" t="s">
        <v>250</v>
      </c>
      <c r="C167" s="76" t="s">
        <v>5025</v>
      </c>
      <c r="D167" s="76" t="s">
        <v>88</v>
      </c>
      <c r="E167" s="76" t="s">
        <v>88</v>
      </c>
      <c r="F167" s="38">
        <v>5</v>
      </c>
      <c r="G167" s="40" t="s">
        <v>251</v>
      </c>
      <c r="H167" s="38">
        <v>1988</v>
      </c>
      <c r="I167" s="38" t="s">
        <v>424</v>
      </c>
      <c r="J167" s="38" t="s">
        <v>419</v>
      </c>
      <c r="K167" s="38" t="s">
        <v>420</v>
      </c>
      <c r="L167" s="38" t="s">
        <v>95</v>
      </c>
      <c r="M167" s="39" t="s">
        <v>77</v>
      </c>
      <c r="P167" s="39" t="s">
        <v>96</v>
      </c>
      <c r="Q167" s="39" t="s">
        <v>96</v>
      </c>
      <c r="R167" s="40"/>
      <c r="S167" s="40"/>
      <c r="T167" s="40"/>
      <c r="U167" s="40"/>
      <c r="V167" s="40"/>
      <c r="W167" s="40"/>
      <c r="X167" s="40"/>
      <c r="Y167" s="40"/>
      <c r="Z167" s="40"/>
      <c r="AA167" s="40"/>
      <c r="AB167" s="40"/>
      <c r="AC167" s="40"/>
      <c r="AD167" s="40"/>
      <c r="AE167" s="40"/>
      <c r="AF167" s="40"/>
      <c r="AG167" s="40"/>
      <c r="AH167" s="40"/>
      <c r="AI167" s="40"/>
      <c r="AJ167" s="40"/>
    </row>
    <row r="168" spans="1:36" ht="17.25" customHeight="1" x14ac:dyDescent="0.2">
      <c r="A168" s="76" t="s">
        <v>17</v>
      </c>
      <c r="B168" s="76" t="s">
        <v>253</v>
      </c>
      <c r="C168" s="76" t="s">
        <v>5025</v>
      </c>
      <c r="D168" s="76" t="s">
        <v>88</v>
      </c>
      <c r="E168" s="76" t="s">
        <v>88</v>
      </c>
      <c r="F168" s="38">
        <v>6</v>
      </c>
      <c r="G168" s="40" t="s">
        <v>254</v>
      </c>
      <c r="H168" s="38">
        <v>1989</v>
      </c>
      <c r="I168" s="38" t="s">
        <v>425</v>
      </c>
      <c r="J168" s="38" t="s">
        <v>419</v>
      </c>
      <c r="K168" s="38" t="s">
        <v>420</v>
      </c>
      <c r="L168" s="38" t="s">
        <v>95</v>
      </c>
      <c r="M168" s="39" t="s">
        <v>77</v>
      </c>
      <c r="P168" s="39" t="s">
        <v>96</v>
      </c>
      <c r="Q168" s="39" t="s">
        <v>96</v>
      </c>
      <c r="R168" s="40"/>
      <c r="S168" s="40"/>
      <c r="T168" s="40"/>
      <c r="U168" s="40"/>
      <c r="V168" s="40"/>
      <c r="W168" s="40"/>
      <c r="X168" s="40"/>
      <c r="Y168" s="40"/>
      <c r="Z168" s="40"/>
      <c r="AA168" s="40"/>
      <c r="AB168" s="40"/>
      <c r="AC168" s="40"/>
      <c r="AD168" s="40"/>
      <c r="AE168" s="40"/>
      <c r="AF168" s="40"/>
      <c r="AG168" s="40"/>
      <c r="AH168" s="40"/>
      <c r="AI168" s="40"/>
      <c r="AJ168" s="40"/>
    </row>
    <row r="169" spans="1:36" ht="17.25" customHeight="1" x14ac:dyDescent="0.2">
      <c r="A169" s="76" t="s">
        <v>17</v>
      </c>
      <c r="B169" s="76" t="s">
        <v>256</v>
      </c>
      <c r="C169" s="76" t="s">
        <v>5025</v>
      </c>
      <c r="D169" s="76" t="s">
        <v>88</v>
      </c>
      <c r="E169" s="76" t="s">
        <v>88</v>
      </c>
      <c r="F169" s="38">
        <v>7</v>
      </c>
      <c r="G169" s="40" t="s">
        <v>257</v>
      </c>
      <c r="H169" s="38">
        <v>1990</v>
      </c>
      <c r="I169" s="38" t="s">
        <v>426</v>
      </c>
      <c r="J169" s="38" t="s">
        <v>419</v>
      </c>
      <c r="K169" s="38" t="s">
        <v>420</v>
      </c>
      <c r="L169" s="38" t="s">
        <v>95</v>
      </c>
      <c r="M169" s="39" t="s">
        <v>77</v>
      </c>
      <c r="P169" s="39" t="s">
        <v>96</v>
      </c>
      <c r="Q169" s="39" t="s">
        <v>96</v>
      </c>
      <c r="R169" s="40"/>
      <c r="S169" s="40"/>
      <c r="T169" s="40"/>
      <c r="U169" s="40"/>
      <c r="V169" s="40"/>
      <c r="W169" s="40"/>
      <c r="X169" s="40"/>
      <c r="Y169" s="40"/>
      <c r="Z169" s="40"/>
      <c r="AA169" s="40"/>
      <c r="AB169" s="40"/>
      <c r="AC169" s="40"/>
      <c r="AD169" s="40"/>
      <c r="AE169" s="40"/>
      <c r="AF169" s="40"/>
      <c r="AG169" s="40"/>
      <c r="AH169" s="40"/>
      <c r="AI169" s="40"/>
      <c r="AJ169" s="40"/>
    </row>
    <row r="170" spans="1:36" ht="17.25" customHeight="1" x14ac:dyDescent="0.2">
      <c r="A170" s="76" t="s">
        <v>17</v>
      </c>
      <c r="B170" s="76" t="s">
        <v>259</v>
      </c>
      <c r="C170" s="76" t="s">
        <v>5025</v>
      </c>
      <c r="D170" s="76" t="s">
        <v>88</v>
      </c>
      <c r="E170" s="76" t="s">
        <v>88</v>
      </c>
      <c r="F170" s="38">
        <v>8</v>
      </c>
      <c r="G170" s="40" t="s">
        <v>260</v>
      </c>
      <c r="H170" s="38">
        <v>1991</v>
      </c>
      <c r="I170" s="38" t="s">
        <v>427</v>
      </c>
      <c r="J170" s="38" t="s">
        <v>419</v>
      </c>
      <c r="K170" s="38" t="s">
        <v>420</v>
      </c>
      <c r="L170" s="38" t="s">
        <v>95</v>
      </c>
      <c r="M170" s="39" t="s">
        <v>77</v>
      </c>
      <c r="P170" s="39" t="s">
        <v>96</v>
      </c>
      <c r="Q170" s="39" t="s">
        <v>96</v>
      </c>
      <c r="R170" s="40"/>
      <c r="S170" s="40"/>
      <c r="T170" s="40"/>
      <c r="U170" s="40"/>
      <c r="V170" s="40"/>
      <c r="W170" s="40"/>
      <c r="X170" s="40"/>
      <c r="Y170" s="40"/>
      <c r="Z170" s="40"/>
      <c r="AA170" s="40"/>
      <c r="AB170" s="40"/>
      <c r="AC170" s="40"/>
      <c r="AD170" s="40"/>
      <c r="AE170" s="40"/>
      <c r="AF170" s="40"/>
      <c r="AG170" s="40"/>
      <c r="AH170" s="40"/>
      <c r="AI170" s="40"/>
      <c r="AJ170" s="40"/>
    </row>
    <row r="171" spans="1:36" ht="17.25" customHeight="1" x14ac:dyDescent="0.2">
      <c r="A171" s="76" t="s">
        <v>17</v>
      </c>
      <c r="B171" s="76" t="s">
        <v>262</v>
      </c>
      <c r="C171" s="76" t="s">
        <v>5025</v>
      </c>
      <c r="D171" s="76" t="s">
        <v>88</v>
      </c>
      <c r="E171" s="76" t="s">
        <v>88</v>
      </c>
      <c r="F171" s="38">
        <v>9</v>
      </c>
      <c r="G171" s="40" t="s">
        <v>263</v>
      </c>
      <c r="H171" s="38">
        <v>1992</v>
      </c>
      <c r="I171" s="38" t="s">
        <v>428</v>
      </c>
      <c r="J171" s="38" t="s">
        <v>419</v>
      </c>
      <c r="K171" s="38" t="s">
        <v>420</v>
      </c>
      <c r="L171" s="38" t="s">
        <v>95</v>
      </c>
      <c r="M171" s="39" t="s">
        <v>77</v>
      </c>
      <c r="P171" s="39" t="s">
        <v>96</v>
      </c>
      <c r="Q171" s="39" t="s">
        <v>96</v>
      </c>
      <c r="R171" s="40"/>
      <c r="S171" s="40"/>
      <c r="T171" s="40"/>
      <c r="U171" s="40"/>
      <c r="V171" s="40"/>
      <c r="W171" s="40"/>
      <c r="X171" s="40"/>
      <c r="Y171" s="40"/>
      <c r="Z171" s="40"/>
      <c r="AA171" s="40"/>
      <c r="AB171" s="40"/>
      <c r="AC171" s="40"/>
      <c r="AD171" s="40"/>
      <c r="AE171" s="40"/>
      <c r="AF171" s="40"/>
      <c r="AG171" s="40"/>
      <c r="AH171" s="40"/>
      <c r="AI171" s="40"/>
      <c r="AJ171" s="40"/>
    </row>
    <row r="172" spans="1:36" ht="17.25" customHeight="1" x14ac:dyDescent="0.2">
      <c r="A172" s="76" t="s">
        <v>17</v>
      </c>
      <c r="B172" s="76" t="s">
        <v>265</v>
      </c>
      <c r="C172" s="76" t="s">
        <v>5025</v>
      </c>
      <c r="D172" s="76" t="s">
        <v>88</v>
      </c>
      <c r="E172" s="76" t="s">
        <v>88</v>
      </c>
      <c r="F172" s="38">
        <v>10</v>
      </c>
      <c r="G172" s="40" t="s">
        <v>266</v>
      </c>
      <c r="H172" s="38">
        <v>1993</v>
      </c>
      <c r="I172" s="38" t="s">
        <v>429</v>
      </c>
      <c r="J172" s="38" t="s">
        <v>419</v>
      </c>
      <c r="K172" s="38" t="s">
        <v>420</v>
      </c>
      <c r="L172" s="38" t="s">
        <v>95</v>
      </c>
      <c r="M172" s="39" t="s">
        <v>77</v>
      </c>
      <c r="P172" s="39" t="s">
        <v>96</v>
      </c>
      <c r="Q172" s="39" t="s">
        <v>96</v>
      </c>
      <c r="R172" s="40"/>
      <c r="S172" s="40"/>
      <c r="T172" s="40"/>
      <c r="U172" s="40"/>
      <c r="V172" s="40"/>
      <c r="W172" s="40"/>
      <c r="X172" s="40"/>
      <c r="Y172" s="40"/>
      <c r="Z172" s="40"/>
      <c r="AA172" s="40"/>
      <c r="AB172" s="40"/>
      <c r="AC172" s="40"/>
      <c r="AD172" s="40"/>
      <c r="AE172" s="40"/>
      <c r="AF172" s="40"/>
      <c r="AG172" s="40"/>
      <c r="AH172" s="40"/>
      <c r="AI172" s="40"/>
      <c r="AJ172" s="40"/>
    </row>
    <row r="173" spans="1:36" ht="17.25" customHeight="1" x14ac:dyDescent="0.2">
      <c r="A173" s="76" t="s">
        <v>17</v>
      </c>
      <c r="B173" s="76" t="s">
        <v>268</v>
      </c>
      <c r="C173" s="76" t="s">
        <v>5025</v>
      </c>
      <c r="D173" s="76" t="s">
        <v>88</v>
      </c>
      <c r="E173" s="76" t="s">
        <v>88</v>
      </c>
      <c r="F173" s="38">
        <v>11</v>
      </c>
      <c r="G173" s="40" t="s">
        <v>269</v>
      </c>
      <c r="H173" s="38">
        <v>1994</v>
      </c>
      <c r="I173" s="38" t="s">
        <v>430</v>
      </c>
      <c r="J173" s="38" t="s">
        <v>419</v>
      </c>
      <c r="K173" s="38" t="s">
        <v>420</v>
      </c>
      <c r="L173" s="38" t="s">
        <v>95</v>
      </c>
      <c r="M173" s="39" t="s">
        <v>77</v>
      </c>
      <c r="P173" s="39" t="s">
        <v>96</v>
      </c>
      <c r="Q173" s="39" t="s">
        <v>96</v>
      </c>
      <c r="R173" s="40"/>
      <c r="S173" s="40"/>
      <c r="T173" s="40"/>
      <c r="U173" s="40"/>
      <c r="V173" s="40"/>
      <c r="W173" s="40"/>
      <c r="X173" s="40"/>
      <c r="Y173" s="40"/>
      <c r="Z173" s="40"/>
      <c r="AA173" s="40"/>
      <c r="AB173" s="40"/>
      <c r="AC173" s="40"/>
      <c r="AD173" s="40"/>
      <c r="AE173" s="40"/>
      <c r="AF173" s="40"/>
      <c r="AG173" s="40"/>
      <c r="AH173" s="40"/>
      <c r="AI173" s="40"/>
      <c r="AJ173" s="40"/>
    </row>
    <row r="174" spans="1:36" ht="17.25" customHeight="1" x14ac:dyDescent="0.2">
      <c r="A174" s="76" t="s">
        <v>17</v>
      </c>
      <c r="B174" s="76" t="s">
        <v>272</v>
      </c>
      <c r="C174" s="76" t="s">
        <v>5025</v>
      </c>
      <c r="D174" s="76" t="s">
        <v>88</v>
      </c>
      <c r="E174" s="76" t="s">
        <v>88</v>
      </c>
      <c r="F174" s="38">
        <v>12</v>
      </c>
      <c r="G174" s="40" t="s">
        <v>273</v>
      </c>
      <c r="H174" s="38">
        <v>1995</v>
      </c>
      <c r="I174" s="38" t="s">
        <v>431</v>
      </c>
      <c r="J174" s="38" t="s">
        <v>419</v>
      </c>
      <c r="K174" s="38" t="s">
        <v>420</v>
      </c>
      <c r="L174" s="38" t="s">
        <v>95</v>
      </c>
      <c r="M174" s="39" t="s">
        <v>77</v>
      </c>
      <c r="P174" s="39" t="s">
        <v>96</v>
      </c>
      <c r="Q174" s="39" t="s">
        <v>96</v>
      </c>
      <c r="R174" s="40"/>
      <c r="S174" s="40"/>
      <c r="T174" s="40"/>
      <c r="U174" s="40"/>
      <c r="V174" s="40"/>
      <c r="W174" s="40"/>
      <c r="X174" s="40"/>
      <c r="Y174" s="40"/>
      <c r="Z174" s="40"/>
      <c r="AA174" s="40"/>
      <c r="AB174" s="40"/>
      <c r="AC174" s="40"/>
      <c r="AD174" s="40"/>
      <c r="AE174" s="40"/>
      <c r="AF174" s="40"/>
      <c r="AG174" s="40"/>
      <c r="AH174" s="40"/>
      <c r="AI174" s="40"/>
      <c r="AJ174" s="40"/>
    </row>
    <row r="175" spans="1:36" ht="17.25" customHeight="1" x14ac:dyDescent="0.2">
      <c r="A175" s="76" t="s">
        <v>17</v>
      </c>
      <c r="B175" s="76" t="s">
        <v>275</v>
      </c>
      <c r="C175" s="76" t="s">
        <v>5025</v>
      </c>
      <c r="D175" s="76" t="s">
        <v>88</v>
      </c>
      <c r="E175" s="76" t="s">
        <v>88</v>
      </c>
      <c r="F175" s="38">
        <v>13</v>
      </c>
      <c r="G175" s="40" t="s">
        <v>276</v>
      </c>
      <c r="H175" s="38">
        <v>1996</v>
      </c>
      <c r="I175" s="38" t="s">
        <v>432</v>
      </c>
      <c r="J175" s="38" t="s">
        <v>419</v>
      </c>
      <c r="K175" s="38" t="s">
        <v>420</v>
      </c>
      <c r="L175" s="38" t="s">
        <v>95</v>
      </c>
      <c r="M175" s="39" t="s">
        <v>77</v>
      </c>
      <c r="P175" s="39" t="s">
        <v>96</v>
      </c>
      <c r="Q175" s="39" t="s">
        <v>96</v>
      </c>
      <c r="R175" s="40"/>
      <c r="S175" s="40"/>
      <c r="T175" s="40"/>
      <c r="U175" s="40"/>
      <c r="V175" s="40"/>
      <c r="W175" s="40"/>
      <c r="X175" s="40"/>
      <c r="Y175" s="40"/>
      <c r="Z175" s="40"/>
      <c r="AA175" s="40"/>
      <c r="AB175" s="40"/>
      <c r="AC175" s="40"/>
      <c r="AD175" s="40"/>
      <c r="AE175" s="40"/>
      <c r="AF175" s="40"/>
      <c r="AG175" s="40"/>
      <c r="AH175" s="40"/>
      <c r="AI175" s="40"/>
      <c r="AJ175" s="40"/>
    </row>
    <row r="176" spans="1:36" ht="17.25" customHeight="1" x14ac:dyDescent="0.2">
      <c r="A176" s="76" t="s">
        <v>17</v>
      </c>
      <c r="B176" s="76" t="s">
        <v>278</v>
      </c>
      <c r="C176" s="76" t="s">
        <v>5025</v>
      </c>
      <c r="D176" s="76" t="s">
        <v>88</v>
      </c>
      <c r="E176" s="76" t="s">
        <v>88</v>
      </c>
      <c r="F176" s="38">
        <v>14</v>
      </c>
      <c r="G176" s="40" t="s">
        <v>279</v>
      </c>
      <c r="H176" s="38">
        <v>1997</v>
      </c>
      <c r="I176" s="38" t="s">
        <v>433</v>
      </c>
      <c r="J176" s="38" t="s">
        <v>419</v>
      </c>
      <c r="K176" s="38" t="s">
        <v>420</v>
      </c>
      <c r="L176" s="38" t="s">
        <v>95</v>
      </c>
      <c r="M176" s="39" t="s">
        <v>77</v>
      </c>
      <c r="P176" s="39" t="s">
        <v>96</v>
      </c>
      <c r="Q176" s="39" t="s">
        <v>96</v>
      </c>
      <c r="R176" s="40"/>
      <c r="S176" s="40"/>
      <c r="T176" s="40"/>
      <c r="U176" s="40"/>
      <c r="V176" s="40"/>
      <c r="W176" s="40"/>
      <c r="X176" s="40"/>
      <c r="Y176" s="40"/>
      <c r="Z176" s="40"/>
      <c r="AA176" s="40"/>
      <c r="AB176" s="40"/>
      <c r="AC176" s="40"/>
      <c r="AD176" s="40"/>
      <c r="AE176" s="40"/>
      <c r="AF176" s="40"/>
      <c r="AG176" s="40"/>
      <c r="AH176" s="40"/>
      <c r="AI176" s="40"/>
      <c r="AJ176" s="40"/>
    </row>
    <row r="177" spans="1:36" ht="17.25" customHeight="1" x14ac:dyDescent="0.2">
      <c r="A177" s="76" t="s">
        <v>17</v>
      </c>
      <c r="B177" s="76" t="s">
        <v>281</v>
      </c>
      <c r="C177" s="76" t="s">
        <v>5025</v>
      </c>
      <c r="D177" s="76" t="s">
        <v>88</v>
      </c>
      <c r="E177" s="76" t="s">
        <v>88</v>
      </c>
      <c r="F177" s="38">
        <v>15</v>
      </c>
      <c r="G177" s="40" t="s">
        <v>282</v>
      </c>
      <c r="H177" s="38">
        <v>1998</v>
      </c>
      <c r="I177" s="38" t="s">
        <v>434</v>
      </c>
      <c r="J177" s="38" t="s">
        <v>419</v>
      </c>
      <c r="K177" s="38" t="s">
        <v>420</v>
      </c>
      <c r="L177" s="38" t="s">
        <v>95</v>
      </c>
      <c r="M177" s="39" t="s">
        <v>77</v>
      </c>
      <c r="P177" s="39" t="s">
        <v>96</v>
      </c>
      <c r="Q177" s="39" t="s">
        <v>96</v>
      </c>
      <c r="R177" s="40"/>
      <c r="S177" s="40"/>
      <c r="T177" s="40"/>
      <c r="U177" s="40"/>
      <c r="V177" s="40"/>
      <c r="W177" s="40"/>
      <c r="X177" s="40"/>
      <c r="Y177" s="40"/>
      <c r="Z177" s="40"/>
      <c r="AA177" s="40"/>
      <c r="AB177" s="40"/>
      <c r="AC177" s="40"/>
      <c r="AD177" s="40"/>
      <c r="AE177" s="40"/>
      <c r="AF177" s="40"/>
      <c r="AG177" s="40"/>
      <c r="AH177" s="40"/>
      <c r="AI177" s="40"/>
      <c r="AJ177" s="40"/>
    </row>
    <row r="178" spans="1:36" ht="17.25" customHeight="1" x14ac:dyDescent="0.2">
      <c r="A178" s="76" t="s">
        <v>17</v>
      </c>
      <c r="B178" s="76" t="s">
        <v>284</v>
      </c>
      <c r="C178" s="76" t="s">
        <v>5025</v>
      </c>
      <c r="D178" s="76" t="s">
        <v>88</v>
      </c>
      <c r="E178" s="76" t="s">
        <v>88</v>
      </c>
      <c r="F178" s="38">
        <v>16</v>
      </c>
      <c r="G178" s="40" t="s">
        <v>285</v>
      </c>
      <c r="H178" s="38">
        <v>1999</v>
      </c>
      <c r="I178" s="38" t="s">
        <v>435</v>
      </c>
      <c r="J178" s="38" t="s">
        <v>419</v>
      </c>
      <c r="K178" s="38" t="s">
        <v>420</v>
      </c>
      <c r="L178" s="38" t="s">
        <v>95</v>
      </c>
      <c r="M178" s="39" t="s">
        <v>77</v>
      </c>
      <c r="P178" s="39" t="s">
        <v>96</v>
      </c>
      <c r="Q178" s="39" t="s">
        <v>96</v>
      </c>
      <c r="R178" s="40"/>
      <c r="S178" s="40"/>
      <c r="T178" s="40"/>
      <c r="U178" s="40"/>
      <c r="V178" s="40"/>
      <c r="W178" s="40"/>
      <c r="X178" s="40"/>
      <c r="Y178" s="40"/>
      <c r="Z178" s="40"/>
      <c r="AA178" s="40"/>
      <c r="AB178" s="40"/>
      <c r="AC178" s="40"/>
      <c r="AD178" s="40"/>
      <c r="AE178" s="40"/>
      <c r="AF178" s="40"/>
      <c r="AG178" s="40"/>
      <c r="AH178" s="40"/>
      <c r="AI178" s="40"/>
      <c r="AJ178" s="40"/>
    </row>
    <row r="179" spans="1:36" ht="17.25" customHeight="1" x14ac:dyDescent="0.2">
      <c r="A179" s="76" t="s">
        <v>17</v>
      </c>
      <c r="B179" s="76" t="s">
        <v>287</v>
      </c>
      <c r="C179" s="76" t="s">
        <v>5025</v>
      </c>
      <c r="D179" s="76" t="s">
        <v>88</v>
      </c>
      <c r="E179" s="76" t="s">
        <v>88</v>
      </c>
      <c r="F179" s="38">
        <v>17</v>
      </c>
      <c r="G179" s="40" t="s">
        <v>288</v>
      </c>
      <c r="H179" s="38">
        <v>2000</v>
      </c>
      <c r="I179" s="38" t="s">
        <v>437</v>
      </c>
      <c r="J179" s="38" t="s">
        <v>419</v>
      </c>
      <c r="K179" s="38" t="s">
        <v>420</v>
      </c>
      <c r="L179" s="38" t="s">
        <v>95</v>
      </c>
      <c r="M179" s="39" t="s">
        <v>77</v>
      </c>
      <c r="P179" s="39" t="s">
        <v>96</v>
      </c>
      <c r="Q179" s="39" t="s">
        <v>96</v>
      </c>
      <c r="R179" s="40"/>
      <c r="S179" s="40"/>
      <c r="T179" s="40"/>
      <c r="U179" s="40"/>
      <c r="V179" s="40"/>
      <c r="W179" s="40"/>
      <c r="X179" s="40"/>
      <c r="Y179" s="40"/>
      <c r="Z179" s="40"/>
      <c r="AA179" s="40"/>
      <c r="AB179" s="40"/>
      <c r="AC179" s="40"/>
      <c r="AD179" s="40"/>
      <c r="AE179" s="40"/>
      <c r="AF179" s="40"/>
      <c r="AG179" s="40"/>
      <c r="AH179" s="40"/>
      <c r="AI179" s="40"/>
      <c r="AJ179" s="40"/>
    </row>
    <row r="180" spans="1:36" ht="17.25" customHeight="1" x14ac:dyDescent="0.2">
      <c r="A180" s="76" t="s">
        <v>17</v>
      </c>
      <c r="B180" s="76" t="s">
        <v>290</v>
      </c>
      <c r="C180" s="76" t="s">
        <v>5025</v>
      </c>
      <c r="D180" s="76" t="s">
        <v>88</v>
      </c>
      <c r="E180" s="76" t="s">
        <v>88</v>
      </c>
      <c r="F180" s="38">
        <v>18</v>
      </c>
      <c r="G180" s="40" t="s">
        <v>291</v>
      </c>
      <c r="H180" s="38">
        <v>2001</v>
      </c>
      <c r="I180" s="38" t="s">
        <v>438</v>
      </c>
      <c r="J180" s="38" t="s">
        <v>419</v>
      </c>
      <c r="K180" s="38" t="s">
        <v>420</v>
      </c>
      <c r="L180" s="38" t="s">
        <v>95</v>
      </c>
      <c r="M180" s="39" t="s">
        <v>77</v>
      </c>
      <c r="P180" s="39" t="s">
        <v>96</v>
      </c>
      <c r="Q180" s="39" t="s">
        <v>96</v>
      </c>
      <c r="R180" s="40"/>
      <c r="S180" s="40"/>
      <c r="T180" s="40"/>
      <c r="U180" s="40"/>
      <c r="V180" s="40"/>
      <c r="W180" s="40"/>
      <c r="X180" s="40"/>
      <c r="Y180" s="40"/>
      <c r="Z180" s="40"/>
      <c r="AA180" s="40"/>
      <c r="AB180" s="40"/>
      <c r="AC180" s="40"/>
      <c r="AD180" s="40"/>
      <c r="AE180" s="40"/>
      <c r="AF180" s="40"/>
      <c r="AG180" s="40"/>
      <c r="AH180" s="40"/>
      <c r="AI180" s="40"/>
      <c r="AJ180" s="40"/>
    </row>
    <row r="181" spans="1:36" ht="17.25" customHeight="1" x14ac:dyDescent="0.2">
      <c r="A181" s="76" t="s">
        <v>17</v>
      </c>
      <c r="B181" s="76" t="s">
        <v>293</v>
      </c>
      <c r="C181" s="76" t="s">
        <v>5025</v>
      </c>
      <c r="D181" s="76" t="s">
        <v>88</v>
      </c>
      <c r="E181" s="76" t="s">
        <v>88</v>
      </c>
      <c r="F181" s="38">
        <v>19</v>
      </c>
      <c r="G181" s="40" t="s">
        <v>294</v>
      </c>
      <c r="H181" s="38">
        <v>2002</v>
      </c>
      <c r="I181" s="38" t="s">
        <v>439</v>
      </c>
      <c r="J181" s="38" t="s">
        <v>419</v>
      </c>
      <c r="K181" s="38" t="s">
        <v>420</v>
      </c>
      <c r="L181" s="38" t="s">
        <v>95</v>
      </c>
      <c r="M181" s="39" t="s">
        <v>77</v>
      </c>
      <c r="P181" s="39" t="s">
        <v>96</v>
      </c>
      <c r="Q181" s="39" t="s">
        <v>96</v>
      </c>
      <c r="R181" s="40"/>
      <c r="S181" s="40"/>
      <c r="T181" s="40"/>
      <c r="U181" s="40"/>
      <c r="V181" s="40"/>
      <c r="W181" s="40"/>
      <c r="X181" s="40"/>
      <c r="Y181" s="40"/>
      <c r="Z181" s="40"/>
      <c r="AA181" s="40"/>
      <c r="AB181" s="40"/>
      <c r="AC181" s="40"/>
      <c r="AD181" s="40"/>
      <c r="AE181" s="40"/>
      <c r="AF181" s="40"/>
      <c r="AG181" s="40"/>
      <c r="AH181" s="40"/>
      <c r="AI181" s="40"/>
      <c r="AJ181" s="40"/>
    </row>
    <row r="182" spans="1:36" ht="17.25" customHeight="1" x14ac:dyDescent="0.2">
      <c r="A182" s="76" t="s">
        <v>17</v>
      </c>
      <c r="B182" s="76" t="s">
        <v>297</v>
      </c>
      <c r="C182" s="76" t="s">
        <v>5025</v>
      </c>
      <c r="D182" s="76" t="s">
        <v>88</v>
      </c>
      <c r="E182" s="76" t="s">
        <v>88</v>
      </c>
      <c r="F182" s="38">
        <v>20</v>
      </c>
      <c r="G182" s="40" t="s">
        <v>298</v>
      </c>
      <c r="H182" s="38">
        <v>2003</v>
      </c>
      <c r="I182" s="38" t="s">
        <v>440</v>
      </c>
      <c r="J182" s="38" t="s">
        <v>419</v>
      </c>
      <c r="K182" s="38" t="s">
        <v>420</v>
      </c>
      <c r="L182" s="38" t="s">
        <v>95</v>
      </c>
      <c r="M182" s="39" t="s">
        <v>77</v>
      </c>
      <c r="P182" s="39" t="s">
        <v>96</v>
      </c>
      <c r="Q182" s="39" t="s">
        <v>96</v>
      </c>
      <c r="R182" s="40"/>
      <c r="S182" s="40"/>
      <c r="T182" s="40"/>
      <c r="U182" s="40"/>
      <c r="V182" s="40"/>
      <c r="W182" s="40"/>
      <c r="X182" s="40"/>
      <c r="Y182" s="40"/>
      <c r="Z182" s="40"/>
      <c r="AA182" s="40"/>
      <c r="AB182" s="40"/>
      <c r="AC182" s="40"/>
      <c r="AD182" s="40"/>
      <c r="AE182" s="40"/>
      <c r="AF182" s="40"/>
      <c r="AG182" s="40"/>
      <c r="AH182" s="40"/>
      <c r="AI182" s="40"/>
      <c r="AJ182" s="40"/>
    </row>
    <row r="183" spans="1:36" ht="17.25" customHeight="1" x14ac:dyDescent="0.2">
      <c r="A183" s="76" t="s">
        <v>17</v>
      </c>
      <c r="B183" s="76" t="s">
        <v>300</v>
      </c>
      <c r="C183" s="76" t="s">
        <v>5025</v>
      </c>
      <c r="D183" s="76" t="s">
        <v>88</v>
      </c>
      <c r="E183" s="76" t="s">
        <v>88</v>
      </c>
      <c r="F183" s="38">
        <v>21</v>
      </c>
      <c r="G183" s="40" t="s">
        <v>301</v>
      </c>
      <c r="H183" s="38">
        <v>2004</v>
      </c>
      <c r="I183" s="38" t="s">
        <v>441</v>
      </c>
      <c r="J183" s="38" t="s">
        <v>419</v>
      </c>
      <c r="K183" s="38" t="s">
        <v>420</v>
      </c>
      <c r="L183" s="38" t="s">
        <v>95</v>
      </c>
      <c r="M183" s="39" t="s">
        <v>77</v>
      </c>
      <c r="P183" s="39" t="s">
        <v>96</v>
      </c>
      <c r="Q183" s="39" t="s">
        <v>96</v>
      </c>
      <c r="R183" s="40"/>
      <c r="S183" s="40"/>
      <c r="T183" s="40"/>
      <c r="U183" s="40"/>
      <c r="V183" s="40"/>
      <c r="W183" s="40"/>
      <c r="X183" s="40"/>
      <c r="Y183" s="40"/>
      <c r="Z183" s="40"/>
      <c r="AA183" s="40"/>
      <c r="AB183" s="40"/>
      <c r="AC183" s="40"/>
      <c r="AD183" s="40"/>
      <c r="AE183" s="40"/>
      <c r="AF183" s="40"/>
      <c r="AG183" s="40"/>
      <c r="AH183" s="40"/>
      <c r="AI183" s="40"/>
      <c r="AJ183" s="40"/>
    </row>
    <row r="184" spans="1:36" ht="17.25" customHeight="1" x14ac:dyDescent="0.2">
      <c r="A184" s="76" t="s">
        <v>17</v>
      </c>
      <c r="B184" s="76" t="s">
        <v>303</v>
      </c>
      <c r="C184" s="76" t="s">
        <v>5025</v>
      </c>
      <c r="D184" s="76" t="s">
        <v>88</v>
      </c>
      <c r="E184" s="76" t="s">
        <v>88</v>
      </c>
      <c r="F184" s="38">
        <v>22</v>
      </c>
      <c r="G184" s="40" t="s">
        <v>304</v>
      </c>
      <c r="H184" s="38">
        <v>2005</v>
      </c>
      <c r="I184" s="38" t="s">
        <v>442</v>
      </c>
      <c r="J184" s="38" t="s">
        <v>419</v>
      </c>
      <c r="K184" s="38" t="s">
        <v>420</v>
      </c>
      <c r="L184" s="38" t="s">
        <v>95</v>
      </c>
      <c r="M184" s="39" t="s">
        <v>77</v>
      </c>
      <c r="P184" s="39" t="s">
        <v>96</v>
      </c>
      <c r="Q184" s="39" t="s">
        <v>96</v>
      </c>
      <c r="R184" s="40"/>
      <c r="S184" s="40"/>
      <c r="T184" s="40"/>
      <c r="U184" s="40"/>
      <c r="V184" s="40"/>
      <c r="W184" s="40"/>
      <c r="X184" s="40"/>
      <c r="Y184" s="40"/>
      <c r="Z184" s="40"/>
      <c r="AA184" s="40"/>
      <c r="AB184" s="40"/>
      <c r="AC184" s="40"/>
      <c r="AD184" s="40"/>
      <c r="AE184" s="40"/>
      <c r="AF184" s="40"/>
      <c r="AG184" s="40"/>
      <c r="AH184" s="40"/>
      <c r="AI184" s="40"/>
      <c r="AJ184" s="40"/>
    </row>
    <row r="185" spans="1:36" ht="17.25" customHeight="1" x14ac:dyDescent="0.2">
      <c r="A185" s="76" t="s">
        <v>17</v>
      </c>
      <c r="B185" s="76" t="s">
        <v>306</v>
      </c>
      <c r="C185" s="76" t="s">
        <v>5025</v>
      </c>
      <c r="D185" s="76" t="s">
        <v>88</v>
      </c>
      <c r="E185" s="76" t="s">
        <v>88</v>
      </c>
      <c r="F185" s="38">
        <v>23</v>
      </c>
      <c r="G185" s="40" t="s">
        <v>307</v>
      </c>
      <c r="H185" s="38">
        <v>2006</v>
      </c>
      <c r="I185" s="38" t="s">
        <v>443</v>
      </c>
      <c r="J185" s="38" t="s">
        <v>419</v>
      </c>
      <c r="K185" s="38" t="s">
        <v>420</v>
      </c>
      <c r="L185" s="38" t="s">
        <v>95</v>
      </c>
      <c r="M185" s="39" t="s">
        <v>77</v>
      </c>
      <c r="P185" s="39" t="s">
        <v>96</v>
      </c>
      <c r="Q185" s="39" t="s">
        <v>96</v>
      </c>
      <c r="R185" s="40"/>
      <c r="S185" s="40"/>
      <c r="T185" s="40"/>
      <c r="U185" s="40"/>
      <c r="V185" s="40"/>
      <c r="W185" s="40"/>
      <c r="X185" s="40"/>
      <c r="Y185" s="40"/>
      <c r="Z185" s="40"/>
      <c r="AA185" s="40"/>
      <c r="AB185" s="40"/>
      <c r="AC185" s="40"/>
      <c r="AD185" s="40"/>
      <c r="AE185" s="40"/>
      <c r="AF185" s="40"/>
      <c r="AG185" s="40"/>
      <c r="AH185" s="40"/>
      <c r="AI185" s="40"/>
      <c r="AJ185" s="40"/>
    </row>
    <row r="186" spans="1:36" ht="17.25" customHeight="1" x14ac:dyDescent="0.2">
      <c r="A186" s="76" t="s">
        <v>17</v>
      </c>
      <c r="B186" s="76" t="s">
        <v>309</v>
      </c>
      <c r="C186" s="76" t="s">
        <v>5025</v>
      </c>
      <c r="D186" s="76" t="s">
        <v>88</v>
      </c>
      <c r="E186" s="76" t="s">
        <v>88</v>
      </c>
      <c r="F186" s="38">
        <v>24</v>
      </c>
      <c r="G186" s="40" t="s">
        <v>310</v>
      </c>
      <c r="H186" s="38">
        <v>2007</v>
      </c>
      <c r="I186" s="38" t="s">
        <v>444</v>
      </c>
      <c r="J186" s="38" t="s">
        <v>419</v>
      </c>
      <c r="K186" s="38" t="s">
        <v>420</v>
      </c>
      <c r="L186" s="38" t="s">
        <v>95</v>
      </c>
      <c r="M186" s="39" t="s">
        <v>77</v>
      </c>
      <c r="P186" s="39" t="s">
        <v>96</v>
      </c>
      <c r="Q186" s="39" t="s">
        <v>96</v>
      </c>
      <c r="R186" s="40"/>
      <c r="S186" s="40"/>
      <c r="T186" s="40"/>
      <c r="U186" s="40"/>
      <c r="V186" s="40"/>
      <c r="W186" s="40"/>
      <c r="X186" s="40"/>
      <c r="Y186" s="40"/>
      <c r="Z186" s="40"/>
      <c r="AA186" s="40"/>
      <c r="AB186" s="40"/>
      <c r="AC186" s="40"/>
      <c r="AD186" s="40"/>
      <c r="AE186" s="40"/>
      <c r="AF186" s="40"/>
      <c r="AG186" s="40"/>
      <c r="AH186" s="40"/>
      <c r="AI186" s="40"/>
      <c r="AJ186" s="40"/>
    </row>
    <row r="187" spans="1:36" ht="17.25" customHeight="1" x14ac:dyDescent="0.2">
      <c r="A187" s="76" t="s">
        <v>17</v>
      </c>
      <c r="B187" s="76" t="s">
        <v>312</v>
      </c>
      <c r="C187" s="76" t="s">
        <v>5025</v>
      </c>
      <c r="D187" s="76" t="s">
        <v>88</v>
      </c>
      <c r="E187" s="76" t="s">
        <v>88</v>
      </c>
      <c r="F187" s="38">
        <v>25</v>
      </c>
      <c r="G187" s="40" t="s">
        <v>313</v>
      </c>
      <c r="H187" s="38">
        <v>2008</v>
      </c>
      <c r="I187" s="38" t="s">
        <v>445</v>
      </c>
      <c r="J187" s="38" t="s">
        <v>419</v>
      </c>
      <c r="K187" s="38" t="s">
        <v>420</v>
      </c>
      <c r="L187" s="38" t="s">
        <v>95</v>
      </c>
      <c r="M187" s="39" t="s">
        <v>77</v>
      </c>
      <c r="P187" s="39" t="s">
        <v>96</v>
      </c>
      <c r="Q187" s="39" t="s">
        <v>96</v>
      </c>
      <c r="R187" s="40"/>
      <c r="S187" s="40"/>
      <c r="T187" s="40"/>
      <c r="U187" s="40"/>
      <c r="V187" s="40"/>
      <c r="W187" s="40"/>
      <c r="X187" s="40"/>
      <c r="Y187" s="40"/>
      <c r="Z187" s="40"/>
      <c r="AA187" s="40"/>
      <c r="AB187" s="40"/>
      <c r="AC187" s="40"/>
      <c r="AD187" s="40"/>
      <c r="AE187" s="40"/>
      <c r="AF187" s="40"/>
      <c r="AG187" s="40"/>
      <c r="AH187" s="40"/>
      <c r="AI187" s="40"/>
      <c r="AJ187" s="40"/>
    </row>
    <row r="188" spans="1:36" ht="17.25" customHeight="1" x14ac:dyDescent="0.2">
      <c r="A188" s="76" t="s">
        <v>17</v>
      </c>
      <c r="B188" s="76" t="s">
        <v>315</v>
      </c>
      <c r="C188" s="76" t="s">
        <v>5025</v>
      </c>
      <c r="D188" s="76" t="s">
        <v>88</v>
      </c>
      <c r="E188" s="76" t="s">
        <v>88</v>
      </c>
      <c r="F188" s="38">
        <v>26</v>
      </c>
      <c r="G188" s="40" t="s">
        <v>317</v>
      </c>
      <c r="H188" s="38">
        <v>2009</v>
      </c>
      <c r="I188" s="38" t="s">
        <v>446</v>
      </c>
      <c r="J188" s="38" t="s">
        <v>419</v>
      </c>
      <c r="K188" s="38" t="s">
        <v>420</v>
      </c>
      <c r="L188" s="38" t="s">
        <v>95</v>
      </c>
      <c r="M188" s="39" t="s">
        <v>77</v>
      </c>
      <c r="P188" s="39" t="s">
        <v>96</v>
      </c>
      <c r="Q188" s="39" t="s">
        <v>96</v>
      </c>
      <c r="R188" s="40"/>
      <c r="S188" s="40"/>
      <c r="T188" s="40"/>
      <c r="U188" s="40"/>
      <c r="V188" s="40"/>
      <c r="W188" s="40"/>
      <c r="X188" s="40"/>
      <c r="Y188" s="40"/>
      <c r="Z188" s="40"/>
      <c r="AA188" s="40"/>
      <c r="AB188" s="40"/>
      <c r="AC188" s="40"/>
      <c r="AD188" s="40"/>
      <c r="AE188" s="40"/>
      <c r="AF188" s="40"/>
      <c r="AG188" s="40"/>
      <c r="AH188" s="40"/>
      <c r="AI188" s="40"/>
      <c r="AJ188" s="40"/>
    </row>
    <row r="189" spans="1:36" ht="17.25" customHeight="1" x14ac:dyDescent="0.2">
      <c r="A189" s="76" t="s">
        <v>17</v>
      </c>
      <c r="B189" s="76" t="s">
        <v>319</v>
      </c>
      <c r="C189" s="76" t="s">
        <v>5025</v>
      </c>
      <c r="D189" s="76" t="s">
        <v>88</v>
      </c>
      <c r="E189" s="76" t="s">
        <v>88</v>
      </c>
      <c r="F189" s="38">
        <v>27</v>
      </c>
      <c r="G189" s="40" t="s">
        <v>320</v>
      </c>
      <c r="H189" s="38">
        <v>2010</v>
      </c>
      <c r="I189" s="38" t="s">
        <v>447</v>
      </c>
      <c r="J189" s="38" t="s">
        <v>419</v>
      </c>
      <c r="K189" s="38" t="s">
        <v>420</v>
      </c>
      <c r="L189" s="38" t="s">
        <v>95</v>
      </c>
      <c r="M189" s="39" t="s">
        <v>77</v>
      </c>
      <c r="P189" s="39" t="s">
        <v>96</v>
      </c>
      <c r="Q189" s="39" t="s">
        <v>96</v>
      </c>
      <c r="R189" s="40"/>
      <c r="S189" s="40"/>
      <c r="T189" s="40"/>
      <c r="U189" s="40"/>
      <c r="V189" s="40"/>
      <c r="W189" s="40"/>
      <c r="X189" s="40"/>
      <c r="Y189" s="40"/>
      <c r="Z189" s="40"/>
      <c r="AA189" s="40"/>
      <c r="AB189" s="40"/>
      <c r="AC189" s="40"/>
      <c r="AD189" s="40"/>
      <c r="AE189" s="40"/>
      <c r="AF189" s="40"/>
      <c r="AG189" s="40"/>
      <c r="AH189" s="40"/>
      <c r="AI189" s="40"/>
      <c r="AJ189" s="40"/>
    </row>
    <row r="190" spans="1:36" ht="17.25" customHeight="1" x14ac:dyDescent="0.2">
      <c r="A190" s="76" t="s">
        <v>17</v>
      </c>
      <c r="B190" s="76" t="s">
        <v>322</v>
      </c>
      <c r="C190" s="76" t="s">
        <v>5025</v>
      </c>
      <c r="D190" s="76" t="s">
        <v>88</v>
      </c>
      <c r="E190" s="76" t="s">
        <v>88</v>
      </c>
      <c r="F190" s="38">
        <v>28</v>
      </c>
      <c r="G190" s="40" t="s">
        <v>323</v>
      </c>
      <c r="H190" s="38">
        <v>2011</v>
      </c>
      <c r="I190" s="38" t="s">
        <v>448</v>
      </c>
      <c r="J190" s="38" t="s">
        <v>419</v>
      </c>
      <c r="K190" s="38" t="s">
        <v>420</v>
      </c>
      <c r="L190" s="38" t="s">
        <v>95</v>
      </c>
      <c r="M190" s="39" t="s">
        <v>77</v>
      </c>
      <c r="P190" s="39" t="s">
        <v>96</v>
      </c>
      <c r="Q190" s="39" t="s">
        <v>96</v>
      </c>
      <c r="R190" s="40"/>
      <c r="S190" s="40"/>
      <c r="T190" s="40"/>
      <c r="U190" s="40"/>
      <c r="V190" s="40"/>
      <c r="W190" s="40"/>
      <c r="X190" s="40"/>
      <c r="Y190" s="40"/>
      <c r="Z190" s="40"/>
      <c r="AA190" s="40"/>
      <c r="AB190" s="40"/>
      <c r="AC190" s="40"/>
      <c r="AD190" s="40"/>
      <c r="AE190" s="40"/>
      <c r="AF190" s="40"/>
      <c r="AG190" s="40"/>
      <c r="AH190" s="40"/>
      <c r="AI190" s="40"/>
      <c r="AJ190" s="40"/>
    </row>
    <row r="191" spans="1:36" ht="17.25" customHeight="1" x14ac:dyDescent="0.2">
      <c r="A191" s="76" t="s">
        <v>17</v>
      </c>
      <c r="B191" s="76" t="s">
        <v>325</v>
      </c>
      <c r="C191" s="76" t="s">
        <v>5025</v>
      </c>
      <c r="D191" s="76" t="s">
        <v>88</v>
      </c>
      <c r="E191" s="76" t="s">
        <v>88</v>
      </c>
      <c r="F191" s="38">
        <v>29</v>
      </c>
      <c r="G191" s="40" t="s">
        <v>326</v>
      </c>
      <c r="H191" s="38">
        <v>2012</v>
      </c>
      <c r="I191" s="38" t="s">
        <v>449</v>
      </c>
      <c r="J191" s="38" t="s">
        <v>419</v>
      </c>
      <c r="K191" s="38" t="s">
        <v>420</v>
      </c>
      <c r="L191" s="38" t="s">
        <v>95</v>
      </c>
      <c r="M191" s="39" t="s">
        <v>77</v>
      </c>
      <c r="P191" s="39" t="s">
        <v>96</v>
      </c>
      <c r="Q191" s="39" t="s">
        <v>96</v>
      </c>
      <c r="R191" s="40"/>
      <c r="S191" s="40"/>
      <c r="T191" s="40"/>
      <c r="U191" s="40"/>
      <c r="V191" s="40"/>
      <c r="W191" s="40"/>
      <c r="X191" s="40"/>
      <c r="Y191" s="40"/>
      <c r="Z191" s="40"/>
      <c r="AA191" s="40"/>
      <c r="AB191" s="40"/>
      <c r="AC191" s="40"/>
      <c r="AD191" s="40"/>
      <c r="AE191" s="40"/>
      <c r="AF191" s="40"/>
      <c r="AG191" s="40"/>
      <c r="AH191" s="40"/>
      <c r="AI191" s="40"/>
      <c r="AJ191" s="40"/>
    </row>
    <row r="192" spans="1:36" ht="17.25" customHeight="1" x14ac:dyDescent="0.2">
      <c r="A192" s="76" t="s">
        <v>17</v>
      </c>
      <c r="B192" s="76" t="s">
        <v>328</v>
      </c>
      <c r="C192" s="76" t="s">
        <v>5025</v>
      </c>
      <c r="D192" s="76" t="s">
        <v>88</v>
      </c>
      <c r="E192" s="76" t="s">
        <v>88</v>
      </c>
      <c r="F192" s="38">
        <v>30</v>
      </c>
      <c r="G192" s="40" t="s">
        <v>329</v>
      </c>
      <c r="H192" s="38">
        <v>2013</v>
      </c>
      <c r="I192" s="38" t="s">
        <v>450</v>
      </c>
      <c r="J192" s="38" t="s">
        <v>419</v>
      </c>
      <c r="K192" s="38" t="s">
        <v>420</v>
      </c>
      <c r="L192" s="38" t="s">
        <v>95</v>
      </c>
      <c r="M192" s="39" t="s">
        <v>77</v>
      </c>
      <c r="P192" s="39" t="s">
        <v>96</v>
      </c>
      <c r="Q192" s="39" t="s">
        <v>96</v>
      </c>
      <c r="R192" s="40"/>
      <c r="S192" s="40"/>
      <c r="T192" s="40"/>
      <c r="U192" s="40"/>
      <c r="V192" s="40"/>
      <c r="W192" s="40"/>
      <c r="X192" s="40"/>
      <c r="Y192" s="40"/>
      <c r="Z192" s="40"/>
      <c r="AA192" s="40"/>
      <c r="AB192" s="40"/>
      <c r="AC192" s="40"/>
      <c r="AD192" s="40"/>
      <c r="AE192" s="40"/>
      <c r="AF192" s="40"/>
      <c r="AG192" s="40"/>
      <c r="AH192" s="40"/>
      <c r="AI192" s="40"/>
      <c r="AJ192" s="40"/>
    </row>
    <row r="193" spans="1:36" ht="17.25" customHeight="1" x14ac:dyDescent="0.2">
      <c r="A193" s="76" t="s">
        <v>17</v>
      </c>
      <c r="B193" s="76" t="s">
        <v>331</v>
      </c>
      <c r="C193" s="76" t="s">
        <v>5025</v>
      </c>
      <c r="D193" s="76" t="s">
        <v>88</v>
      </c>
      <c r="E193" s="76" t="s">
        <v>88</v>
      </c>
      <c r="F193" s="38">
        <v>31</v>
      </c>
      <c r="G193" s="40" t="s">
        <v>332</v>
      </c>
      <c r="H193" s="38">
        <v>2014</v>
      </c>
      <c r="I193" s="38" t="s">
        <v>451</v>
      </c>
      <c r="J193" s="38" t="s">
        <v>419</v>
      </c>
      <c r="K193" s="38" t="s">
        <v>420</v>
      </c>
      <c r="L193" s="38" t="s">
        <v>95</v>
      </c>
      <c r="M193" s="39" t="s">
        <v>77</v>
      </c>
      <c r="P193" s="39" t="s">
        <v>96</v>
      </c>
      <c r="Q193" s="39" t="s">
        <v>96</v>
      </c>
      <c r="R193" s="40"/>
      <c r="S193" s="40"/>
      <c r="T193" s="40"/>
      <c r="U193" s="40"/>
      <c r="V193" s="40"/>
      <c r="W193" s="40"/>
      <c r="X193" s="40"/>
      <c r="Y193" s="40"/>
      <c r="Z193" s="40"/>
      <c r="AA193" s="40"/>
      <c r="AB193" s="40"/>
      <c r="AC193" s="40"/>
      <c r="AD193" s="40"/>
      <c r="AE193" s="40"/>
      <c r="AF193" s="40"/>
      <c r="AG193" s="40"/>
      <c r="AH193" s="40"/>
      <c r="AI193" s="40"/>
      <c r="AJ193" s="40"/>
    </row>
    <row r="194" spans="1:36" ht="17.25" customHeight="1" x14ac:dyDescent="0.2">
      <c r="A194" s="76" t="s">
        <v>17</v>
      </c>
      <c r="B194" s="76" t="s">
        <v>334</v>
      </c>
      <c r="C194" s="76" t="s">
        <v>5025</v>
      </c>
      <c r="D194" s="76" t="s">
        <v>88</v>
      </c>
      <c r="E194" s="76" t="s">
        <v>88</v>
      </c>
      <c r="F194" s="38">
        <v>32</v>
      </c>
      <c r="G194" s="40" t="s">
        <v>335</v>
      </c>
      <c r="H194" s="38">
        <v>2015</v>
      </c>
      <c r="I194" s="38" t="s">
        <v>452</v>
      </c>
      <c r="J194" s="38" t="s">
        <v>419</v>
      </c>
      <c r="K194" s="38" t="s">
        <v>420</v>
      </c>
      <c r="L194" s="38" t="s">
        <v>95</v>
      </c>
      <c r="M194" s="39" t="s">
        <v>77</v>
      </c>
      <c r="P194" s="39" t="s">
        <v>96</v>
      </c>
      <c r="Q194" s="39" t="s">
        <v>96</v>
      </c>
      <c r="R194" s="40"/>
      <c r="S194" s="40"/>
      <c r="T194" s="40"/>
      <c r="U194" s="40"/>
      <c r="V194" s="40"/>
      <c r="W194" s="40"/>
      <c r="X194" s="40"/>
      <c r="Y194" s="40"/>
      <c r="Z194" s="40"/>
      <c r="AA194" s="40"/>
      <c r="AB194" s="40"/>
      <c r="AC194" s="40"/>
      <c r="AD194" s="40"/>
      <c r="AE194" s="40"/>
      <c r="AF194" s="40"/>
      <c r="AG194" s="40"/>
      <c r="AH194" s="40"/>
      <c r="AI194" s="40"/>
      <c r="AJ194" s="40"/>
    </row>
    <row r="195" spans="1:36" ht="17.25" customHeight="1" x14ac:dyDescent="0.2">
      <c r="A195" s="76" t="s">
        <v>17</v>
      </c>
      <c r="B195" s="76" t="s">
        <v>453</v>
      </c>
      <c r="C195" s="76" t="s">
        <v>5025</v>
      </c>
      <c r="D195" s="76" t="s">
        <v>88</v>
      </c>
      <c r="E195" s="76" t="s">
        <v>88</v>
      </c>
      <c r="F195" s="38">
        <v>33</v>
      </c>
      <c r="G195" s="40" t="s">
        <v>454</v>
      </c>
      <c r="H195" s="38">
        <v>2016</v>
      </c>
      <c r="I195" s="38" t="s">
        <v>455</v>
      </c>
      <c r="J195" s="38" t="s">
        <v>419</v>
      </c>
      <c r="K195" s="38" t="s">
        <v>420</v>
      </c>
      <c r="L195" s="38" t="s">
        <v>95</v>
      </c>
      <c r="M195" s="39" t="s">
        <v>77</v>
      </c>
      <c r="P195" s="39" t="s">
        <v>96</v>
      </c>
      <c r="Q195" s="39" t="s">
        <v>96</v>
      </c>
      <c r="R195" s="40"/>
      <c r="S195" s="40"/>
      <c r="T195" s="40"/>
      <c r="U195" s="40"/>
      <c r="V195" s="40"/>
      <c r="W195" s="40"/>
      <c r="X195" s="40"/>
      <c r="Y195" s="40"/>
      <c r="Z195" s="40"/>
      <c r="AA195" s="40"/>
      <c r="AB195" s="40"/>
      <c r="AC195" s="40"/>
      <c r="AD195" s="40"/>
      <c r="AE195" s="40"/>
      <c r="AF195" s="40"/>
      <c r="AG195" s="40"/>
      <c r="AH195" s="40"/>
      <c r="AI195" s="40"/>
      <c r="AJ195" s="40"/>
    </row>
    <row r="196" spans="1:36" ht="17.25" customHeight="1" x14ac:dyDescent="0.2">
      <c r="A196" s="74" t="s">
        <v>17</v>
      </c>
      <c r="B196" s="74" t="s">
        <v>285</v>
      </c>
      <c r="C196" s="74" t="s">
        <v>5025</v>
      </c>
      <c r="D196" s="74" t="s">
        <v>49</v>
      </c>
      <c r="E196" s="74" t="s">
        <v>49</v>
      </c>
      <c r="F196" s="38">
        <v>1</v>
      </c>
      <c r="G196" s="40" t="s">
        <v>238</v>
      </c>
      <c r="H196" s="38">
        <v>1984</v>
      </c>
      <c r="I196" s="38" t="s">
        <v>456</v>
      </c>
      <c r="J196" s="38" t="s">
        <v>457</v>
      </c>
      <c r="K196" s="38" t="s">
        <v>458</v>
      </c>
      <c r="L196" s="38" t="s">
        <v>95</v>
      </c>
      <c r="M196" s="38" t="s">
        <v>436</v>
      </c>
      <c r="N196" s="38"/>
      <c r="O196" s="38"/>
      <c r="P196" s="38" t="s">
        <v>102</v>
      </c>
      <c r="Q196" s="40" t="s">
        <v>102</v>
      </c>
      <c r="R196" s="40"/>
      <c r="S196" s="40"/>
      <c r="T196" s="40"/>
      <c r="U196" s="40"/>
      <c r="V196" s="40"/>
      <c r="W196" s="40"/>
      <c r="X196" s="40"/>
      <c r="Y196" s="40"/>
      <c r="Z196" s="40"/>
      <c r="AA196" s="40"/>
      <c r="AB196" s="40"/>
      <c r="AC196" s="40"/>
      <c r="AD196" s="40"/>
      <c r="AE196" s="40"/>
      <c r="AF196" s="40"/>
      <c r="AG196" s="40"/>
      <c r="AH196" s="40"/>
      <c r="AI196" s="40"/>
      <c r="AJ196" s="40"/>
    </row>
    <row r="197" spans="1:36" ht="17.25" customHeight="1" x14ac:dyDescent="0.2">
      <c r="A197" s="74" t="s">
        <v>17</v>
      </c>
      <c r="B197" s="74" t="s">
        <v>285</v>
      </c>
      <c r="C197" s="74" t="s">
        <v>5025</v>
      </c>
      <c r="D197" s="74" t="s">
        <v>49</v>
      </c>
      <c r="E197" s="74" t="s">
        <v>49</v>
      </c>
      <c r="F197" s="38">
        <v>2</v>
      </c>
      <c r="G197" s="40" t="s">
        <v>190</v>
      </c>
      <c r="H197" s="38">
        <v>1985</v>
      </c>
      <c r="I197" s="38" t="s">
        <v>459</v>
      </c>
      <c r="J197" s="38" t="s">
        <v>457</v>
      </c>
      <c r="K197" s="38" t="s">
        <v>458</v>
      </c>
      <c r="L197" s="38" t="s">
        <v>95</v>
      </c>
      <c r="M197" s="38" t="s">
        <v>436</v>
      </c>
      <c r="N197" s="38"/>
      <c r="O197" s="38"/>
      <c r="P197" s="38" t="s">
        <v>102</v>
      </c>
      <c r="Q197" s="40" t="s">
        <v>102</v>
      </c>
      <c r="R197" s="40"/>
      <c r="S197" s="40"/>
      <c r="T197" s="40"/>
      <c r="U197" s="40"/>
      <c r="V197" s="40"/>
      <c r="W197" s="40"/>
      <c r="X197" s="40"/>
      <c r="Y197" s="40"/>
      <c r="Z197" s="40"/>
      <c r="AA197" s="40"/>
      <c r="AB197" s="40"/>
      <c r="AC197" s="40"/>
      <c r="AD197" s="40"/>
      <c r="AE197" s="40"/>
      <c r="AF197" s="40"/>
      <c r="AG197" s="40"/>
      <c r="AH197" s="40"/>
      <c r="AI197" s="40"/>
      <c r="AJ197" s="40"/>
    </row>
    <row r="198" spans="1:36" ht="17.25" customHeight="1" x14ac:dyDescent="0.2">
      <c r="A198" s="74" t="s">
        <v>17</v>
      </c>
      <c r="B198" s="74" t="s">
        <v>285</v>
      </c>
      <c r="C198" s="74" t="s">
        <v>5025</v>
      </c>
      <c r="D198" s="74" t="s">
        <v>49</v>
      </c>
      <c r="E198" s="74" t="s">
        <v>49</v>
      </c>
      <c r="F198" s="38">
        <v>3</v>
      </c>
      <c r="G198" s="40" t="s">
        <v>244</v>
      </c>
      <c r="H198" s="38">
        <v>1986</v>
      </c>
      <c r="I198" s="38" t="s">
        <v>460</v>
      </c>
      <c r="J198" s="38" t="s">
        <v>457</v>
      </c>
      <c r="K198" s="38" t="s">
        <v>458</v>
      </c>
      <c r="L198" s="38" t="s">
        <v>95</v>
      </c>
      <c r="M198" s="38" t="s">
        <v>436</v>
      </c>
      <c r="N198" s="38"/>
      <c r="O198" s="38"/>
      <c r="P198" s="38" t="s">
        <v>102</v>
      </c>
      <c r="Q198" s="40" t="s">
        <v>102</v>
      </c>
      <c r="R198" s="40"/>
      <c r="S198" s="40"/>
      <c r="T198" s="40"/>
      <c r="U198" s="40"/>
      <c r="V198" s="40"/>
      <c r="W198" s="40"/>
      <c r="X198" s="40"/>
      <c r="Y198" s="40"/>
      <c r="Z198" s="40"/>
      <c r="AA198" s="40"/>
      <c r="AB198" s="40"/>
      <c r="AC198" s="40"/>
      <c r="AD198" s="40"/>
      <c r="AE198" s="40"/>
      <c r="AF198" s="40"/>
      <c r="AG198" s="40"/>
      <c r="AH198" s="40"/>
      <c r="AI198" s="40"/>
      <c r="AJ198" s="40"/>
    </row>
    <row r="199" spans="1:36" ht="17.25" customHeight="1" x14ac:dyDescent="0.2">
      <c r="A199" s="74" t="s">
        <v>17</v>
      </c>
      <c r="B199" s="74" t="s">
        <v>285</v>
      </c>
      <c r="C199" s="74" t="s">
        <v>5025</v>
      </c>
      <c r="D199" s="74" t="s">
        <v>49</v>
      </c>
      <c r="E199" s="74" t="s">
        <v>49</v>
      </c>
      <c r="F199" s="38">
        <v>4</v>
      </c>
      <c r="G199" s="40" t="s">
        <v>248</v>
      </c>
      <c r="H199" s="38">
        <v>1987</v>
      </c>
      <c r="I199" s="38" t="s">
        <v>461</v>
      </c>
      <c r="J199" s="38" t="s">
        <v>457</v>
      </c>
      <c r="K199" s="38" t="s">
        <v>458</v>
      </c>
      <c r="L199" s="38" t="s">
        <v>95</v>
      </c>
      <c r="M199" s="38" t="s">
        <v>436</v>
      </c>
      <c r="N199" s="38"/>
      <c r="O199" s="38"/>
      <c r="P199" s="38" t="s">
        <v>102</v>
      </c>
      <c r="Q199" s="40" t="s">
        <v>102</v>
      </c>
      <c r="R199" s="40"/>
      <c r="S199" s="40"/>
      <c r="T199" s="40"/>
      <c r="U199" s="40"/>
      <c r="V199" s="40"/>
      <c r="W199" s="40"/>
      <c r="X199" s="40"/>
      <c r="Y199" s="40"/>
      <c r="Z199" s="40"/>
      <c r="AA199" s="40"/>
      <c r="AB199" s="40"/>
      <c r="AC199" s="40"/>
      <c r="AD199" s="40"/>
      <c r="AE199" s="40"/>
      <c r="AF199" s="40"/>
      <c r="AG199" s="40"/>
      <c r="AH199" s="40"/>
      <c r="AI199" s="40"/>
      <c r="AJ199" s="40"/>
    </row>
    <row r="200" spans="1:36" ht="17.25" customHeight="1" x14ac:dyDescent="0.2">
      <c r="A200" s="74" t="s">
        <v>17</v>
      </c>
      <c r="B200" s="74" t="s">
        <v>285</v>
      </c>
      <c r="C200" s="74" t="s">
        <v>5025</v>
      </c>
      <c r="D200" s="74" t="s">
        <v>49</v>
      </c>
      <c r="E200" s="74" t="s">
        <v>49</v>
      </c>
      <c r="F200" s="38">
        <v>5</v>
      </c>
      <c r="G200" s="40" t="s">
        <v>251</v>
      </c>
      <c r="H200" s="38">
        <v>1988</v>
      </c>
      <c r="I200" s="38" t="s">
        <v>462</v>
      </c>
      <c r="J200" s="38" t="s">
        <v>457</v>
      </c>
      <c r="K200" s="38" t="s">
        <v>458</v>
      </c>
      <c r="L200" s="38" t="s">
        <v>95</v>
      </c>
      <c r="M200" s="38" t="s">
        <v>436</v>
      </c>
      <c r="N200" s="38"/>
      <c r="O200" s="38"/>
      <c r="P200" s="38" t="s">
        <v>102</v>
      </c>
      <c r="Q200" s="40" t="s">
        <v>102</v>
      </c>
      <c r="R200" s="38"/>
      <c r="S200" s="38"/>
      <c r="T200" s="38"/>
      <c r="U200" s="38"/>
      <c r="V200" s="38"/>
      <c r="W200" s="38"/>
      <c r="X200" s="38"/>
      <c r="Y200" s="38"/>
      <c r="Z200" s="38"/>
      <c r="AA200" s="38"/>
      <c r="AB200" s="38"/>
      <c r="AC200" s="38"/>
      <c r="AD200" s="38"/>
      <c r="AE200" s="38"/>
      <c r="AF200" s="38"/>
      <c r="AG200" s="38"/>
      <c r="AH200" s="38"/>
      <c r="AI200" s="38"/>
      <c r="AJ200" s="38"/>
    </row>
    <row r="201" spans="1:36" ht="17.25" customHeight="1" x14ac:dyDescent="0.2">
      <c r="A201" s="74" t="s">
        <v>17</v>
      </c>
      <c r="B201" s="74" t="s">
        <v>285</v>
      </c>
      <c r="C201" s="74" t="s">
        <v>5025</v>
      </c>
      <c r="D201" s="74" t="s">
        <v>49</v>
      </c>
      <c r="E201" s="74" t="s">
        <v>49</v>
      </c>
      <c r="F201" s="38">
        <v>6</v>
      </c>
      <c r="G201" s="40" t="s">
        <v>254</v>
      </c>
      <c r="H201" s="38">
        <v>1989</v>
      </c>
      <c r="I201" s="38" t="s">
        <v>463</v>
      </c>
      <c r="J201" s="38" t="s">
        <v>457</v>
      </c>
      <c r="K201" s="38" t="s">
        <v>458</v>
      </c>
      <c r="L201" s="38" t="s">
        <v>95</v>
      </c>
      <c r="M201" s="38" t="s">
        <v>436</v>
      </c>
      <c r="N201" s="38"/>
      <c r="O201" s="38"/>
      <c r="P201" s="38" t="s">
        <v>102</v>
      </c>
      <c r="Q201" s="40" t="s">
        <v>102</v>
      </c>
      <c r="R201" s="38"/>
      <c r="S201" s="38"/>
      <c r="T201" s="38"/>
      <c r="U201" s="38"/>
      <c r="V201" s="38"/>
      <c r="W201" s="38"/>
      <c r="X201" s="38"/>
      <c r="Y201" s="38"/>
      <c r="Z201" s="38"/>
      <c r="AA201" s="38"/>
      <c r="AB201" s="38"/>
      <c r="AC201" s="38"/>
      <c r="AD201" s="38"/>
      <c r="AE201" s="38"/>
      <c r="AF201" s="38"/>
      <c r="AG201" s="38"/>
      <c r="AH201" s="38"/>
      <c r="AI201" s="38"/>
      <c r="AJ201" s="38"/>
    </row>
    <row r="202" spans="1:36" ht="17.25" customHeight="1" x14ac:dyDescent="0.2">
      <c r="A202" s="74" t="s">
        <v>17</v>
      </c>
      <c r="B202" s="74" t="s">
        <v>285</v>
      </c>
      <c r="C202" s="74" t="s">
        <v>5025</v>
      </c>
      <c r="D202" s="74" t="s">
        <v>49</v>
      </c>
      <c r="E202" s="74" t="s">
        <v>49</v>
      </c>
      <c r="F202" s="38">
        <v>7</v>
      </c>
      <c r="G202" s="40" t="s">
        <v>257</v>
      </c>
      <c r="H202" s="38">
        <v>1990</v>
      </c>
      <c r="I202" s="38" t="s">
        <v>464</v>
      </c>
      <c r="J202" s="38" t="s">
        <v>457</v>
      </c>
      <c r="K202" s="38" t="s">
        <v>458</v>
      </c>
      <c r="L202" s="38" t="s">
        <v>95</v>
      </c>
      <c r="M202" s="38" t="s">
        <v>436</v>
      </c>
      <c r="N202" s="38"/>
      <c r="O202" s="38"/>
      <c r="P202" s="38" t="s">
        <v>102</v>
      </c>
      <c r="Q202" s="40" t="s">
        <v>102</v>
      </c>
      <c r="R202" s="38"/>
      <c r="S202" s="38"/>
      <c r="T202" s="38"/>
      <c r="U202" s="38"/>
      <c r="V202" s="38"/>
      <c r="W202" s="38"/>
      <c r="X202" s="38"/>
      <c r="Y202" s="38"/>
      <c r="Z202" s="38"/>
      <c r="AA202" s="38"/>
      <c r="AB202" s="38"/>
      <c r="AC202" s="38"/>
      <c r="AD202" s="38"/>
      <c r="AE202" s="38"/>
      <c r="AF202" s="38"/>
      <c r="AG202" s="38"/>
      <c r="AH202" s="38"/>
      <c r="AI202" s="38"/>
      <c r="AJ202" s="38"/>
    </row>
    <row r="203" spans="1:36" ht="17.25" customHeight="1" x14ac:dyDescent="0.2">
      <c r="A203" s="74" t="s">
        <v>17</v>
      </c>
      <c r="B203" s="74" t="s">
        <v>285</v>
      </c>
      <c r="C203" s="74" t="s">
        <v>5025</v>
      </c>
      <c r="D203" s="74" t="s">
        <v>49</v>
      </c>
      <c r="E203" s="74" t="s">
        <v>49</v>
      </c>
      <c r="F203" s="38">
        <v>8</v>
      </c>
      <c r="G203" s="40" t="s">
        <v>260</v>
      </c>
      <c r="H203" s="38">
        <v>1991</v>
      </c>
      <c r="I203" s="38" t="s">
        <v>465</v>
      </c>
      <c r="J203" s="38" t="s">
        <v>457</v>
      </c>
      <c r="K203" s="38" t="s">
        <v>458</v>
      </c>
      <c r="L203" s="38" t="s">
        <v>95</v>
      </c>
      <c r="M203" s="38" t="s">
        <v>436</v>
      </c>
      <c r="N203" s="38"/>
      <c r="O203" s="38"/>
      <c r="P203" s="38" t="s">
        <v>102</v>
      </c>
      <c r="Q203" s="40" t="s">
        <v>102</v>
      </c>
      <c r="R203" s="38"/>
      <c r="S203" s="38"/>
      <c r="T203" s="38"/>
      <c r="U203" s="38"/>
      <c r="V203" s="38"/>
      <c r="W203" s="38"/>
      <c r="X203" s="38"/>
      <c r="Y203" s="38"/>
      <c r="Z203" s="38"/>
      <c r="AA203" s="38"/>
      <c r="AB203" s="38"/>
      <c r="AC203" s="38"/>
      <c r="AD203" s="38"/>
      <c r="AE203" s="38"/>
      <c r="AF203" s="38"/>
      <c r="AG203" s="38"/>
      <c r="AH203" s="38"/>
      <c r="AI203" s="38"/>
      <c r="AJ203" s="38"/>
    </row>
    <row r="204" spans="1:36" ht="17.25" customHeight="1" x14ac:dyDescent="0.2">
      <c r="A204" s="74" t="s">
        <v>17</v>
      </c>
      <c r="B204" s="74" t="s">
        <v>285</v>
      </c>
      <c r="C204" s="74" t="s">
        <v>5025</v>
      </c>
      <c r="D204" s="74" t="s">
        <v>49</v>
      </c>
      <c r="E204" s="74" t="s">
        <v>49</v>
      </c>
      <c r="F204" s="38">
        <v>9</v>
      </c>
      <c r="G204" s="40" t="s">
        <v>263</v>
      </c>
      <c r="H204" s="38">
        <v>1992</v>
      </c>
      <c r="I204" s="38" t="s">
        <v>466</v>
      </c>
      <c r="J204" s="38" t="s">
        <v>457</v>
      </c>
      <c r="K204" s="38" t="s">
        <v>458</v>
      </c>
      <c r="L204" s="38" t="s">
        <v>95</v>
      </c>
      <c r="M204" s="38" t="s">
        <v>436</v>
      </c>
      <c r="N204" s="38"/>
      <c r="O204" s="38"/>
      <c r="P204" s="38" t="s">
        <v>102</v>
      </c>
      <c r="Q204" s="40" t="s">
        <v>102</v>
      </c>
      <c r="R204" s="38"/>
      <c r="S204" s="38"/>
      <c r="T204" s="38"/>
      <c r="U204" s="38"/>
      <c r="V204" s="38"/>
      <c r="W204" s="38"/>
      <c r="X204" s="38"/>
      <c r="Y204" s="38"/>
      <c r="Z204" s="38"/>
      <c r="AA204" s="38"/>
      <c r="AB204" s="38"/>
      <c r="AC204" s="38"/>
      <c r="AD204" s="38"/>
      <c r="AE204" s="38"/>
      <c r="AF204" s="38"/>
      <c r="AG204" s="38"/>
      <c r="AH204" s="38"/>
      <c r="AI204" s="38"/>
      <c r="AJ204" s="38"/>
    </row>
    <row r="205" spans="1:36" ht="17.25" customHeight="1" x14ac:dyDescent="0.2">
      <c r="A205" s="74" t="s">
        <v>17</v>
      </c>
      <c r="B205" s="74" t="s">
        <v>285</v>
      </c>
      <c r="C205" s="74" t="s">
        <v>5025</v>
      </c>
      <c r="D205" s="74" t="s">
        <v>49</v>
      </c>
      <c r="E205" s="74" t="s">
        <v>49</v>
      </c>
      <c r="F205" s="38">
        <v>10</v>
      </c>
      <c r="G205" s="40" t="s">
        <v>266</v>
      </c>
      <c r="H205" s="38">
        <v>1993</v>
      </c>
      <c r="I205" s="38" t="s">
        <v>467</v>
      </c>
      <c r="J205" s="38" t="s">
        <v>457</v>
      </c>
      <c r="K205" s="38" t="s">
        <v>458</v>
      </c>
      <c r="L205" s="38" t="s">
        <v>95</v>
      </c>
      <c r="M205" s="38" t="s">
        <v>436</v>
      </c>
      <c r="N205" s="38"/>
      <c r="O205" s="38"/>
      <c r="P205" s="38" t="s">
        <v>102</v>
      </c>
      <c r="Q205" s="40" t="s">
        <v>102</v>
      </c>
      <c r="R205" s="38"/>
      <c r="S205" s="38"/>
      <c r="T205" s="38"/>
      <c r="U205" s="38"/>
      <c r="V205" s="38"/>
      <c r="W205" s="38"/>
      <c r="X205" s="38"/>
      <c r="Y205" s="38"/>
      <c r="Z205" s="38"/>
      <c r="AA205" s="38"/>
      <c r="AB205" s="38"/>
      <c r="AC205" s="38"/>
      <c r="AD205" s="38"/>
      <c r="AE205" s="38"/>
      <c r="AF205" s="38"/>
      <c r="AG205" s="38"/>
      <c r="AH205" s="38"/>
      <c r="AI205" s="38"/>
      <c r="AJ205" s="38"/>
    </row>
    <row r="206" spans="1:36" ht="17.25" customHeight="1" x14ac:dyDescent="0.2">
      <c r="A206" s="74" t="s">
        <v>17</v>
      </c>
      <c r="B206" s="74" t="s">
        <v>285</v>
      </c>
      <c r="C206" s="74" t="s">
        <v>5025</v>
      </c>
      <c r="D206" s="74" t="s">
        <v>49</v>
      </c>
      <c r="E206" s="74" t="s">
        <v>49</v>
      </c>
      <c r="F206" s="38">
        <v>11</v>
      </c>
      <c r="G206" s="40" t="s">
        <v>269</v>
      </c>
      <c r="H206" s="38">
        <v>1994</v>
      </c>
      <c r="I206" s="38" t="s">
        <v>468</v>
      </c>
      <c r="J206" s="38" t="s">
        <v>457</v>
      </c>
      <c r="K206" s="38" t="s">
        <v>458</v>
      </c>
      <c r="L206" s="38" t="s">
        <v>95</v>
      </c>
      <c r="M206" s="38" t="s">
        <v>436</v>
      </c>
      <c r="N206" s="38"/>
      <c r="O206" s="38"/>
      <c r="P206" s="38" t="s">
        <v>102</v>
      </c>
      <c r="Q206" s="40" t="s">
        <v>102</v>
      </c>
      <c r="R206" s="38"/>
      <c r="S206" s="38"/>
      <c r="T206" s="38"/>
      <c r="U206" s="38"/>
      <c r="V206" s="38"/>
      <c r="W206" s="38"/>
      <c r="X206" s="38"/>
      <c r="Y206" s="38"/>
      <c r="Z206" s="38"/>
      <c r="AA206" s="38"/>
      <c r="AB206" s="38"/>
      <c r="AC206" s="38"/>
      <c r="AD206" s="38"/>
      <c r="AE206" s="38"/>
      <c r="AF206" s="38"/>
      <c r="AG206" s="38"/>
      <c r="AH206" s="38"/>
      <c r="AI206" s="38"/>
      <c r="AJ206" s="38"/>
    </row>
    <row r="207" spans="1:36" ht="17.25" customHeight="1" x14ac:dyDescent="0.2">
      <c r="A207" s="74" t="s">
        <v>17</v>
      </c>
      <c r="B207" s="74" t="s">
        <v>285</v>
      </c>
      <c r="C207" s="74" t="s">
        <v>5025</v>
      </c>
      <c r="D207" s="74" t="s">
        <v>49</v>
      </c>
      <c r="E207" s="74" t="s">
        <v>49</v>
      </c>
      <c r="F207" s="38">
        <v>12</v>
      </c>
      <c r="G207" s="40" t="s">
        <v>273</v>
      </c>
      <c r="H207" s="38">
        <v>1995</v>
      </c>
      <c r="I207" s="38" t="s">
        <v>469</v>
      </c>
      <c r="J207" s="38" t="s">
        <v>457</v>
      </c>
      <c r="K207" s="38" t="s">
        <v>458</v>
      </c>
      <c r="L207" s="38" t="s">
        <v>95</v>
      </c>
      <c r="M207" s="38" t="s">
        <v>436</v>
      </c>
      <c r="N207" s="38"/>
      <c r="O207" s="38"/>
      <c r="P207" s="38" t="s">
        <v>102</v>
      </c>
      <c r="Q207" s="40" t="s">
        <v>102</v>
      </c>
      <c r="R207" s="38"/>
      <c r="S207" s="38"/>
      <c r="T207" s="38"/>
      <c r="U207" s="38"/>
      <c r="V207" s="38"/>
      <c r="W207" s="38"/>
      <c r="X207" s="38"/>
      <c r="Y207" s="38"/>
      <c r="Z207" s="38"/>
      <c r="AA207" s="38"/>
      <c r="AB207" s="38"/>
      <c r="AC207" s="38"/>
      <c r="AD207" s="38"/>
      <c r="AE207" s="38"/>
      <c r="AF207" s="38"/>
      <c r="AG207" s="38"/>
      <c r="AH207" s="38"/>
      <c r="AI207" s="38"/>
      <c r="AJ207" s="38"/>
    </row>
    <row r="208" spans="1:36" ht="17.25" customHeight="1" x14ac:dyDescent="0.2">
      <c r="A208" s="74" t="s">
        <v>17</v>
      </c>
      <c r="B208" s="74" t="s">
        <v>285</v>
      </c>
      <c r="C208" s="74" t="s">
        <v>5025</v>
      </c>
      <c r="D208" s="74" t="s">
        <v>49</v>
      </c>
      <c r="E208" s="74" t="s">
        <v>49</v>
      </c>
      <c r="F208" s="38">
        <v>13</v>
      </c>
      <c r="G208" s="40" t="s">
        <v>276</v>
      </c>
      <c r="H208" s="38">
        <v>1996</v>
      </c>
      <c r="I208" s="38" t="s">
        <v>470</v>
      </c>
      <c r="J208" s="38" t="s">
        <v>457</v>
      </c>
      <c r="K208" s="38" t="s">
        <v>458</v>
      </c>
      <c r="L208" s="38" t="s">
        <v>95</v>
      </c>
      <c r="M208" s="38" t="s">
        <v>436</v>
      </c>
      <c r="N208" s="38"/>
      <c r="O208" s="38"/>
      <c r="P208" s="38" t="s">
        <v>102</v>
      </c>
      <c r="Q208" s="40" t="s">
        <v>102</v>
      </c>
      <c r="R208" s="38"/>
      <c r="S208" s="38"/>
      <c r="T208" s="38"/>
      <c r="U208" s="38"/>
      <c r="V208" s="38"/>
      <c r="W208" s="38"/>
      <c r="X208" s="38"/>
      <c r="Y208" s="38"/>
      <c r="Z208" s="38"/>
      <c r="AA208" s="38"/>
      <c r="AB208" s="38"/>
      <c r="AC208" s="38"/>
      <c r="AD208" s="38"/>
      <c r="AE208" s="38"/>
      <c r="AF208" s="38"/>
      <c r="AG208" s="38"/>
      <c r="AH208" s="38"/>
      <c r="AI208" s="38"/>
      <c r="AJ208" s="38"/>
    </row>
    <row r="209" spans="1:36" ht="17.25" customHeight="1" x14ac:dyDescent="0.2">
      <c r="A209" s="74" t="s">
        <v>17</v>
      </c>
      <c r="B209" s="74" t="s">
        <v>285</v>
      </c>
      <c r="C209" s="74" t="s">
        <v>5025</v>
      </c>
      <c r="D209" s="74" t="s">
        <v>49</v>
      </c>
      <c r="E209" s="74" t="s">
        <v>49</v>
      </c>
      <c r="F209" s="38">
        <v>14</v>
      </c>
      <c r="G209" s="40" t="s">
        <v>279</v>
      </c>
      <c r="H209" s="38">
        <v>1997</v>
      </c>
      <c r="I209" s="38" t="s">
        <v>471</v>
      </c>
      <c r="J209" s="38" t="s">
        <v>457</v>
      </c>
      <c r="K209" s="38" t="s">
        <v>458</v>
      </c>
      <c r="L209" s="38" t="s">
        <v>95</v>
      </c>
      <c r="M209" s="38" t="s">
        <v>436</v>
      </c>
      <c r="N209" s="38"/>
      <c r="O209" s="38"/>
      <c r="P209" s="38" t="s">
        <v>102</v>
      </c>
      <c r="Q209" s="40" t="s">
        <v>102</v>
      </c>
      <c r="R209" s="38"/>
      <c r="S209" s="38"/>
      <c r="T209" s="38"/>
      <c r="U209" s="38"/>
      <c r="V209" s="38"/>
      <c r="W209" s="38"/>
      <c r="X209" s="38"/>
      <c r="Y209" s="38"/>
      <c r="Z209" s="38"/>
      <c r="AA209" s="38"/>
      <c r="AB209" s="38"/>
      <c r="AC209" s="38"/>
      <c r="AD209" s="38"/>
      <c r="AE209" s="38"/>
      <c r="AF209" s="38"/>
      <c r="AG209" s="38"/>
      <c r="AH209" s="38"/>
      <c r="AI209" s="38"/>
      <c r="AJ209" s="38"/>
    </row>
    <row r="210" spans="1:36" ht="17.25" customHeight="1" x14ac:dyDescent="0.2">
      <c r="A210" s="74" t="s">
        <v>17</v>
      </c>
      <c r="B210" s="74" t="s">
        <v>285</v>
      </c>
      <c r="C210" s="74" t="s">
        <v>5025</v>
      </c>
      <c r="D210" s="74" t="s">
        <v>49</v>
      </c>
      <c r="E210" s="74" t="s">
        <v>49</v>
      </c>
      <c r="F210" s="38">
        <v>15</v>
      </c>
      <c r="G210" s="40" t="s">
        <v>282</v>
      </c>
      <c r="H210" s="38">
        <v>1998</v>
      </c>
      <c r="I210" s="38" t="s">
        <v>472</v>
      </c>
      <c r="J210" s="38" t="s">
        <v>457</v>
      </c>
      <c r="K210" s="38" t="s">
        <v>458</v>
      </c>
      <c r="L210" s="38" t="s">
        <v>95</v>
      </c>
      <c r="M210" s="38" t="s">
        <v>436</v>
      </c>
      <c r="N210" s="38"/>
      <c r="O210" s="38"/>
      <c r="P210" s="38" t="s">
        <v>102</v>
      </c>
      <c r="Q210" s="40" t="s">
        <v>102</v>
      </c>
      <c r="R210" s="38"/>
      <c r="S210" s="38"/>
      <c r="T210" s="38"/>
      <c r="U210" s="38"/>
      <c r="V210" s="38"/>
      <c r="W210" s="38"/>
      <c r="X210" s="38"/>
      <c r="Y210" s="38"/>
      <c r="Z210" s="38"/>
      <c r="AA210" s="38"/>
      <c r="AB210" s="38"/>
      <c r="AC210" s="38"/>
      <c r="AD210" s="38"/>
      <c r="AE210" s="38"/>
      <c r="AF210" s="38"/>
      <c r="AG210" s="38"/>
      <c r="AH210" s="38"/>
      <c r="AI210" s="38"/>
      <c r="AJ210" s="38"/>
    </row>
    <row r="211" spans="1:36" ht="17.25" customHeight="1" x14ac:dyDescent="0.2">
      <c r="A211" s="74" t="s">
        <v>17</v>
      </c>
      <c r="B211" s="74" t="s">
        <v>285</v>
      </c>
      <c r="C211" s="74" t="s">
        <v>5025</v>
      </c>
      <c r="D211" s="74" t="s">
        <v>49</v>
      </c>
      <c r="E211" s="74" t="s">
        <v>49</v>
      </c>
      <c r="F211" s="38">
        <v>16</v>
      </c>
      <c r="G211" s="40" t="s">
        <v>285</v>
      </c>
      <c r="H211" s="38">
        <v>1999</v>
      </c>
      <c r="I211" s="38" t="s">
        <v>473</v>
      </c>
      <c r="J211" s="38" t="s">
        <v>457</v>
      </c>
      <c r="K211" s="38" t="s">
        <v>458</v>
      </c>
      <c r="L211" s="38" t="s">
        <v>95</v>
      </c>
      <c r="M211" s="38" t="s">
        <v>436</v>
      </c>
      <c r="N211" s="38"/>
      <c r="O211" s="38"/>
      <c r="P211" s="38" t="s">
        <v>102</v>
      </c>
      <c r="Q211" s="40" t="s">
        <v>102</v>
      </c>
      <c r="R211" s="38"/>
      <c r="S211" s="38"/>
      <c r="T211" s="38"/>
      <c r="U211" s="38"/>
      <c r="V211" s="38"/>
      <c r="W211" s="38"/>
      <c r="X211" s="38"/>
      <c r="Y211" s="38"/>
      <c r="Z211" s="38"/>
      <c r="AA211" s="38"/>
      <c r="AB211" s="38"/>
      <c r="AC211" s="38"/>
      <c r="AD211" s="38"/>
      <c r="AE211" s="38"/>
      <c r="AF211" s="38"/>
      <c r="AG211" s="38"/>
      <c r="AH211" s="38"/>
      <c r="AI211" s="38"/>
      <c r="AJ211" s="38"/>
    </row>
    <row r="212" spans="1:36" ht="17.25" customHeight="1" x14ac:dyDescent="0.2">
      <c r="A212" s="74" t="s">
        <v>17</v>
      </c>
      <c r="B212" s="74" t="s">
        <v>285</v>
      </c>
      <c r="C212" s="74" t="s">
        <v>5025</v>
      </c>
      <c r="D212" s="74" t="s">
        <v>49</v>
      </c>
      <c r="E212" s="74" t="s">
        <v>49</v>
      </c>
      <c r="F212" s="38">
        <v>17</v>
      </c>
      <c r="G212" s="40" t="s">
        <v>288</v>
      </c>
      <c r="H212" s="38">
        <v>2000</v>
      </c>
      <c r="I212" s="38" t="s">
        <v>474</v>
      </c>
      <c r="J212" s="38" t="s">
        <v>457</v>
      </c>
      <c r="K212" s="38" t="s">
        <v>458</v>
      </c>
      <c r="L212" s="38" t="s">
        <v>95</v>
      </c>
      <c r="M212" s="38" t="s">
        <v>436</v>
      </c>
      <c r="N212" s="38"/>
      <c r="O212" s="38"/>
      <c r="P212" s="38" t="s">
        <v>102</v>
      </c>
      <c r="Q212" s="40" t="s">
        <v>102</v>
      </c>
      <c r="R212" s="38"/>
      <c r="S212" s="38"/>
      <c r="T212" s="42"/>
      <c r="U212" s="42"/>
      <c r="V212" s="38"/>
      <c r="W212" s="38"/>
      <c r="X212" s="38"/>
      <c r="Y212" s="38"/>
      <c r="Z212" s="38"/>
      <c r="AA212" s="38"/>
      <c r="AB212" s="38"/>
      <c r="AC212" s="38"/>
      <c r="AD212" s="38"/>
      <c r="AE212" s="38"/>
      <c r="AF212" s="38"/>
      <c r="AG212" s="38"/>
      <c r="AH212" s="38"/>
      <c r="AI212" s="38"/>
      <c r="AJ212" s="38"/>
    </row>
    <row r="213" spans="1:36" ht="17.25" customHeight="1" x14ac:dyDescent="0.2">
      <c r="A213" s="74" t="s">
        <v>17</v>
      </c>
      <c r="B213" s="74" t="s">
        <v>285</v>
      </c>
      <c r="C213" s="74" t="s">
        <v>5025</v>
      </c>
      <c r="D213" s="74" t="s">
        <v>49</v>
      </c>
      <c r="E213" s="74" t="s">
        <v>49</v>
      </c>
      <c r="F213" s="38">
        <v>18</v>
      </c>
      <c r="G213" s="40" t="s">
        <v>291</v>
      </c>
      <c r="H213" s="38">
        <v>2001</v>
      </c>
      <c r="I213" s="38" t="s">
        <v>475</v>
      </c>
      <c r="J213" s="38" t="s">
        <v>457</v>
      </c>
      <c r="K213" s="38" t="s">
        <v>458</v>
      </c>
      <c r="L213" s="38" t="s">
        <v>95</v>
      </c>
      <c r="M213" s="38" t="s">
        <v>436</v>
      </c>
      <c r="N213" s="38"/>
      <c r="O213" s="38"/>
      <c r="P213" s="38" t="s">
        <v>102</v>
      </c>
      <c r="Q213" s="40" t="s">
        <v>102</v>
      </c>
      <c r="R213" s="38"/>
      <c r="S213" s="38"/>
      <c r="T213" s="38"/>
      <c r="U213" s="38"/>
      <c r="V213" s="42"/>
      <c r="W213" s="42"/>
      <c r="X213" s="42"/>
      <c r="Y213" s="42"/>
      <c r="Z213" s="42"/>
      <c r="AA213" s="42"/>
      <c r="AB213" s="42"/>
      <c r="AC213" s="42"/>
      <c r="AD213" s="42"/>
      <c r="AE213" s="42"/>
      <c r="AF213" s="42"/>
      <c r="AG213" s="42"/>
      <c r="AH213" s="42"/>
      <c r="AI213" s="42"/>
      <c r="AJ213" s="42"/>
    </row>
    <row r="214" spans="1:36" ht="17.25" customHeight="1" x14ac:dyDescent="0.2">
      <c r="A214" s="74" t="s">
        <v>17</v>
      </c>
      <c r="B214" s="74" t="s">
        <v>285</v>
      </c>
      <c r="C214" s="74" t="s">
        <v>5025</v>
      </c>
      <c r="D214" s="74" t="s">
        <v>49</v>
      </c>
      <c r="E214" s="74" t="s">
        <v>49</v>
      </c>
      <c r="F214" s="38">
        <v>19</v>
      </c>
      <c r="G214" s="40" t="s">
        <v>294</v>
      </c>
      <c r="H214" s="38">
        <v>2002</v>
      </c>
      <c r="I214" s="38" t="s">
        <v>476</v>
      </c>
      <c r="J214" s="38" t="s">
        <v>457</v>
      </c>
      <c r="K214" s="38" t="s">
        <v>458</v>
      </c>
      <c r="L214" s="38" t="s">
        <v>95</v>
      </c>
      <c r="M214" s="38" t="s">
        <v>436</v>
      </c>
      <c r="N214" s="38"/>
      <c r="O214" s="38"/>
      <c r="P214" s="38" t="s">
        <v>102</v>
      </c>
      <c r="Q214" s="40" t="s">
        <v>102</v>
      </c>
      <c r="R214" s="38"/>
      <c r="S214" s="38"/>
      <c r="T214" s="38"/>
      <c r="U214" s="38"/>
      <c r="V214" s="38"/>
      <c r="W214" s="38"/>
      <c r="X214" s="38"/>
      <c r="Y214" s="38"/>
      <c r="Z214" s="38"/>
      <c r="AA214" s="38"/>
      <c r="AB214" s="38"/>
      <c r="AC214" s="38"/>
      <c r="AD214" s="38"/>
      <c r="AE214" s="38"/>
      <c r="AF214" s="38"/>
      <c r="AG214" s="38"/>
      <c r="AH214" s="38"/>
      <c r="AI214" s="38"/>
      <c r="AJ214" s="38"/>
    </row>
    <row r="215" spans="1:36" ht="17.25" customHeight="1" x14ac:dyDescent="0.2">
      <c r="A215" s="74" t="s">
        <v>17</v>
      </c>
      <c r="B215" s="74" t="s">
        <v>285</v>
      </c>
      <c r="C215" s="74" t="s">
        <v>5025</v>
      </c>
      <c r="D215" s="74" t="s">
        <v>49</v>
      </c>
      <c r="E215" s="74" t="s">
        <v>49</v>
      </c>
      <c r="F215" s="38">
        <v>20</v>
      </c>
      <c r="G215" s="40" t="s">
        <v>298</v>
      </c>
      <c r="H215" s="38">
        <v>2003</v>
      </c>
      <c r="I215" s="38" t="s">
        <v>477</v>
      </c>
      <c r="J215" s="38" t="s">
        <v>457</v>
      </c>
      <c r="K215" s="38" t="s">
        <v>458</v>
      </c>
      <c r="L215" s="38" t="s">
        <v>95</v>
      </c>
      <c r="M215" s="38" t="s">
        <v>436</v>
      </c>
      <c r="N215" s="38"/>
      <c r="O215" s="38"/>
      <c r="P215" s="38" t="s">
        <v>102</v>
      </c>
      <c r="Q215" s="40" t="s">
        <v>102</v>
      </c>
      <c r="R215" s="38"/>
      <c r="S215" s="38"/>
      <c r="T215" s="38"/>
      <c r="U215" s="38"/>
      <c r="V215" s="38"/>
      <c r="W215" s="38"/>
      <c r="X215" s="38"/>
      <c r="Y215" s="38"/>
      <c r="Z215" s="38"/>
      <c r="AA215" s="38"/>
      <c r="AB215" s="38"/>
      <c r="AC215" s="38"/>
      <c r="AD215" s="38"/>
      <c r="AE215" s="38"/>
      <c r="AF215" s="38"/>
      <c r="AG215" s="38"/>
      <c r="AH215" s="38"/>
      <c r="AI215" s="38"/>
      <c r="AJ215" s="38"/>
    </row>
    <row r="216" spans="1:36" ht="17.25" customHeight="1" x14ac:dyDescent="0.2">
      <c r="A216" s="74" t="s">
        <v>17</v>
      </c>
      <c r="B216" s="74" t="s">
        <v>285</v>
      </c>
      <c r="C216" s="74" t="s">
        <v>5025</v>
      </c>
      <c r="D216" s="74" t="s">
        <v>49</v>
      </c>
      <c r="E216" s="74" t="s">
        <v>49</v>
      </c>
      <c r="F216" s="38">
        <v>21</v>
      </c>
      <c r="G216" s="40" t="s">
        <v>301</v>
      </c>
      <c r="H216" s="38">
        <v>2004</v>
      </c>
      <c r="I216" s="38" t="s">
        <v>479</v>
      </c>
      <c r="J216" s="38" t="s">
        <v>457</v>
      </c>
      <c r="K216" s="38" t="s">
        <v>458</v>
      </c>
      <c r="L216" s="38" t="s">
        <v>95</v>
      </c>
      <c r="M216" s="38" t="s">
        <v>436</v>
      </c>
      <c r="N216" s="38"/>
      <c r="O216" s="38"/>
      <c r="P216" s="38" t="s">
        <v>102</v>
      </c>
      <c r="Q216" s="40" t="s">
        <v>102</v>
      </c>
      <c r="R216" s="38"/>
      <c r="S216" s="38"/>
      <c r="T216" s="38"/>
      <c r="U216" s="38"/>
      <c r="V216" s="38"/>
      <c r="W216" s="38"/>
      <c r="X216" s="38"/>
      <c r="Y216" s="38"/>
      <c r="Z216" s="38"/>
      <c r="AA216" s="38"/>
      <c r="AB216" s="38"/>
      <c r="AC216" s="38"/>
      <c r="AD216" s="38"/>
      <c r="AE216" s="38"/>
      <c r="AF216" s="38"/>
      <c r="AG216" s="38"/>
      <c r="AH216" s="38"/>
      <c r="AI216" s="38"/>
      <c r="AJ216" s="38"/>
    </row>
    <row r="217" spans="1:36" ht="17.25" customHeight="1" x14ac:dyDescent="0.2">
      <c r="A217" s="74" t="s">
        <v>17</v>
      </c>
      <c r="B217" s="74" t="s">
        <v>285</v>
      </c>
      <c r="C217" s="74" t="s">
        <v>5025</v>
      </c>
      <c r="D217" s="74" t="s">
        <v>49</v>
      </c>
      <c r="E217" s="74" t="s">
        <v>49</v>
      </c>
      <c r="F217" s="38">
        <v>22</v>
      </c>
      <c r="G217" s="40" t="s">
        <v>304</v>
      </c>
      <c r="H217" s="38">
        <v>2005</v>
      </c>
      <c r="I217" s="38" t="s">
        <v>480</v>
      </c>
      <c r="J217" s="38" t="s">
        <v>457</v>
      </c>
      <c r="K217" s="38" t="s">
        <v>458</v>
      </c>
      <c r="L217" s="38" t="s">
        <v>95</v>
      </c>
      <c r="M217" s="38" t="s">
        <v>436</v>
      </c>
      <c r="N217" s="38"/>
      <c r="O217" s="38"/>
      <c r="P217" s="38" t="s">
        <v>102</v>
      </c>
      <c r="Q217" s="40" t="s">
        <v>102</v>
      </c>
      <c r="R217" s="38"/>
      <c r="S217" s="38"/>
      <c r="T217" s="38"/>
      <c r="U217" s="38"/>
      <c r="V217" s="38"/>
      <c r="W217" s="38"/>
      <c r="X217" s="38"/>
      <c r="Y217" s="38"/>
      <c r="Z217" s="38"/>
      <c r="AA217" s="38"/>
      <c r="AB217" s="38"/>
      <c r="AC217" s="38"/>
      <c r="AD217" s="38"/>
      <c r="AE217" s="38"/>
      <c r="AF217" s="38"/>
      <c r="AG217" s="38"/>
      <c r="AH217" s="38"/>
      <c r="AI217" s="38"/>
      <c r="AJ217" s="38"/>
    </row>
    <row r="218" spans="1:36" ht="17.25" customHeight="1" x14ac:dyDescent="0.2">
      <c r="A218" s="74" t="s">
        <v>17</v>
      </c>
      <c r="B218" s="74" t="s">
        <v>285</v>
      </c>
      <c r="C218" s="74" t="s">
        <v>5025</v>
      </c>
      <c r="D218" s="74" t="s">
        <v>49</v>
      </c>
      <c r="E218" s="74" t="s">
        <v>49</v>
      </c>
      <c r="F218" s="38">
        <v>23</v>
      </c>
      <c r="G218" s="40" t="s">
        <v>307</v>
      </c>
      <c r="H218" s="38">
        <v>2006</v>
      </c>
      <c r="I218" s="38" t="s">
        <v>481</v>
      </c>
      <c r="J218" s="38" t="s">
        <v>457</v>
      </c>
      <c r="K218" s="38" t="s">
        <v>458</v>
      </c>
      <c r="L218" s="38" t="s">
        <v>95</v>
      </c>
      <c r="M218" s="38" t="s">
        <v>436</v>
      </c>
      <c r="N218" s="38"/>
      <c r="O218" s="38"/>
      <c r="P218" s="38" t="s">
        <v>102</v>
      </c>
      <c r="Q218" s="40" t="s">
        <v>102</v>
      </c>
      <c r="R218" s="38"/>
      <c r="S218" s="38"/>
      <c r="T218" s="38"/>
      <c r="U218" s="38"/>
      <c r="V218" s="38"/>
      <c r="W218" s="38"/>
      <c r="X218" s="38"/>
      <c r="Y218" s="38"/>
      <c r="Z218" s="38"/>
      <c r="AA218" s="38"/>
      <c r="AB218" s="38"/>
      <c r="AC218" s="38"/>
      <c r="AD218" s="38"/>
      <c r="AE218" s="38"/>
      <c r="AF218" s="38"/>
      <c r="AG218" s="38"/>
      <c r="AH218" s="38"/>
      <c r="AI218" s="38"/>
      <c r="AJ218" s="38"/>
    </row>
    <row r="219" spans="1:36" ht="17.25" customHeight="1" x14ac:dyDescent="0.2">
      <c r="A219" s="74" t="s">
        <v>17</v>
      </c>
      <c r="B219" s="74" t="s">
        <v>285</v>
      </c>
      <c r="C219" s="74" t="s">
        <v>5025</v>
      </c>
      <c r="D219" s="74" t="s">
        <v>49</v>
      </c>
      <c r="E219" s="74" t="s">
        <v>49</v>
      </c>
      <c r="F219" s="38">
        <v>24</v>
      </c>
      <c r="G219" s="40" t="s">
        <v>310</v>
      </c>
      <c r="H219" s="38">
        <v>2007</v>
      </c>
      <c r="I219" s="38" t="s">
        <v>482</v>
      </c>
      <c r="J219" s="38" t="s">
        <v>457</v>
      </c>
      <c r="K219" s="38" t="s">
        <v>458</v>
      </c>
      <c r="L219" s="38" t="s">
        <v>95</v>
      </c>
      <c r="M219" s="38" t="s">
        <v>436</v>
      </c>
      <c r="N219" s="38"/>
      <c r="O219" s="38"/>
      <c r="P219" s="38" t="s">
        <v>102</v>
      </c>
      <c r="Q219" s="40" t="s">
        <v>102</v>
      </c>
      <c r="R219" s="38"/>
      <c r="S219" s="38"/>
      <c r="T219" s="38"/>
      <c r="U219" s="38"/>
      <c r="V219" s="38"/>
      <c r="W219" s="38"/>
      <c r="X219" s="38"/>
      <c r="Y219" s="38"/>
      <c r="Z219" s="38"/>
      <c r="AA219" s="38"/>
      <c r="AB219" s="38"/>
      <c r="AC219" s="38"/>
      <c r="AD219" s="38"/>
      <c r="AE219" s="38"/>
      <c r="AF219" s="38"/>
      <c r="AG219" s="38"/>
      <c r="AH219" s="38"/>
      <c r="AI219" s="38"/>
      <c r="AJ219" s="38"/>
    </row>
    <row r="220" spans="1:36" ht="17.25" customHeight="1" x14ac:dyDescent="0.2">
      <c r="A220" s="74" t="s">
        <v>17</v>
      </c>
      <c r="B220" s="74" t="s">
        <v>285</v>
      </c>
      <c r="C220" s="74" t="s">
        <v>5025</v>
      </c>
      <c r="D220" s="74" t="s">
        <v>49</v>
      </c>
      <c r="E220" s="74" t="s">
        <v>49</v>
      </c>
      <c r="F220" s="38">
        <v>25</v>
      </c>
      <c r="G220" s="40" t="s">
        <v>313</v>
      </c>
      <c r="H220" s="38">
        <v>2008</v>
      </c>
      <c r="I220" s="38" t="s">
        <v>483</v>
      </c>
      <c r="J220" s="38" t="s">
        <v>457</v>
      </c>
      <c r="K220" s="38" t="s">
        <v>458</v>
      </c>
      <c r="L220" s="38" t="s">
        <v>95</v>
      </c>
      <c r="M220" s="38" t="s">
        <v>436</v>
      </c>
      <c r="N220" s="38"/>
      <c r="O220" s="38"/>
      <c r="P220" s="38" t="s">
        <v>102</v>
      </c>
      <c r="Q220" s="40" t="s">
        <v>102</v>
      </c>
      <c r="R220" s="38"/>
      <c r="S220" s="38"/>
      <c r="T220" s="38"/>
      <c r="U220" s="38"/>
      <c r="V220" s="38"/>
      <c r="W220" s="38"/>
      <c r="X220" s="38"/>
      <c r="Y220" s="38"/>
      <c r="Z220" s="38"/>
      <c r="AA220" s="38"/>
      <c r="AB220" s="38"/>
      <c r="AC220" s="38"/>
      <c r="AD220" s="38"/>
      <c r="AE220" s="38"/>
      <c r="AF220" s="38"/>
      <c r="AG220" s="38"/>
      <c r="AH220" s="38"/>
      <c r="AI220" s="38"/>
      <c r="AJ220" s="38"/>
    </row>
    <row r="221" spans="1:36" ht="17.25" customHeight="1" x14ac:dyDescent="0.2">
      <c r="A221" s="74" t="s">
        <v>17</v>
      </c>
      <c r="B221" s="74" t="s">
        <v>285</v>
      </c>
      <c r="C221" s="74" t="s">
        <v>5025</v>
      </c>
      <c r="D221" s="74" t="s">
        <v>49</v>
      </c>
      <c r="E221" s="74" t="s">
        <v>49</v>
      </c>
      <c r="F221" s="38">
        <v>26</v>
      </c>
      <c r="G221" s="40" t="s">
        <v>317</v>
      </c>
      <c r="H221" s="38">
        <v>2009</v>
      </c>
      <c r="I221" s="38" t="s">
        <v>484</v>
      </c>
      <c r="J221" s="38" t="s">
        <v>457</v>
      </c>
      <c r="K221" s="38" t="s">
        <v>458</v>
      </c>
      <c r="L221" s="38" t="s">
        <v>95</v>
      </c>
      <c r="M221" s="38" t="s">
        <v>436</v>
      </c>
      <c r="N221" s="38"/>
      <c r="O221" s="38"/>
      <c r="P221" s="38" t="s">
        <v>102</v>
      </c>
      <c r="Q221" s="40" t="s">
        <v>102</v>
      </c>
      <c r="R221" s="38"/>
      <c r="S221" s="38"/>
      <c r="T221" s="38"/>
      <c r="U221" s="38"/>
      <c r="V221" s="38"/>
      <c r="W221" s="38"/>
      <c r="X221" s="38"/>
      <c r="Y221" s="38"/>
      <c r="Z221" s="38"/>
      <c r="AA221" s="38"/>
      <c r="AB221" s="38"/>
      <c r="AC221" s="38"/>
      <c r="AD221" s="38"/>
      <c r="AE221" s="38"/>
      <c r="AF221" s="38"/>
      <c r="AG221" s="38"/>
      <c r="AH221" s="38"/>
      <c r="AI221" s="38"/>
      <c r="AJ221" s="38"/>
    </row>
    <row r="222" spans="1:36" ht="17.25" customHeight="1" x14ac:dyDescent="0.2">
      <c r="A222" s="74" t="s">
        <v>17</v>
      </c>
      <c r="B222" s="74" t="s">
        <v>285</v>
      </c>
      <c r="C222" s="74" t="s">
        <v>5025</v>
      </c>
      <c r="D222" s="74" t="s">
        <v>49</v>
      </c>
      <c r="E222" s="74" t="s">
        <v>49</v>
      </c>
      <c r="F222" s="38">
        <v>27</v>
      </c>
      <c r="G222" s="40" t="s">
        <v>320</v>
      </c>
      <c r="H222" s="38">
        <v>2010</v>
      </c>
      <c r="I222" s="38" t="s">
        <v>485</v>
      </c>
      <c r="J222" s="38" t="s">
        <v>457</v>
      </c>
      <c r="K222" s="38" t="s">
        <v>458</v>
      </c>
      <c r="L222" s="38" t="s">
        <v>95</v>
      </c>
      <c r="M222" s="38" t="s">
        <v>436</v>
      </c>
      <c r="N222" s="38"/>
      <c r="O222" s="38"/>
      <c r="P222" s="38" t="s">
        <v>102</v>
      </c>
      <c r="Q222" s="40" t="s">
        <v>102</v>
      </c>
      <c r="R222" s="38"/>
      <c r="S222" s="38"/>
      <c r="T222" s="38"/>
      <c r="U222" s="38"/>
      <c r="V222" s="38"/>
      <c r="W222" s="38"/>
      <c r="X222" s="38"/>
      <c r="Y222" s="38"/>
      <c r="Z222" s="38"/>
      <c r="AA222" s="38"/>
      <c r="AB222" s="38"/>
      <c r="AC222" s="38"/>
      <c r="AD222" s="38"/>
      <c r="AE222" s="38"/>
      <c r="AF222" s="38"/>
      <c r="AG222" s="38"/>
      <c r="AH222" s="38"/>
      <c r="AI222" s="38"/>
      <c r="AJ222" s="38"/>
    </row>
    <row r="223" spans="1:36" ht="17.25" customHeight="1" x14ac:dyDescent="0.2">
      <c r="A223" s="74" t="s">
        <v>17</v>
      </c>
      <c r="B223" s="74" t="s">
        <v>285</v>
      </c>
      <c r="C223" s="74" t="s">
        <v>5025</v>
      </c>
      <c r="D223" s="74" t="s">
        <v>49</v>
      </c>
      <c r="E223" s="74" t="s">
        <v>49</v>
      </c>
      <c r="F223" s="38">
        <v>28</v>
      </c>
      <c r="G223" s="40" t="s">
        <v>323</v>
      </c>
      <c r="H223" s="38">
        <v>2011</v>
      </c>
      <c r="I223" s="38" t="s">
        <v>486</v>
      </c>
      <c r="J223" s="38" t="s">
        <v>457</v>
      </c>
      <c r="K223" s="38" t="s">
        <v>458</v>
      </c>
      <c r="L223" s="38" t="s">
        <v>95</v>
      </c>
      <c r="M223" s="38" t="s">
        <v>436</v>
      </c>
      <c r="N223" s="38"/>
      <c r="O223" s="38"/>
      <c r="P223" s="38" t="s">
        <v>102</v>
      </c>
      <c r="Q223" s="40" t="s">
        <v>102</v>
      </c>
      <c r="R223" s="38"/>
      <c r="S223" s="38"/>
      <c r="T223" s="38"/>
      <c r="U223" s="38"/>
      <c r="V223" s="38"/>
      <c r="W223" s="38"/>
      <c r="X223" s="38"/>
      <c r="Y223" s="38"/>
      <c r="Z223" s="38"/>
      <c r="AA223" s="38"/>
      <c r="AB223" s="38"/>
      <c r="AC223" s="38"/>
      <c r="AD223" s="38"/>
      <c r="AE223" s="38"/>
      <c r="AF223" s="38"/>
      <c r="AG223" s="38"/>
      <c r="AH223" s="38"/>
      <c r="AI223" s="38"/>
      <c r="AJ223" s="38"/>
    </row>
    <row r="224" spans="1:36" ht="17.25" customHeight="1" x14ac:dyDescent="0.2">
      <c r="A224" s="74" t="s">
        <v>17</v>
      </c>
      <c r="B224" s="74" t="s">
        <v>285</v>
      </c>
      <c r="C224" s="74" t="s">
        <v>5025</v>
      </c>
      <c r="D224" s="74" t="s">
        <v>49</v>
      </c>
      <c r="E224" s="74" t="s">
        <v>49</v>
      </c>
      <c r="F224" s="38">
        <v>29</v>
      </c>
      <c r="G224" s="40" t="s">
        <v>326</v>
      </c>
      <c r="H224" s="38">
        <v>2012</v>
      </c>
      <c r="I224" s="38" t="s">
        <v>487</v>
      </c>
      <c r="J224" s="38" t="s">
        <v>457</v>
      </c>
      <c r="K224" s="38" t="s">
        <v>458</v>
      </c>
      <c r="L224" s="38" t="s">
        <v>95</v>
      </c>
      <c r="M224" s="38" t="s">
        <v>436</v>
      </c>
      <c r="N224" s="38"/>
      <c r="O224" s="38"/>
      <c r="P224" s="38" t="s">
        <v>102</v>
      </c>
      <c r="Q224" s="40" t="s">
        <v>102</v>
      </c>
      <c r="R224" s="38"/>
      <c r="S224" s="38"/>
      <c r="T224" s="38"/>
      <c r="U224" s="38"/>
      <c r="V224" s="38"/>
      <c r="W224" s="38"/>
      <c r="X224" s="38"/>
      <c r="Y224" s="38"/>
      <c r="Z224" s="38"/>
      <c r="AA224" s="38"/>
      <c r="AB224" s="38"/>
      <c r="AC224" s="38"/>
      <c r="AD224" s="38"/>
      <c r="AE224" s="38"/>
      <c r="AF224" s="38"/>
      <c r="AG224" s="38"/>
      <c r="AH224" s="38"/>
      <c r="AI224" s="38"/>
      <c r="AJ224" s="38"/>
    </row>
    <row r="225" spans="1:36" ht="17.25" customHeight="1" x14ac:dyDescent="0.2">
      <c r="A225" s="74" t="s">
        <v>17</v>
      </c>
      <c r="B225" s="74" t="s">
        <v>285</v>
      </c>
      <c r="C225" s="74" t="s">
        <v>5025</v>
      </c>
      <c r="D225" s="74" t="s">
        <v>49</v>
      </c>
      <c r="E225" s="74" t="s">
        <v>49</v>
      </c>
      <c r="F225" s="38">
        <v>30</v>
      </c>
      <c r="G225" s="40" t="s">
        <v>329</v>
      </c>
      <c r="H225" s="38">
        <v>2013</v>
      </c>
      <c r="I225" s="38" t="s">
        <v>488</v>
      </c>
      <c r="J225" s="38" t="s">
        <v>457</v>
      </c>
      <c r="K225" s="38" t="s">
        <v>458</v>
      </c>
      <c r="L225" s="38" t="s">
        <v>95</v>
      </c>
      <c r="M225" s="38" t="s">
        <v>436</v>
      </c>
      <c r="N225" s="38"/>
      <c r="O225" s="38"/>
      <c r="P225" s="38" t="s">
        <v>102</v>
      </c>
      <c r="Q225" s="40" t="s">
        <v>102</v>
      </c>
      <c r="R225" s="38"/>
      <c r="S225" s="38"/>
      <c r="T225" s="38"/>
      <c r="U225" s="38"/>
      <c r="V225" s="38"/>
      <c r="W225" s="38"/>
      <c r="X225" s="38"/>
      <c r="Y225" s="38"/>
      <c r="Z225" s="38"/>
      <c r="AA225" s="38"/>
      <c r="AB225" s="38"/>
      <c r="AC225" s="38"/>
      <c r="AD225" s="38"/>
      <c r="AE225" s="38"/>
      <c r="AF225" s="38"/>
      <c r="AG225" s="38"/>
      <c r="AH225" s="38"/>
      <c r="AI225" s="38"/>
      <c r="AJ225" s="38"/>
    </row>
    <row r="226" spans="1:36" ht="17.25" customHeight="1" x14ac:dyDescent="0.2">
      <c r="A226" s="74" t="s">
        <v>17</v>
      </c>
      <c r="B226" s="74" t="s">
        <v>285</v>
      </c>
      <c r="C226" s="74" t="s">
        <v>5025</v>
      </c>
      <c r="D226" s="74" t="s">
        <v>49</v>
      </c>
      <c r="E226" s="74" t="s">
        <v>49</v>
      </c>
      <c r="F226" s="38">
        <v>31</v>
      </c>
      <c r="G226" s="40" t="s">
        <v>332</v>
      </c>
      <c r="H226" s="38">
        <v>2014</v>
      </c>
      <c r="I226" s="38" t="s">
        <v>489</v>
      </c>
      <c r="J226" s="38" t="s">
        <v>457</v>
      </c>
      <c r="K226" s="38" t="s">
        <v>458</v>
      </c>
      <c r="L226" s="38" t="s">
        <v>95</v>
      </c>
      <c r="M226" s="38" t="s">
        <v>436</v>
      </c>
      <c r="N226" s="38"/>
      <c r="O226" s="38"/>
      <c r="P226" s="38" t="s">
        <v>102</v>
      </c>
      <c r="Q226" s="40" t="s">
        <v>102</v>
      </c>
      <c r="R226" s="38"/>
      <c r="S226" s="38"/>
      <c r="T226" s="38"/>
      <c r="U226" s="38"/>
      <c r="V226" s="38"/>
      <c r="W226" s="38"/>
      <c r="X226" s="38"/>
      <c r="Y226" s="38"/>
      <c r="Z226" s="38"/>
      <c r="AA226" s="38"/>
      <c r="AB226" s="38"/>
      <c r="AC226" s="38"/>
      <c r="AD226" s="38"/>
      <c r="AE226" s="38"/>
      <c r="AF226" s="38"/>
      <c r="AG226" s="38"/>
      <c r="AH226" s="38"/>
      <c r="AI226" s="38"/>
      <c r="AJ226" s="38"/>
    </row>
    <row r="227" spans="1:36" ht="17.25" customHeight="1" x14ac:dyDescent="0.2">
      <c r="A227" s="74" t="s">
        <v>17</v>
      </c>
      <c r="B227" s="74" t="s">
        <v>285</v>
      </c>
      <c r="C227" s="74" t="s">
        <v>5025</v>
      </c>
      <c r="D227" s="74" t="s">
        <v>49</v>
      </c>
      <c r="E227" s="74" t="s">
        <v>49</v>
      </c>
      <c r="F227" s="38">
        <v>32</v>
      </c>
      <c r="G227" s="40" t="s">
        <v>335</v>
      </c>
      <c r="H227" s="38">
        <v>2015</v>
      </c>
      <c r="I227" s="38" t="s">
        <v>490</v>
      </c>
      <c r="J227" s="38" t="s">
        <v>457</v>
      </c>
      <c r="K227" s="38" t="s">
        <v>458</v>
      </c>
      <c r="L227" s="38" t="s">
        <v>95</v>
      </c>
      <c r="M227" s="38" t="s">
        <v>436</v>
      </c>
      <c r="N227" s="38"/>
      <c r="O227" s="38"/>
      <c r="P227" s="38" t="s">
        <v>102</v>
      </c>
      <c r="Q227" s="40" t="s">
        <v>102</v>
      </c>
      <c r="R227" s="38"/>
      <c r="S227" s="38"/>
      <c r="T227" s="38"/>
      <c r="U227" s="38"/>
      <c r="V227" s="38"/>
      <c r="W227" s="38"/>
      <c r="X227" s="38"/>
      <c r="Y227" s="38"/>
      <c r="Z227" s="38"/>
      <c r="AA227" s="38"/>
      <c r="AB227" s="38"/>
      <c r="AC227" s="38"/>
      <c r="AD227" s="38"/>
      <c r="AE227" s="38"/>
      <c r="AF227" s="38"/>
      <c r="AG227" s="38"/>
      <c r="AH227" s="38"/>
      <c r="AI227" s="38"/>
      <c r="AJ227" s="38"/>
    </row>
    <row r="228" spans="1:36" ht="17.25" customHeight="1" x14ac:dyDescent="0.2">
      <c r="A228" s="77" t="s">
        <v>17</v>
      </c>
      <c r="B228" s="77" t="s">
        <v>506</v>
      </c>
      <c r="C228" s="77" t="s">
        <v>5025</v>
      </c>
      <c r="D228" s="77" t="s">
        <v>163</v>
      </c>
      <c r="E228" s="77" t="s">
        <v>777</v>
      </c>
      <c r="F228" s="38">
        <v>26</v>
      </c>
      <c r="G228" s="40" t="s">
        <v>317</v>
      </c>
      <c r="H228" s="38">
        <v>2009</v>
      </c>
      <c r="I228" s="38" t="s">
        <v>778</v>
      </c>
      <c r="J228" s="38" t="s">
        <v>779</v>
      </c>
      <c r="K228" s="38" t="s">
        <v>780</v>
      </c>
      <c r="L228" s="38" t="s">
        <v>95</v>
      </c>
      <c r="M228" s="38" t="s">
        <v>727</v>
      </c>
      <c r="N228" s="38"/>
      <c r="O228" s="38"/>
      <c r="P228" s="38" t="s">
        <v>78</v>
      </c>
      <c r="Q228" s="38" t="s">
        <v>78</v>
      </c>
      <c r="R228" s="38"/>
      <c r="S228" s="38"/>
      <c r="T228" s="38"/>
      <c r="U228" s="38"/>
      <c r="V228" s="38"/>
      <c r="W228" s="38"/>
      <c r="X228" s="38"/>
      <c r="Y228" s="38"/>
      <c r="Z228" s="38"/>
      <c r="AA228" s="38"/>
      <c r="AB228" s="38"/>
      <c r="AC228" s="38"/>
      <c r="AD228" s="38"/>
      <c r="AE228" s="38"/>
      <c r="AF228" s="38"/>
      <c r="AG228" s="38"/>
      <c r="AH228" s="38"/>
      <c r="AI228" s="38"/>
      <c r="AJ228" s="38"/>
    </row>
    <row r="229" spans="1:36" ht="17.25" customHeight="1" x14ac:dyDescent="0.2">
      <c r="A229" s="77" t="s">
        <v>17</v>
      </c>
      <c r="B229" s="77" t="s">
        <v>363</v>
      </c>
      <c r="C229" s="77" t="s">
        <v>5025</v>
      </c>
      <c r="D229" s="77" t="s">
        <v>163</v>
      </c>
      <c r="E229" s="77" t="s">
        <v>777</v>
      </c>
      <c r="F229" s="38">
        <v>28</v>
      </c>
      <c r="G229" s="40" t="s">
        <v>323</v>
      </c>
      <c r="H229" s="38">
        <v>2011</v>
      </c>
      <c r="I229" s="38" t="s">
        <v>781</v>
      </c>
      <c r="J229" s="38" t="s">
        <v>779</v>
      </c>
      <c r="K229" s="38" t="s">
        <v>780</v>
      </c>
      <c r="L229" s="38" t="s">
        <v>95</v>
      </c>
      <c r="M229" s="38" t="s">
        <v>727</v>
      </c>
      <c r="N229" s="38"/>
      <c r="O229" s="38"/>
      <c r="P229" s="38" t="s">
        <v>78</v>
      </c>
      <c r="Q229" s="38" t="s">
        <v>78</v>
      </c>
      <c r="R229" s="38"/>
      <c r="S229" s="38"/>
      <c r="T229" s="38"/>
      <c r="U229" s="38"/>
      <c r="V229" s="38"/>
      <c r="W229" s="38"/>
      <c r="X229" s="38"/>
      <c r="Y229" s="38"/>
      <c r="Z229" s="38"/>
      <c r="AA229" s="38"/>
      <c r="AB229" s="38"/>
      <c r="AC229" s="38"/>
      <c r="AD229" s="38"/>
      <c r="AE229" s="38"/>
      <c r="AF229" s="38"/>
      <c r="AG229" s="38"/>
      <c r="AH229" s="38"/>
      <c r="AI229" s="38"/>
      <c r="AJ229" s="38"/>
    </row>
    <row r="230" spans="1:36" ht="17.25" customHeight="1" x14ac:dyDescent="0.2">
      <c r="A230" s="77" t="s">
        <v>17</v>
      </c>
      <c r="B230" s="77" t="s">
        <v>508</v>
      </c>
      <c r="C230" s="77" t="s">
        <v>5025</v>
      </c>
      <c r="D230" s="77" t="s">
        <v>163</v>
      </c>
      <c r="E230" s="77" t="s">
        <v>777</v>
      </c>
      <c r="F230" s="38">
        <v>30</v>
      </c>
      <c r="G230" s="40" t="s">
        <v>329</v>
      </c>
      <c r="H230" s="38">
        <v>2013</v>
      </c>
      <c r="I230" s="38" t="s">
        <v>782</v>
      </c>
      <c r="J230" s="38" t="s">
        <v>779</v>
      </c>
      <c r="K230" s="38" t="s">
        <v>780</v>
      </c>
      <c r="L230" s="38" t="s">
        <v>95</v>
      </c>
      <c r="M230" s="38" t="s">
        <v>727</v>
      </c>
      <c r="N230" s="38"/>
      <c r="O230" s="38"/>
      <c r="P230" s="38" t="s">
        <v>78</v>
      </c>
      <c r="Q230" s="38" t="s">
        <v>78</v>
      </c>
      <c r="R230" s="38"/>
      <c r="S230" s="38"/>
      <c r="T230" s="38"/>
      <c r="U230" s="38"/>
      <c r="V230" s="38"/>
      <c r="W230" s="38"/>
      <c r="X230" s="38"/>
      <c r="Y230" s="38"/>
      <c r="Z230" s="38"/>
      <c r="AA230" s="38"/>
      <c r="AB230" s="38"/>
      <c r="AC230" s="38"/>
      <c r="AD230" s="38"/>
      <c r="AE230" s="38"/>
      <c r="AF230" s="38"/>
      <c r="AG230" s="38"/>
      <c r="AH230" s="38"/>
      <c r="AI230" s="38"/>
      <c r="AJ230" s="38"/>
    </row>
    <row r="231" spans="1:36" ht="17.25" customHeight="1" x14ac:dyDescent="0.2">
      <c r="A231" s="77" t="s">
        <v>17</v>
      </c>
      <c r="B231" s="77" t="s">
        <v>510</v>
      </c>
      <c r="C231" s="77" t="s">
        <v>5025</v>
      </c>
      <c r="D231" s="77" t="s">
        <v>163</v>
      </c>
      <c r="E231" s="77" t="s">
        <v>777</v>
      </c>
      <c r="F231" s="38">
        <v>32</v>
      </c>
      <c r="G231" s="40" t="s">
        <v>335</v>
      </c>
      <c r="H231" s="38">
        <v>2015</v>
      </c>
      <c r="I231" s="38" t="s">
        <v>783</v>
      </c>
      <c r="J231" s="38" t="s">
        <v>779</v>
      </c>
      <c r="K231" s="38" t="s">
        <v>780</v>
      </c>
      <c r="L231" s="38" t="s">
        <v>95</v>
      </c>
      <c r="M231" s="38" t="s">
        <v>727</v>
      </c>
      <c r="N231" s="38"/>
      <c r="O231" s="38"/>
      <c r="P231" s="38" t="s">
        <v>78</v>
      </c>
      <c r="Q231" s="38" t="s">
        <v>78</v>
      </c>
      <c r="R231" s="38"/>
      <c r="S231" s="38"/>
      <c r="T231" s="38"/>
      <c r="U231" s="38"/>
      <c r="V231" s="38"/>
      <c r="W231" s="38"/>
      <c r="X231" s="38"/>
      <c r="Y231" s="38"/>
      <c r="Z231" s="38"/>
      <c r="AA231" s="38"/>
      <c r="AB231" s="38"/>
      <c r="AC231" s="38"/>
      <c r="AD231" s="38"/>
      <c r="AE231" s="38"/>
      <c r="AF231" s="38"/>
      <c r="AG231" s="38"/>
      <c r="AH231" s="38"/>
      <c r="AI231" s="38"/>
      <c r="AJ231" s="38"/>
    </row>
    <row r="232" spans="1:36" ht="17.25" customHeight="1" x14ac:dyDescent="0.2">
      <c r="A232" s="74" t="s">
        <v>17</v>
      </c>
      <c r="B232" s="74"/>
      <c r="C232" s="74" t="s">
        <v>5025</v>
      </c>
      <c r="D232" s="74" t="s">
        <v>85</v>
      </c>
      <c r="E232" s="74" t="s">
        <v>85</v>
      </c>
      <c r="F232" s="38">
        <v>19</v>
      </c>
      <c r="G232" s="40" t="s">
        <v>294</v>
      </c>
      <c r="H232" s="38">
        <v>2002</v>
      </c>
      <c r="I232" s="38" t="s">
        <v>3167</v>
      </c>
      <c r="J232" s="38" t="s">
        <v>512</v>
      </c>
      <c r="K232" s="38" t="s">
        <v>101</v>
      </c>
      <c r="L232" s="38" t="s">
        <v>95</v>
      </c>
      <c r="M232" s="38" t="s">
        <v>77</v>
      </c>
      <c r="N232" s="38"/>
      <c r="O232" s="38"/>
      <c r="P232" s="38" t="s">
        <v>92</v>
      </c>
      <c r="Q232" s="38" t="s">
        <v>96</v>
      </c>
      <c r="R232" s="38"/>
      <c r="S232" s="38"/>
      <c r="T232" s="38"/>
      <c r="U232" s="38"/>
      <c r="V232" s="38"/>
      <c r="W232" s="38"/>
      <c r="X232" s="38"/>
      <c r="Y232" s="38"/>
      <c r="Z232" s="38"/>
      <c r="AA232" s="38"/>
      <c r="AB232" s="38"/>
      <c r="AC232" s="38"/>
      <c r="AD232" s="38"/>
      <c r="AE232" s="38"/>
      <c r="AF232" s="38"/>
      <c r="AG232" s="38"/>
      <c r="AH232" s="38"/>
      <c r="AI232" s="38"/>
      <c r="AJ232" s="38"/>
    </row>
    <row r="233" spans="1:36" ht="17.25" customHeight="1" x14ac:dyDescent="0.2">
      <c r="A233" s="74" t="s">
        <v>17</v>
      </c>
      <c r="B233" s="74"/>
      <c r="C233" s="74" t="s">
        <v>5025</v>
      </c>
      <c r="D233" s="74" t="s">
        <v>85</v>
      </c>
      <c r="E233" s="74" t="s">
        <v>85</v>
      </c>
      <c r="F233" s="38">
        <v>21</v>
      </c>
      <c r="G233" s="40" t="s">
        <v>301</v>
      </c>
      <c r="H233" s="38">
        <v>2004</v>
      </c>
      <c r="I233" s="38" t="s">
        <v>3168</v>
      </c>
      <c r="J233" s="38" t="s">
        <v>512</v>
      </c>
      <c r="K233" s="38" t="s">
        <v>101</v>
      </c>
      <c r="L233" s="38" t="s">
        <v>95</v>
      </c>
      <c r="M233" s="38" t="s">
        <v>77</v>
      </c>
      <c r="N233" s="38"/>
      <c r="O233" s="38"/>
      <c r="P233" s="38" t="s">
        <v>92</v>
      </c>
      <c r="Q233" s="38" t="s">
        <v>96</v>
      </c>
      <c r="R233" s="38"/>
      <c r="S233" s="38"/>
      <c r="T233" s="38"/>
      <c r="U233" s="38"/>
      <c r="V233" s="38"/>
      <c r="W233" s="38"/>
      <c r="X233" s="38"/>
      <c r="Y233" s="38"/>
      <c r="Z233" s="38"/>
      <c r="AA233" s="38"/>
      <c r="AB233" s="38"/>
      <c r="AC233" s="38"/>
      <c r="AD233" s="38"/>
      <c r="AE233" s="38"/>
      <c r="AF233" s="38"/>
      <c r="AG233" s="38"/>
      <c r="AH233" s="38"/>
      <c r="AI233" s="38"/>
      <c r="AJ233" s="38"/>
    </row>
    <row r="234" spans="1:36" ht="17.25" customHeight="1" x14ac:dyDescent="0.2">
      <c r="A234" s="74" t="s">
        <v>17</v>
      </c>
      <c r="B234" s="74"/>
      <c r="C234" s="74" t="s">
        <v>5025</v>
      </c>
      <c r="D234" s="74" t="s">
        <v>85</v>
      </c>
      <c r="E234" s="74" t="s">
        <v>85</v>
      </c>
      <c r="F234" s="38">
        <v>23</v>
      </c>
      <c r="G234" s="40" t="s">
        <v>307</v>
      </c>
      <c r="H234" s="38">
        <v>2006</v>
      </c>
      <c r="I234" s="38" t="s">
        <v>3169</v>
      </c>
      <c r="J234" s="38" t="s">
        <v>512</v>
      </c>
      <c r="K234" s="38" t="s">
        <v>101</v>
      </c>
      <c r="L234" s="38" t="s">
        <v>95</v>
      </c>
      <c r="M234" s="38" t="s">
        <v>77</v>
      </c>
      <c r="N234" s="38"/>
      <c r="O234" s="38"/>
      <c r="P234" s="38" t="s">
        <v>92</v>
      </c>
      <c r="Q234" s="38" t="s">
        <v>96</v>
      </c>
      <c r="R234" s="38"/>
      <c r="S234" s="38"/>
      <c r="T234" s="38"/>
      <c r="U234" s="38"/>
      <c r="V234" s="38"/>
      <c r="W234" s="38"/>
      <c r="X234" s="38"/>
      <c r="Y234" s="38"/>
      <c r="Z234" s="38"/>
      <c r="AA234" s="38"/>
      <c r="AB234" s="38"/>
      <c r="AC234" s="38"/>
      <c r="AD234" s="38"/>
      <c r="AE234" s="38"/>
      <c r="AF234" s="38"/>
      <c r="AG234" s="38"/>
      <c r="AH234" s="38"/>
      <c r="AI234" s="38"/>
      <c r="AJ234" s="38"/>
    </row>
    <row r="235" spans="1:36" ht="17.25" customHeight="1" x14ac:dyDescent="0.2">
      <c r="A235" s="74" t="s">
        <v>17</v>
      </c>
      <c r="B235" s="74"/>
      <c r="C235" s="74" t="s">
        <v>5025</v>
      </c>
      <c r="D235" s="74" t="s">
        <v>85</v>
      </c>
      <c r="E235" s="74" t="s">
        <v>85</v>
      </c>
      <c r="F235" s="38">
        <v>25</v>
      </c>
      <c r="G235" s="40" t="s">
        <v>313</v>
      </c>
      <c r="H235" s="38">
        <v>2008</v>
      </c>
      <c r="I235" s="38" t="s">
        <v>3170</v>
      </c>
      <c r="J235" s="38" t="s">
        <v>512</v>
      </c>
      <c r="K235" s="38" t="s">
        <v>101</v>
      </c>
      <c r="L235" s="38" t="s">
        <v>95</v>
      </c>
      <c r="M235" s="38" t="s">
        <v>77</v>
      </c>
      <c r="N235" s="38"/>
      <c r="O235" s="38"/>
      <c r="P235" s="38" t="s">
        <v>92</v>
      </c>
      <c r="Q235" s="38" t="s">
        <v>96</v>
      </c>
      <c r="R235" s="38"/>
      <c r="S235" s="38"/>
      <c r="T235" s="38"/>
      <c r="U235" s="38"/>
      <c r="V235" s="38"/>
      <c r="W235" s="38"/>
      <c r="X235" s="38"/>
      <c r="Y235" s="38"/>
      <c r="Z235" s="38"/>
      <c r="AA235" s="38"/>
      <c r="AB235" s="38"/>
      <c r="AC235" s="38"/>
      <c r="AD235" s="38"/>
      <c r="AE235" s="38"/>
      <c r="AF235" s="38"/>
      <c r="AG235" s="38"/>
      <c r="AH235" s="38"/>
      <c r="AI235" s="38"/>
      <c r="AJ235" s="38"/>
    </row>
    <row r="236" spans="1:36" ht="17.25" customHeight="1" x14ac:dyDescent="0.2">
      <c r="A236" s="74" t="s">
        <v>17</v>
      </c>
      <c r="B236" s="74"/>
      <c r="C236" s="74" t="s">
        <v>5025</v>
      </c>
      <c r="D236" s="74" t="s">
        <v>85</v>
      </c>
      <c r="E236" s="74" t="s">
        <v>85</v>
      </c>
      <c r="F236" s="38">
        <v>27</v>
      </c>
      <c r="G236" s="40" t="s">
        <v>320</v>
      </c>
      <c r="H236" s="38">
        <v>2010</v>
      </c>
      <c r="I236" s="38" t="s">
        <v>3171</v>
      </c>
      <c r="J236" s="38" t="s">
        <v>512</v>
      </c>
      <c r="K236" s="38" t="s">
        <v>101</v>
      </c>
      <c r="L236" s="38" t="s">
        <v>95</v>
      </c>
      <c r="M236" s="38" t="s">
        <v>77</v>
      </c>
      <c r="N236" s="38"/>
      <c r="O236" s="38"/>
      <c r="P236" s="38" t="s">
        <v>92</v>
      </c>
      <c r="Q236" s="38" t="s">
        <v>96</v>
      </c>
      <c r="R236" s="38"/>
      <c r="S236" s="38"/>
      <c r="T236" s="38"/>
      <c r="U236" s="38"/>
      <c r="V236" s="38"/>
      <c r="W236" s="38"/>
      <c r="X236" s="38"/>
      <c r="Y236" s="38"/>
      <c r="Z236" s="38"/>
      <c r="AA236" s="38"/>
      <c r="AB236" s="38"/>
      <c r="AC236" s="38"/>
      <c r="AD236" s="38"/>
      <c r="AE236" s="38"/>
      <c r="AF236" s="38"/>
      <c r="AG236" s="38"/>
      <c r="AH236" s="38"/>
      <c r="AI236" s="38"/>
      <c r="AJ236" s="38"/>
    </row>
    <row r="237" spans="1:36" ht="17.25" customHeight="1" x14ac:dyDescent="0.2">
      <c r="A237" s="74" t="s">
        <v>17</v>
      </c>
      <c r="B237" s="74"/>
      <c r="C237" s="74" t="s">
        <v>5025</v>
      </c>
      <c r="D237" s="74" t="s">
        <v>85</v>
      </c>
      <c r="E237" s="74" t="s">
        <v>85</v>
      </c>
      <c r="F237" s="38">
        <v>29</v>
      </c>
      <c r="G237" s="40" t="s">
        <v>326</v>
      </c>
      <c r="H237" s="38">
        <v>2012</v>
      </c>
      <c r="I237" s="38" t="s">
        <v>3172</v>
      </c>
      <c r="J237" s="38" t="s">
        <v>512</v>
      </c>
      <c r="K237" s="38" t="s">
        <v>101</v>
      </c>
      <c r="L237" s="38" t="s">
        <v>95</v>
      </c>
      <c r="M237" s="38" t="s">
        <v>77</v>
      </c>
      <c r="N237" s="38"/>
      <c r="O237" s="38"/>
      <c r="P237" s="38" t="s">
        <v>92</v>
      </c>
      <c r="Q237" s="38" t="s">
        <v>96</v>
      </c>
      <c r="R237" s="38"/>
      <c r="S237" s="38"/>
      <c r="T237" s="38"/>
      <c r="U237" s="38"/>
      <c r="V237" s="38"/>
      <c r="W237" s="38"/>
      <c r="X237" s="38"/>
      <c r="Y237" s="38"/>
      <c r="Z237" s="38"/>
      <c r="AA237" s="38"/>
      <c r="AB237" s="38"/>
      <c r="AC237" s="38"/>
      <c r="AD237" s="38"/>
      <c r="AE237" s="38"/>
      <c r="AF237" s="38"/>
      <c r="AG237" s="38"/>
      <c r="AH237" s="38"/>
      <c r="AI237" s="38"/>
      <c r="AJ237" s="38"/>
    </row>
    <row r="238" spans="1:36" ht="17.25" customHeight="1" x14ac:dyDescent="0.2">
      <c r="A238" s="74" t="s">
        <v>17</v>
      </c>
      <c r="B238" s="74"/>
      <c r="C238" s="74" t="s">
        <v>5025</v>
      </c>
      <c r="D238" s="74" t="s">
        <v>85</v>
      </c>
      <c r="E238" s="74" t="s">
        <v>85</v>
      </c>
      <c r="F238" s="38">
        <v>31</v>
      </c>
      <c r="G238" s="40" t="s">
        <v>332</v>
      </c>
      <c r="H238" s="38">
        <v>2014</v>
      </c>
      <c r="I238" s="38" t="s">
        <v>3173</v>
      </c>
      <c r="J238" s="38" t="s">
        <v>512</v>
      </c>
      <c r="K238" s="38" t="s">
        <v>101</v>
      </c>
      <c r="L238" s="38" t="s">
        <v>95</v>
      </c>
      <c r="M238" s="38" t="s">
        <v>77</v>
      </c>
      <c r="N238" s="38"/>
      <c r="O238" s="38"/>
      <c r="P238" s="38" t="s">
        <v>92</v>
      </c>
      <c r="Q238" s="38" t="s">
        <v>96</v>
      </c>
      <c r="R238" s="38"/>
      <c r="S238" s="38"/>
      <c r="T238" s="38"/>
      <c r="U238" s="38"/>
      <c r="V238" s="38"/>
      <c r="W238" s="38"/>
      <c r="X238" s="38"/>
      <c r="Y238" s="38"/>
      <c r="Z238" s="38"/>
      <c r="AA238" s="38"/>
      <c r="AB238" s="38"/>
      <c r="AC238" s="38"/>
      <c r="AD238" s="38"/>
      <c r="AE238" s="38"/>
      <c r="AF238" s="38"/>
      <c r="AG238" s="38"/>
      <c r="AH238" s="38"/>
      <c r="AI238" s="38"/>
      <c r="AJ238" s="38"/>
    </row>
    <row r="239" spans="1:36" ht="17.25" customHeight="1" x14ac:dyDescent="0.2">
      <c r="A239" s="74" t="s">
        <v>17</v>
      </c>
      <c r="B239" s="74"/>
      <c r="C239" s="74" t="s">
        <v>5025</v>
      </c>
      <c r="D239" s="74" t="s">
        <v>85</v>
      </c>
      <c r="E239" s="74" t="s">
        <v>85</v>
      </c>
      <c r="F239" s="38">
        <v>33</v>
      </c>
      <c r="G239" s="40" t="s">
        <v>454</v>
      </c>
      <c r="H239" s="38">
        <v>2016</v>
      </c>
      <c r="I239" s="38" t="s">
        <v>3174</v>
      </c>
      <c r="J239" s="38" t="s">
        <v>512</v>
      </c>
      <c r="K239" s="38" t="s">
        <v>101</v>
      </c>
      <c r="L239" s="38" t="s">
        <v>95</v>
      </c>
      <c r="M239" s="38" t="s">
        <v>77</v>
      </c>
      <c r="N239" s="38"/>
      <c r="O239" s="38"/>
      <c r="P239" s="38" t="s">
        <v>92</v>
      </c>
      <c r="Q239" s="38" t="s">
        <v>96</v>
      </c>
      <c r="R239" s="38"/>
      <c r="S239" s="38"/>
      <c r="T239" s="38"/>
      <c r="U239" s="38"/>
      <c r="V239" s="38"/>
      <c r="W239" s="38"/>
      <c r="X239" s="38"/>
      <c r="Y239" s="38"/>
      <c r="Z239" s="38"/>
      <c r="AA239" s="38"/>
      <c r="AB239" s="38"/>
      <c r="AC239" s="38"/>
      <c r="AD239" s="38"/>
      <c r="AE239" s="38"/>
      <c r="AF239" s="38"/>
      <c r="AG239" s="38"/>
      <c r="AH239" s="38"/>
      <c r="AI239" s="38"/>
      <c r="AJ239" s="38"/>
    </row>
    <row r="240" spans="1:36" ht="17.25" customHeight="1" x14ac:dyDescent="0.2">
      <c r="A240" s="76" t="s">
        <v>17</v>
      </c>
      <c r="B240" s="76" t="s">
        <v>237</v>
      </c>
      <c r="C240" s="76" t="s">
        <v>5025</v>
      </c>
      <c r="D240" s="76" t="s">
        <v>53</v>
      </c>
      <c r="E240" s="76" t="s">
        <v>519</v>
      </c>
      <c r="F240" s="38">
        <v>1</v>
      </c>
      <c r="G240" s="40" t="s">
        <v>238</v>
      </c>
      <c r="H240" s="40">
        <v>1984</v>
      </c>
      <c r="I240" s="40" t="s">
        <v>520</v>
      </c>
      <c r="J240" s="40" t="s">
        <v>521</v>
      </c>
      <c r="K240" s="40" t="s">
        <v>522</v>
      </c>
      <c r="L240" s="38" t="s">
        <v>95</v>
      </c>
      <c r="M240" s="40" t="s">
        <v>3176</v>
      </c>
      <c r="N240" s="40"/>
      <c r="O240" s="40"/>
      <c r="P240" s="40" t="s">
        <v>78</v>
      </c>
      <c r="Q240" s="40" t="s">
        <v>78</v>
      </c>
      <c r="R240" s="38"/>
      <c r="S240" s="38"/>
      <c r="T240" s="38"/>
      <c r="U240" s="38"/>
      <c r="V240" s="38"/>
      <c r="W240" s="38"/>
      <c r="X240" s="38"/>
      <c r="Y240" s="38"/>
      <c r="Z240" s="38"/>
      <c r="AA240" s="38"/>
      <c r="AB240" s="38"/>
      <c r="AC240" s="38"/>
      <c r="AD240" s="38"/>
      <c r="AE240" s="38"/>
      <c r="AF240" s="38"/>
      <c r="AG240" s="38"/>
      <c r="AH240" s="38"/>
      <c r="AI240" s="38"/>
      <c r="AJ240" s="38"/>
    </row>
    <row r="241" spans="1:36" ht="17.25" customHeight="1" x14ac:dyDescent="0.2">
      <c r="A241" s="76" t="s">
        <v>17</v>
      </c>
      <c r="B241" s="76" t="s">
        <v>241</v>
      </c>
      <c r="C241" s="76" t="s">
        <v>5025</v>
      </c>
      <c r="D241" s="76" t="s">
        <v>53</v>
      </c>
      <c r="E241" s="76" t="s">
        <v>519</v>
      </c>
      <c r="F241" s="38">
        <v>2</v>
      </c>
      <c r="G241" s="40" t="s">
        <v>190</v>
      </c>
      <c r="H241" s="40">
        <v>1985</v>
      </c>
      <c r="I241" s="40" t="s">
        <v>523</v>
      </c>
      <c r="J241" s="40" t="s">
        <v>521</v>
      </c>
      <c r="K241" s="40" t="s">
        <v>522</v>
      </c>
      <c r="L241" s="38" t="s">
        <v>95</v>
      </c>
      <c r="M241" s="40" t="s">
        <v>3176</v>
      </c>
      <c r="N241" s="40"/>
      <c r="O241" s="40"/>
      <c r="P241" s="40" t="s">
        <v>78</v>
      </c>
      <c r="Q241" s="40" t="s">
        <v>78</v>
      </c>
      <c r="R241" s="38"/>
      <c r="S241" s="38"/>
      <c r="T241" s="38"/>
      <c r="U241" s="38"/>
      <c r="V241" s="38"/>
      <c r="W241" s="38"/>
      <c r="X241" s="38"/>
      <c r="Y241" s="38"/>
      <c r="Z241" s="38"/>
      <c r="AA241" s="38"/>
      <c r="AB241" s="38"/>
      <c r="AC241" s="38"/>
      <c r="AD241" s="38"/>
      <c r="AE241" s="38"/>
      <c r="AF241" s="38"/>
      <c r="AG241" s="38"/>
      <c r="AH241" s="38"/>
      <c r="AI241" s="38"/>
      <c r="AJ241" s="38"/>
    </row>
    <row r="242" spans="1:36" ht="17.25" customHeight="1" x14ac:dyDescent="0.2">
      <c r="A242" s="76" t="s">
        <v>17</v>
      </c>
      <c r="B242" s="76" t="s">
        <v>243</v>
      </c>
      <c r="C242" s="76" t="s">
        <v>5025</v>
      </c>
      <c r="D242" s="76" t="s">
        <v>53</v>
      </c>
      <c r="E242" s="76" t="s">
        <v>519</v>
      </c>
      <c r="F242" s="38">
        <v>3</v>
      </c>
      <c r="G242" s="40" t="s">
        <v>244</v>
      </c>
      <c r="H242" s="40">
        <v>1986</v>
      </c>
      <c r="I242" s="40" t="s">
        <v>524</v>
      </c>
      <c r="J242" s="40" t="s">
        <v>521</v>
      </c>
      <c r="K242" s="40" t="s">
        <v>522</v>
      </c>
      <c r="L242" s="38" t="s">
        <v>95</v>
      </c>
      <c r="M242" s="40" t="s">
        <v>3176</v>
      </c>
      <c r="N242" s="40"/>
      <c r="O242" s="40"/>
      <c r="P242" s="40" t="s">
        <v>78</v>
      </c>
      <c r="Q242" s="40" t="s">
        <v>78</v>
      </c>
      <c r="R242" s="38"/>
      <c r="S242" s="38"/>
      <c r="T242" s="38"/>
      <c r="U242" s="38"/>
      <c r="V242" s="38"/>
      <c r="W242" s="38"/>
      <c r="X242" s="38"/>
      <c r="Y242" s="38"/>
      <c r="Z242" s="38"/>
      <c r="AA242" s="38"/>
      <c r="AB242" s="38"/>
      <c r="AC242" s="38"/>
      <c r="AD242" s="38"/>
      <c r="AE242" s="38"/>
      <c r="AF242" s="38"/>
      <c r="AG242" s="38"/>
      <c r="AH242" s="38"/>
      <c r="AI242" s="38"/>
      <c r="AJ242" s="38"/>
    </row>
    <row r="243" spans="1:36" ht="17.25" customHeight="1" x14ac:dyDescent="0.2">
      <c r="A243" s="76" t="s">
        <v>17</v>
      </c>
      <c r="B243" s="76" t="s">
        <v>247</v>
      </c>
      <c r="C243" s="76" t="s">
        <v>5025</v>
      </c>
      <c r="D243" s="76" t="s">
        <v>53</v>
      </c>
      <c r="E243" s="76" t="s">
        <v>519</v>
      </c>
      <c r="F243" s="38">
        <v>4</v>
      </c>
      <c r="G243" s="40" t="s">
        <v>248</v>
      </c>
      <c r="H243" s="40">
        <v>1987</v>
      </c>
      <c r="I243" s="40" t="s">
        <v>525</v>
      </c>
      <c r="J243" s="40" t="s">
        <v>521</v>
      </c>
      <c r="K243" s="40" t="s">
        <v>522</v>
      </c>
      <c r="L243" s="38" t="s">
        <v>95</v>
      </c>
      <c r="M243" s="40" t="s">
        <v>3176</v>
      </c>
      <c r="N243" s="40"/>
      <c r="O243" s="40"/>
      <c r="P243" s="40" t="s">
        <v>78</v>
      </c>
      <c r="Q243" s="40" t="s">
        <v>78</v>
      </c>
      <c r="R243" s="38"/>
      <c r="S243" s="38"/>
      <c r="T243" s="38"/>
      <c r="U243" s="38"/>
      <c r="V243" s="38"/>
      <c r="W243" s="38"/>
      <c r="X243" s="38"/>
      <c r="Y243" s="38"/>
      <c r="Z243" s="38"/>
      <c r="AA243" s="38"/>
      <c r="AB243" s="38"/>
      <c r="AC243" s="38"/>
      <c r="AD243" s="38"/>
      <c r="AE243" s="38"/>
      <c r="AF243" s="38"/>
      <c r="AG243" s="38"/>
      <c r="AH243" s="38"/>
      <c r="AI243" s="38"/>
      <c r="AJ243" s="38"/>
    </row>
    <row r="244" spans="1:36" ht="17.25" customHeight="1" x14ac:dyDescent="0.2">
      <c r="A244" s="76" t="s">
        <v>17</v>
      </c>
      <c r="B244" s="76" t="s">
        <v>250</v>
      </c>
      <c r="C244" s="76" t="s">
        <v>5025</v>
      </c>
      <c r="D244" s="76" t="s">
        <v>53</v>
      </c>
      <c r="E244" s="76" t="s">
        <v>519</v>
      </c>
      <c r="F244" s="38">
        <v>5</v>
      </c>
      <c r="G244" s="40" t="s">
        <v>251</v>
      </c>
      <c r="H244" s="40">
        <v>1988</v>
      </c>
      <c r="I244" s="40" t="s">
        <v>526</v>
      </c>
      <c r="J244" s="40" t="s">
        <v>521</v>
      </c>
      <c r="K244" s="40" t="s">
        <v>522</v>
      </c>
      <c r="L244" s="38" t="s">
        <v>95</v>
      </c>
      <c r="M244" s="40" t="s">
        <v>3176</v>
      </c>
      <c r="N244" s="40"/>
      <c r="O244" s="40"/>
      <c r="P244" s="40" t="s">
        <v>78</v>
      </c>
      <c r="Q244" s="40" t="s">
        <v>78</v>
      </c>
      <c r="R244" s="38"/>
      <c r="S244" s="38"/>
      <c r="T244" s="38"/>
      <c r="U244" s="38"/>
      <c r="V244" s="38"/>
      <c r="W244" s="38"/>
      <c r="X244" s="38"/>
      <c r="Y244" s="38"/>
      <c r="Z244" s="38"/>
      <c r="AA244" s="38"/>
      <c r="AB244" s="38"/>
      <c r="AC244" s="38"/>
      <c r="AD244" s="38"/>
      <c r="AE244" s="38"/>
      <c r="AF244" s="38"/>
      <c r="AG244" s="38"/>
      <c r="AH244" s="38"/>
      <c r="AI244" s="38"/>
      <c r="AJ244" s="38"/>
    </row>
    <row r="245" spans="1:36" ht="17.25" customHeight="1" x14ac:dyDescent="0.2">
      <c r="A245" s="76" t="s">
        <v>17</v>
      </c>
      <c r="B245" s="76" t="s">
        <v>253</v>
      </c>
      <c r="C245" s="76" t="s">
        <v>5025</v>
      </c>
      <c r="D245" s="76" t="s">
        <v>53</v>
      </c>
      <c r="E245" s="76" t="s">
        <v>519</v>
      </c>
      <c r="F245" s="38">
        <v>6</v>
      </c>
      <c r="G245" s="40" t="s">
        <v>254</v>
      </c>
      <c r="H245" s="40">
        <v>1989</v>
      </c>
      <c r="I245" s="40" t="s">
        <v>527</v>
      </c>
      <c r="J245" s="40" t="s">
        <v>521</v>
      </c>
      <c r="K245" s="40" t="s">
        <v>522</v>
      </c>
      <c r="L245" s="38" t="s">
        <v>95</v>
      </c>
      <c r="M245" s="40" t="s">
        <v>3176</v>
      </c>
      <c r="N245" s="40"/>
      <c r="O245" s="40"/>
      <c r="P245" s="40" t="s">
        <v>78</v>
      </c>
      <c r="Q245" s="40" t="s">
        <v>78</v>
      </c>
      <c r="R245" s="38"/>
      <c r="S245" s="38"/>
      <c r="T245" s="38"/>
      <c r="U245" s="38"/>
      <c r="V245" s="38"/>
      <c r="W245" s="38"/>
      <c r="X245" s="38"/>
      <c r="Y245" s="38"/>
      <c r="Z245" s="38"/>
      <c r="AA245" s="38"/>
      <c r="AB245" s="38"/>
      <c r="AC245" s="38"/>
      <c r="AD245" s="38"/>
      <c r="AE245" s="38"/>
      <c r="AF245" s="38"/>
      <c r="AG245" s="38"/>
      <c r="AH245" s="38"/>
      <c r="AI245" s="38"/>
      <c r="AJ245" s="38"/>
    </row>
    <row r="246" spans="1:36" ht="17.25" customHeight="1" x14ac:dyDescent="0.2">
      <c r="A246" s="76" t="s">
        <v>17</v>
      </c>
      <c r="B246" s="76" t="s">
        <v>256</v>
      </c>
      <c r="C246" s="76" t="s">
        <v>5025</v>
      </c>
      <c r="D246" s="76" t="s">
        <v>53</v>
      </c>
      <c r="E246" s="76" t="s">
        <v>519</v>
      </c>
      <c r="F246" s="38">
        <v>7</v>
      </c>
      <c r="G246" s="40" t="s">
        <v>257</v>
      </c>
      <c r="H246" s="40">
        <v>1990</v>
      </c>
      <c r="I246" s="40" t="s">
        <v>528</v>
      </c>
      <c r="J246" s="40" t="s">
        <v>521</v>
      </c>
      <c r="K246" s="40" t="s">
        <v>522</v>
      </c>
      <c r="L246" s="38" t="s">
        <v>95</v>
      </c>
      <c r="M246" s="40" t="s">
        <v>3176</v>
      </c>
      <c r="N246" s="40"/>
      <c r="O246" s="40"/>
      <c r="P246" s="40" t="s">
        <v>78</v>
      </c>
      <c r="Q246" s="40" t="s">
        <v>78</v>
      </c>
      <c r="R246" s="38"/>
      <c r="S246" s="38"/>
      <c r="T246" s="38"/>
      <c r="U246" s="38"/>
      <c r="V246" s="38"/>
      <c r="W246" s="38"/>
      <c r="X246" s="38"/>
      <c r="Y246" s="38"/>
      <c r="Z246" s="38"/>
      <c r="AA246" s="38"/>
      <c r="AB246" s="38"/>
      <c r="AC246" s="38"/>
      <c r="AD246" s="38"/>
      <c r="AE246" s="38"/>
      <c r="AF246" s="38"/>
      <c r="AG246" s="38"/>
      <c r="AH246" s="38"/>
      <c r="AI246" s="38"/>
      <c r="AJ246" s="38"/>
    </row>
    <row r="247" spans="1:36" ht="17.25" customHeight="1" x14ac:dyDescent="0.2">
      <c r="A247" s="76" t="s">
        <v>17</v>
      </c>
      <c r="B247" s="76" t="s">
        <v>259</v>
      </c>
      <c r="C247" s="76" t="s">
        <v>5025</v>
      </c>
      <c r="D247" s="76" t="s">
        <v>53</v>
      </c>
      <c r="E247" s="76" t="s">
        <v>519</v>
      </c>
      <c r="F247" s="38">
        <v>8</v>
      </c>
      <c r="G247" s="40" t="s">
        <v>260</v>
      </c>
      <c r="H247" s="40">
        <v>1991</v>
      </c>
      <c r="I247" s="40" t="s">
        <v>529</v>
      </c>
      <c r="J247" s="40" t="s">
        <v>521</v>
      </c>
      <c r="K247" s="40" t="s">
        <v>522</v>
      </c>
      <c r="L247" s="38" t="s">
        <v>95</v>
      </c>
      <c r="M247" s="40" t="s">
        <v>3176</v>
      </c>
      <c r="N247" s="40"/>
      <c r="O247" s="40"/>
      <c r="P247" s="40" t="s">
        <v>78</v>
      </c>
      <c r="Q247" s="40" t="s">
        <v>78</v>
      </c>
      <c r="R247" s="38"/>
      <c r="S247" s="38"/>
      <c r="T247" s="38"/>
      <c r="U247" s="38"/>
      <c r="V247" s="38"/>
      <c r="W247" s="38"/>
      <c r="X247" s="38"/>
      <c r="Y247" s="38"/>
      <c r="Z247" s="38"/>
      <c r="AA247" s="38"/>
      <c r="AB247" s="38"/>
      <c r="AC247" s="38"/>
      <c r="AD247" s="38"/>
      <c r="AE247" s="38"/>
      <c r="AF247" s="38"/>
      <c r="AG247" s="38"/>
      <c r="AH247" s="38"/>
      <c r="AI247" s="38"/>
      <c r="AJ247" s="38"/>
    </row>
    <row r="248" spans="1:36" ht="17.25" customHeight="1" x14ac:dyDescent="0.2">
      <c r="A248" s="76" t="s">
        <v>17</v>
      </c>
      <c r="B248" s="76" t="s">
        <v>262</v>
      </c>
      <c r="C248" s="76" t="s">
        <v>5025</v>
      </c>
      <c r="D248" s="76" t="s">
        <v>53</v>
      </c>
      <c r="E248" s="76" t="s">
        <v>519</v>
      </c>
      <c r="F248" s="38">
        <v>9</v>
      </c>
      <c r="G248" s="40" t="s">
        <v>263</v>
      </c>
      <c r="H248" s="40">
        <v>1992</v>
      </c>
      <c r="I248" s="40" t="s">
        <v>530</v>
      </c>
      <c r="J248" s="40" t="s">
        <v>521</v>
      </c>
      <c r="K248" s="40" t="s">
        <v>522</v>
      </c>
      <c r="L248" s="38" t="s">
        <v>95</v>
      </c>
      <c r="M248" s="40" t="s">
        <v>3176</v>
      </c>
      <c r="N248" s="40"/>
      <c r="O248" s="40"/>
      <c r="P248" s="40" t="s">
        <v>78</v>
      </c>
      <c r="Q248" s="40" t="s">
        <v>78</v>
      </c>
      <c r="R248" s="38"/>
      <c r="S248" s="38"/>
      <c r="T248" s="38"/>
      <c r="U248" s="38"/>
      <c r="V248" s="38"/>
      <c r="W248" s="38"/>
      <c r="X248" s="38"/>
      <c r="Y248" s="38"/>
      <c r="Z248" s="38"/>
      <c r="AA248" s="38"/>
      <c r="AB248" s="38"/>
      <c r="AC248" s="38"/>
      <c r="AD248" s="38"/>
      <c r="AE248" s="38"/>
      <c r="AF248" s="38"/>
      <c r="AG248" s="38"/>
      <c r="AH248" s="38"/>
      <c r="AI248" s="38"/>
      <c r="AJ248" s="38"/>
    </row>
    <row r="249" spans="1:36" ht="17.25" customHeight="1" x14ac:dyDescent="0.2">
      <c r="A249" s="76" t="s">
        <v>17</v>
      </c>
      <c r="B249" s="76" t="s">
        <v>265</v>
      </c>
      <c r="C249" s="76" t="s">
        <v>5025</v>
      </c>
      <c r="D249" s="76" t="s">
        <v>53</v>
      </c>
      <c r="E249" s="76" t="s">
        <v>519</v>
      </c>
      <c r="F249" s="38">
        <v>10</v>
      </c>
      <c r="G249" s="40" t="s">
        <v>266</v>
      </c>
      <c r="H249" s="40">
        <v>1993</v>
      </c>
      <c r="I249" s="40" t="s">
        <v>531</v>
      </c>
      <c r="J249" s="40" t="s">
        <v>521</v>
      </c>
      <c r="K249" s="40" t="s">
        <v>522</v>
      </c>
      <c r="L249" s="38" t="s">
        <v>95</v>
      </c>
      <c r="M249" s="40" t="s">
        <v>3176</v>
      </c>
      <c r="N249" s="40"/>
      <c r="O249" s="40"/>
      <c r="P249" s="40" t="s">
        <v>78</v>
      </c>
      <c r="Q249" s="40" t="s">
        <v>78</v>
      </c>
      <c r="R249" s="38"/>
      <c r="S249" s="38"/>
      <c r="T249" s="38"/>
      <c r="U249" s="38"/>
      <c r="V249" s="38"/>
      <c r="W249" s="38"/>
      <c r="X249" s="38"/>
      <c r="Y249" s="38"/>
      <c r="Z249" s="38"/>
      <c r="AA249" s="38"/>
      <c r="AB249" s="38"/>
      <c r="AC249" s="38"/>
      <c r="AD249" s="38"/>
      <c r="AE249" s="38"/>
      <c r="AF249" s="38"/>
      <c r="AG249" s="38"/>
      <c r="AH249" s="38"/>
      <c r="AI249" s="38"/>
      <c r="AJ249" s="38"/>
    </row>
    <row r="250" spans="1:36" ht="17.25" customHeight="1" x14ac:dyDescent="0.2">
      <c r="A250" s="76" t="s">
        <v>17</v>
      </c>
      <c r="B250" s="76" t="s">
        <v>268</v>
      </c>
      <c r="C250" s="76" t="s">
        <v>5025</v>
      </c>
      <c r="D250" s="76" t="s">
        <v>53</v>
      </c>
      <c r="E250" s="76" t="s">
        <v>519</v>
      </c>
      <c r="F250" s="38">
        <v>11</v>
      </c>
      <c r="G250" s="40" t="s">
        <v>269</v>
      </c>
      <c r="H250" s="40">
        <v>1994</v>
      </c>
      <c r="I250" s="40" t="s">
        <v>532</v>
      </c>
      <c r="J250" s="40" t="s">
        <v>521</v>
      </c>
      <c r="K250" s="40" t="s">
        <v>522</v>
      </c>
      <c r="L250" s="38" t="s">
        <v>95</v>
      </c>
      <c r="M250" s="40" t="s">
        <v>3176</v>
      </c>
      <c r="N250" s="40"/>
      <c r="O250" s="40"/>
      <c r="P250" s="40" t="s">
        <v>78</v>
      </c>
      <c r="Q250" s="40" t="s">
        <v>78</v>
      </c>
      <c r="R250" s="38"/>
      <c r="S250" s="38"/>
      <c r="T250" s="38"/>
      <c r="U250" s="38"/>
      <c r="V250" s="38"/>
      <c r="W250" s="38"/>
      <c r="X250" s="38"/>
      <c r="Y250" s="38"/>
      <c r="Z250" s="38"/>
      <c r="AA250" s="38"/>
      <c r="AB250" s="38"/>
      <c r="AC250" s="38"/>
      <c r="AD250" s="38"/>
      <c r="AE250" s="38"/>
      <c r="AF250" s="38"/>
      <c r="AG250" s="38"/>
      <c r="AH250" s="38"/>
      <c r="AI250" s="38"/>
      <c r="AJ250" s="38"/>
    </row>
    <row r="251" spans="1:36" ht="17.25" customHeight="1" x14ac:dyDescent="0.2">
      <c r="A251" s="76" t="s">
        <v>17</v>
      </c>
      <c r="B251" s="76" t="s">
        <v>272</v>
      </c>
      <c r="C251" s="76" t="s">
        <v>5025</v>
      </c>
      <c r="D251" s="76" t="s">
        <v>53</v>
      </c>
      <c r="E251" s="76" t="s">
        <v>519</v>
      </c>
      <c r="F251" s="38">
        <v>12</v>
      </c>
      <c r="G251" s="40" t="s">
        <v>273</v>
      </c>
      <c r="H251" s="40">
        <v>1995</v>
      </c>
      <c r="I251" s="40" t="s">
        <v>533</v>
      </c>
      <c r="J251" s="40" t="s">
        <v>521</v>
      </c>
      <c r="K251" s="40" t="s">
        <v>522</v>
      </c>
      <c r="L251" s="38" t="s">
        <v>95</v>
      </c>
      <c r="M251" s="40" t="s">
        <v>3176</v>
      </c>
      <c r="N251" s="40"/>
      <c r="O251" s="40"/>
      <c r="P251" s="40" t="s">
        <v>78</v>
      </c>
      <c r="Q251" s="40" t="s">
        <v>78</v>
      </c>
      <c r="R251" s="38"/>
      <c r="S251" s="38"/>
      <c r="T251" s="38"/>
      <c r="U251" s="38"/>
      <c r="V251" s="38"/>
      <c r="W251" s="38"/>
      <c r="X251" s="38"/>
      <c r="Y251" s="38"/>
      <c r="Z251" s="38"/>
      <c r="AA251" s="38"/>
      <c r="AB251" s="38"/>
      <c r="AC251" s="38"/>
      <c r="AD251" s="38"/>
      <c r="AE251" s="38"/>
      <c r="AF251" s="38"/>
      <c r="AG251" s="38"/>
      <c r="AH251" s="38"/>
      <c r="AI251" s="38"/>
      <c r="AJ251" s="38"/>
    </row>
    <row r="252" spans="1:36" ht="17.25" customHeight="1" x14ac:dyDescent="0.2">
      <c r="A252" s="76" t="s">
        <v>17</v>
      </c>
      <c r="B252" s="76" t="s">
        <v>275</v>
      </c>
      <c r="C252" s="76" t="s">
        <v>5025</v>
      </c>
      <c r="D252" s="76" t="s">
        <v>53</v>
      </c>
      <c r="E252" s="76" t="s">
        <v>519</v>
      </c>
      <c r="F252" s="38">
        <v>13</v>
      </c>
      <c r="G252" s="40" t="s">
        <v>276</v>
      </c>
      <c r="H252" s="40">
        <v>1996</v>
      </c>
      <c r="I252" s="40" t="s">
        <v>534</v>
      </c>
      <c r="J252" s="40" t="s">
        <v>521</v>
      </c>
      <c r="K252" s="40" t="s">
        <v>522</v>
      </c>
      <c r="L252" s="38" t="s">
        <v>95</v>
      </c>
      <c r="M252" s="40" t="s">
        <v>3176</v>
      </c>
      <c r="N252" s="40"/>
      <c r="O252" s="40"/>
      <c r="P252" s="40" t="s">
        <v>78</v>
      </c>
      <c r="Q252" s="40" t="s">
        <v>78</v>
      </c>
      <c r="R252" s="38"/>
      <c r="S252" s="38"/>
      <c r="T252" s="38"/>
      <c r="U252" s="38"/>
      <c r="V252" s="38"/>
      <c r="W252" s="38"/>
      <c r="X252" s="38"/>
      <c r="Y252" s="38"/>
      <c r="Z252" s="38"/>
      <c r="AA252" s="38"/>
      <c r="AB252" s="38"/>
      <c r="AC252" s="38"/>
      <c r="AD252" s="38"/>
      <c r="AE252" s="38"/>
      <c r="AF252" s="38"/>
      <c r="AG252" s="38"/>
      <c r="AH252" s="38"/>
      <c r="AI252" s="38"/>
      <c r="AJ252" s="38"/>
    </row>
    <row r="253" spans="1:36" ht="17.25" customHeight="1" x14ac:dyDescent="0.2">
      <c r="A253" s="76" t="s">
        <v>17</v>
      </c>
      <c r="B253" s="76" t="s">
        <v>278</v>
      </c>
      <c r="C253" s="76" t="s">
        <v>5025</v>
      </c>
      <c r="D253" s="76" t="s">
        <v>53</v>
      </c>
      <c r="E253" s="76" t="s">
        <v>519</v>
      </c>
      <c r="F253" s="38">
        <v>14</v>
      </c>
      <c r="G253" s="40" t="s">
        <v>279</v>
      </c>
      <c r="H253" s="40">
        <v>1997</v>
      </c>
      <c r="I253" s="40" t="s">
        <v>535</v>
      </c>
      <c r="J253" s="40" t="s">
        <v>521</v>
      </c>
      <c r="K253" s="40" t="s">
        <v>522</v>
      </c>
      <c r="L253" s="38" t="s">
        <v>95</v>
      </c>
      <c r="M253" s="40" t="s">
        <v>3176</v>
      </c>
      <c r="N253" s="40"/>
      <c r="O253" s="40"/>
      <c r="P253" s="40" t="s">
        <v>78</v>
      </c>
      <c r="Q253" s="40" t="s">
        <v>78</v>
      </c>
      <c r="R253" s="38"/>
      <c r="S253" s="38"/>
      <c r="T253" s="38"/>
      <c r="U253" s="38"/>
      <c r="V253" s="38"/>
      <c r="W253" s="38"/>
      <c r="X253" s="38"/>
      <c r="Y253" s="38"/>
      <c r="Z253" s="38"/>
      <c r="AA253" s="38"/>
      <c r="AB253" s="38"/>
      <c r="AC253" s="38"/>
      <c r="AD253" s="38"/>
      <c r="AE253" s="38"/>
      <c r="AF253" s="38"/>
      <c r="AG253" s="38"/>
      <c r="AH253" s="38"/>
      <c r="AI253" s="38"/>
      <c r="AJ253" s="38"/>
    </row>
    <row r="254" spans="1:36" ht="17.25" customHeight="1" x14ac:dyDescent="0.2">
      <c r="A254" s="76" t="s">
        <v>17</v>
      </c>
      <c r="B254" s="76" t="s">
        <v>281</v>
      </c>
      <c r="C254" s="76" t="s">
        <v>5025</v>
      </c>
      <c r="D254" s="76" t="s">
        <v>53</v>
      </c>
      <c r="E254" s="76" t="s">
        <v>519</v>
      </c>
      <c r="F254" s="38">
        <v>15</v>
      </c>
      <c r="G254" s="40" t="s">
        <v>282</v>
      </c>
      <c r="H254" s="40">
        <v>1998</v>
      </c>
      <c r="I254" s="40" t="s">
        <v>536</v>
      </c>
      <c r="J254" s="40" t="s">
        <v>521</v>
      </c>
      <c r="K254" s="40" t="s">
        <v>522</v>
      </c>
      <c r="L254" s="38" t="s">
        <v>95</v>
      </c>
      <c r="M254" s="40" t="s">
        <v>3176</v>
      </c>
      <c r="N254" s="40"/>
      <c r="O254" s="40"/>
      <c r="P254" s="40" t="s">
        <v>78</v>
      </c>
      <c r="Q254" s="40" t="s">
        <v>78</v>
      </c>
      <c r="R254" s="38"/>
      <c r="S254" s="38"/>
      <c r="T254" s="38"/>
      <c r="U254" s="38"/>
      <c r="V254" s="38"/>
      <c r="W254" s="38"/>
      <c r="X254" s="38"/>
      <c r="Y254" s="38"/>
      <c r="Z254" s="38"/>
      <c r="AA254" s="38"/>
      <c r="AB254" s="38"/>
      <c r="AC254" s="38"/>
      <c r="AD254" s="38"/>
      <c r="AE254" s="38"/>
      <c r="AF254" s="38"/>
      <c r="AG254" s="38"/>
      <c r="AH254" s="38"/>
      <c r="AI254" s="38"/>
      <c r="AJ254" s="38"/>
    </row>
    <row r="255" spans="1:36" ht="17.25" customHeight="1" x14ac:dyDescent="0.2">
      <c r="A255" s="76" t="s">
        <v>17</v>
      </c>
      <c r="B255" s="76" t="s">
        <v>284</v>
      </c>
      <c r="C255" s="76" t="s">
        <v>5025</v>
      </c>
      <c r="D255" s="76" t="s">
        <v>53</v>
      </c>
      <c r="E255" s="76" t="s">
        <v>519</v>
      </c>
      <c r="F255" s="38">
        <v>16</v>
      </c>
      <c r="G255" s="40" t="s">
        <v>285</v>
      </c>
      <c r="H255" s="40">
        <v>1999</v>
      </c>
      <c r="I255" s="40" t="s">
        <v>537</v>
      </c>
      <c r="J255" s="40" t="s">
        <v>521</v>
      </c>
      <c r="K255" s="40" t="s">
        <v>522</v>
      </c>
      <c r="L255" s="38" t="s">
        <v>95</v>
      </c>
      <c r="M255" s="40" t="s">
        <v>3176</v>
      </c>
      <c r="N255" s="40"/>
      <c r="O255" s="40"/>
      <c r="P255" s="40" t="s">
        <v>78</v>
      </c>
      <c r="Q255" s="40" t="s">
        <v>78</v>
      </c>
      <c r="R255" s="38"/>
      <c r="S255" s="38"/>
      <c r="T255" s="38"/>
      <c r="U255" s="38"/>
      <c r="V255" s="38"/>
      <c r="W255" s="38"/>
      <c r="X255" s="38"/>
      <c r="Y255" s="38"/>
      <c r="Z255" s="38"/>
      <c r="AA255" s="38"/>
      <c r="AB255" s="38"/>
      <c r="AC255" s="38"/>
      <c r="AD255" s="38"/>
      <c r="AE255" s="38"/>
      <c r="AF255" s="38"/>
      <c r="AG255" s="38"/>
      <c r="AH255" s="38"/>
      <c r="AI255" s="38"/>
      <c r="AJ255" s="38"/>
    </row>
    <row r="256" spans="1:36" ht="17.25" customHeight="1" x14ac:dyDescent="0.2">
      <c r="A256" s="76" t="s">
        <v>17</v>
      </c>
      <c r="B256" s="76" t="s">
        <v>287</v>
      </c>
      <c r="C256" s="76" t="s">
        <v>5025</v>
      </c>
      <c r="D256" s="76" t="s">
        <v>53</v>
      </c>
      <c r="E256" s="76" t="s">
        <v>519</v>
      </c>
      <c r="F256" s="38">
        <v>17</v>
      </c>
      <c r="G256" s="40" t="s">
        <v>288</v>
      </c>
      <c r="H256" s="40">
        <v>2000</v>
      </c>
      <c r="I256" s="40" t="s">
        <v>538</v>
      </c>
      <c r="J256" s="40" t="s">
        <v>521</v>
      </c>
      <c r="K256" s="40" t="s">
        <v>522</v>
      </c>
      <c r="L256" s="38" t="s">
        <v>95</v>
      </c>
      <c r="M256" s="40" t="s">
        <v>3176</v>
      </c>
      <c r="N256" s="40"/>
      <c r="O256" s="40"/>
      <c r="P256" s="40" t="s">
        <v>78</v>
      </c>
      <c r="Q256" s="40" t="s">
        <v>78</v>
      </c>
      <c r="R256" s="38"/>
      <c r="S256" s="38"/>
      <c r="T256" s="38"/>
      <c r="U256" s="38"/>
      <c r="V256" s="38"/>
      <c r="W256" s="38"/>
      <c r="X256" s="38"/>
      <c r="Y256" s="38"/>
      <c r="Z256" s="38"/>
      <c r="AA256" s="38"/>
      <c r="AB256" s="38"/>
      <c r="AC256" s="38"/>
      <c r="AD256" s="38"/>
      <c r="AE256" s="38"/>
      <c r="AF256" s="38"/>
      <c r="AG256" s="38"/>
      <c r="AH256" s="38"/>
      <c r="AI256" s="38"/>
      <c r="AJ256" s="38"/>
    </row>
    <row r="257" spans="1:36" ht="17.25" customHeight="1" x14ac:dyDescent="0.2">
      <c r="A257" s="76" t="s">
        <v>17</v>
      </c>
      <c r="B257" s="76" t="s">
        <v>290</v>
      </c>
      <c r="C257" s="76" t="s">
        <v>5025</v>
      </c>
      <c r="D257" s="76" t="s">
        <v>53</v>
      </c>
      <c r="E257" s="76" t="s">
        <v>519</v>
      </c>
      <c r="F257" s="38">
        <v>18</v>
      </c>
      <c r="G257" s="40" t="s">
        <v>291</v>
      </c>
      <c r="H257" s="40">
        <v>2001</v>
      </c>
      <c r="I257" s="40" t="s">
        <v>539</v>
      </c>
      <c r="J257" s="40" t="s">
        <v>521</v>
      </c>
      <c r="K257" s="40" t="s">
        <v>522</v>
      </c>
      <c r="L257" s="38" t="s">
        <v>95</v>
      </c>
      <c r="M257" s="40" t="s">
        <v>3176</v>
      </c>
      <c r="N257" s="40"/>
      <c r="O257" s="40"/>
      <c r="P257" s="40" t="s">
        <v>78</v>
      </c>
      <c r="Q257" s="40" t="s">
        <v>78</v>
      </c>
      <c r="R257" s="38"/>
      <c r="S257" s="38"/>
      <c r="T257" s="38"/>
      <c r="U257" s="38"/>
      <c r="V257" s="38"/>
      <c r="W257" s="38"/>
      <c r="X257" s="38"/>
      <c r="Y257" s="38"/>
      <c r="Z257" s="38"/>
      <c r="AA257" s="38"/>
      <c r="AB257" s="38"/>
      <c r="AC257" s="38"/>
      <c r="AD257" s="38"/>
      <c r="AE257" s="38"/>
      <c r="AF257" s="38"/>
      <c r="AG257" s="38"/>
      <c r="AH257" s="38"/>
      <c r="AI257" s="38"/>
      <c r="AJ257" s="38"/>
    </row>
    <row r="258" spans="1:36" ht="17.25" customHeight="1" x14ac:dyDescent="0.2">
      <c r="A258" s="76" t="s">
        <v>17</v>
      </c>
      <c r="B258" s="76" t="s">
        <v>293</v>
      </c>
      <c r="C258" s="76" t="s">
        <v>5025</v>
      </c>
      <c r="D258" s="76" t="s">
        <v>53</v>
      </c>
      <c r="E258" s="76" t="s">
        <v>519</v>
      </c>
      <c r="F258" s="38">
        <v>19</v>
      </c>
      <c r="G258" s="40" t="s">
        <v>294</v>
      </c>
      <c r="H258" s="40">
        <v>2002</v>
      </c>
      <c r="I258" s="40" t="s">
        <v>540</v>
      </c>
      <c r="J258" s="40" t="s">
        <v>521</v>
      </c>
      <c r="K258" s="40" t="s">
        <v>522</v>
      </c>
      <c r="L258" s="38" t="s">
        <v>95</v>
      </c>
      <c r="M258" s="40" t="s">
        <v>3176</v>
      </c>
      <c r="N258" s="40"/>
      <c r="O258" s="40"/>
      <c r="P258" s="40" t="s">
        <v>78</v>
      </c>
      <c r="Q258" s="40" t="s">
        <v>78</v>
      </c>
      <c r="R258" s="38"/>
      <c r="S258" s="38"/>
      <c r="T258" s="38"/>
      <c r="U258" s="38"/>
      <c r="V258" s="38"/>
      <c r="W258" s="38"/>
      <c r="X258" s="38"/>
      <c r="Y258" s="38"/>
      <c r="Z258" s="38"/>
      <c r="AA258" s="38"/>
      <c r="AB258" s="38"/>
      <c r="AC258" s="38"/>
      <c r="AD258" s="38"/>
      <c r="AE258" s="38"/>
      <c r="AF258" s="38"/>
      <c r="AG258" s="38"/>
      <c r="AH258" s="38"/>
      <c r="AI258" s="38"/>
      <c r="AJ258" s="38"/>
    </row>
    <row r="259" spans="1:36" ht="17.25" customHeight="1" x14ac:dyDescent="0.2">
      <c r="A259" s="76" t="s">
        <v>17</v>
      </c>
      <c r="B259" s="76" t="s">
        <v>297</v>
      </c>
      <c r="C259" s="76" t="s">
        <v>5025</v>
      </c>
      <c r="D259" s="76" t="s">
        <v>53</v>
      </c>
      <c r="E259" s="76" t="s">
        <v>519</v>
      </c>
      <c r="F259" s="38">
        <v>20</v>
      </c>
      <c r="G259" s="40" t="s">
        <v>298</v>
      </c>
      <c r="H259" s="40">
        <v>2003</v>
      </c>
      <c r="I259" s="40" t="s">
        <v>541</v>
      </c>
      <c r="J259" s="40" t="s">
        <v>521</v>
      </c>
      <c r="K259" s="40" t="s">
        <v>522</v>
      </c>
      <c r="L259" s="38" t="s">
        <v>95</v>
      </c>
      <c r="M259" s="40" t="s">
        <v>3176</v>
      </c>
      <c r="N259" s="40"/>
      <c r="O259" s="40"/>
      <c r="P259" s="40" t="s">
        <v>78</v>
      </c>
      <c r="Q259" s="40" t="s">
        <v>78</v>
      </c>
      <c r="R259" s="38"/>
      <c r="S259" s="38"/>
      <c r="T259" s="38"/>
      <c r="U259" s="38"/>
      <c r="V259" s="38"/>
      <c r="W259" s="38"/>
      <c r="X259" s="38"/>
      <c r="Y259" s="38"/>
      <c r="Z259" s="38"/>
      <c r="AA259" s="38"/>
      <c r="AB259" s="38"/>
      <c r="AC259" s="38"/>
      <c r="AD259" s="38"/>
      <c r="AE259" s="38"/>
      <c r="AF259" s="38"/>
      <c r="AG259" s="38"/>
      <c r="AH259" s="38"/>
      <c r="AI259" s="38"/>
      <c r="AJ259" s="38"/>
    </row>
    <row r="260" spans="1:36" ht="17.25" customHeight="1" x14ac:dyDescent="0.2">
      <c r="A260" s="76" t="s">
        <v>17</v>
      </c>
      <c r="B260" s="76" t="s">
        <v>300</v>
      </c>
      <c r="C260" s="76" t="s">
        <v>5025</v>
      </c>
      <c r="D260" s="76" t="s">
        <v>53</v>
      </c>
      <c r="E260" s="76" t="s">
        <v>519</v>
      </c>
      <c r="F260" s="38">
        <v>21</v>
      </c>
      <c r="G260" s="40" t="s">
        <v>301</v>
      </c>
      <c r="H260" s="40">
        <v>2004</v>
      </c>
      <c r="I260" s="40" t="s">
        <v>542</v>
      </c>
      <c r="J260" s="40" t="s">
        <v>521</v>
      </c>
      <c r="K260" s="40" t="s">
        <v>522</v>
      </c>
      <c r="L260" s="38" t="s">
        <v>95</v>
      </c>
      <c r="M260" s="40" t="s">
        <v>3176</v>
      </c>
      <c r="N260" s="40"/>
      <c r="O260" s="40"/>
      <c r="P260" s="40" t="s">
        <v>78</v>
      </c>
      <c r="Q260" s="40" t="s">
        <v>78</v>
      </c>
      <c r="R260" s="38"/>
      <c r="S260" s="38"/>
      <c r="T260" s="38"/>
      <c r="U260" s="38"/>
      <c r="V260" s="38"/>
      <c r="W260" s="38"/>
      <c r="X260" s="38"/>
      <c r="Y260" s="38"/>
      <c r="Z260" s="38"/>
      <c r="AA260" s="38"/>
      <c r="AB260" s="38"/>
      <c r="AC260" s="38"/>
      <c r="AD260" s="38"/>
      <c r="AE260" s="38"/>
      <c r="AF260" s="38"/>
      <c r="AG260" s="38"/>
      <c r="AH260" s="38"/>
      <c r="AI260" s="38"/>
      <c r="AJ260" s="38"/>
    </row>
    <row r="261" spans="1:36" ht="17.25" customHeight="1" x14ac:dyDescent="0.2">
      <c r="A261" s="76" t="s">
        <v>17</v>
      </c>
      <c r="B261" s="76" t="s">
        <v>303</v>
      </c>
      <c r="C261" s="76" t="s">
        <v>5025</v>
      </c>
      <c r="D261" s="76" t="s">
        <v>53</v>
      </c>
      <c r="E261" s="76" t="s">
        <v>519</v>
      </c>
      <c r="F261" s="38">
        <v>22</v>
      </c>
      <c r="G261" s="40" t="s">
        <v>304</v>
      </c>
      <c r="H261" s="40">
        <v>2005</v>
      </c>
      <c r="I261" s="40" t="s">
        <v>543</v>
      </c>
      <c r="J261" s="40" t="s">
        <v>521</v>
      </c>
      <c r="K261" s="40" t="s">
        <v>522</v>
      </c>
      <c r="L261" s="38" t="s">
        <v>95</v>
      </c>
      <c r="M261" s="40" t="s">
        <v>3176</v>
      </c>
      <c r="N261" s="40"/>
      <c r="O261" s="40"/>
      <c r="P261" s="40" t="s">
        <v>78</v>
      </c>
      <c r="Q261" s="40" t="s">
        <v>78</v>
      </c>
      <c r="R261" s="38"/>
      <c r="S261" s="38"/>
      <c r="T261" s="38"/>
      <c r="U261" s="38"/>
      <c r="V261" s="38"/>
      <c r="W261" s="38"/>
      <c r="X261" s="38"/>
      <c r="Y261" s="38"/>
      <c r="Z261" s="38"/>
      <c r="AA261" s="38"/>
      <c r="AB261" s="38"/>
      <c r="AC261" s="38"/>
      <c r="AD261" s="38"/>
      <c r="AE261" s="38"/>
      <c r="AF261" s="38"/>
      <c r="AG261" s="38"/>
      <c r="AH261" s="38"/>
      <c r="AI261" s="38"/>
      <c r="AJ261" s="38"/>
    </row>
    <row r="262" spans="1:36" ht="17.25" customHeight="1" x14ac:dyDescent="0.2">
      <c r="A262" s="76" t="s">
        <v>17</v>
      </c>
      <c r="B262" s="76" t="s">
        <v>306</v>
      </c>
      <c r="C262" s="76" t="s">
        <v>5025</v>
      </c>
      <c r="D262" s="76" t="s">
        <v>53</v>
      </c>
      <c r="E262" s="76" t="s">
        <v>519</v>
      </c>
      <c r="F262" s="38">
        <v>23</v>
      </c>
      <c r="G262" s="40" t="s">
        <v>307</v>
      </c>
      <c r="H262" s="40">
        <v>2006</v>
      </c>
      <c r="I262" s="40" t="s">
        <v>544</v>
      </c>
      <c r="J262" s="40" t="s">
        <v>521</v>
      </c>
      <c r="K262" s="40" t="s">
        <v>522</v>
      </c>
      <c r="L262" s="38" t="s">
        <v>95</v>
      </c>
      <c r="M262" s="40" t="s">
        <v>3176</v>
      </c>
      <c r="N262" s="40"/>
      <c r="O262" s="40"/>
      <c r="P262" s="40" t="s">
        <v>78</v>
      </c>
      <c r="Q262" s="40" t="s">
        <v>78</v>
      </c>
      <c r="R262" s="38"/>
      <c r="S262" s="38"/>
      <c r="T262" s="38"/>
      <c r="U262" s="38"/>
      <c r="V262" s="38"/>
      <c r="W262" s="38"/>
      <c r="X262" s="38"/>
      <c r="Y262" s="38"/>
      <c r="Z262" s="38"/>
      <c r="AA262" s="38"/>
      <c r="AB262" s="38"/>
      <c r="AC262" s="38"/>
      <c r="AD262" s="38"/>
      <c r="AE262" s="38"/>
      <c r="AF262" s="38"/>
      <c r="AG262" s="38"/>
      <c r="AH262" s="38"/>
      <c r="AI262" s="38"/>
      <c r="AJ262" s="38"/>
    </row>
    <row r="263" spans="1:36" ht="17.25" customHeight="1" x14ac:dyDescent="0.2">
      <c r="A263" s="76" t="s">
        <v>17</v>
      </c>
      <c r="B263" s="76" t="s">
        <v>309</v>
      </c>
      <c r="C263" s="76" t="s">
        <v>5025</v>
      </c>
      <c r="D263" s="76" t="s">
        <v>53</v>
      </c>
      <c r="E263" s="76" t="s">
        <v>519</v>
      </c>
      <c r="F263" s="38">
        <v>24</v>
      </c>
      <c r="G263" s="40" t="s">
        <v>310</v>
      </c>
      <c r="H263" s="40">
        <v>2007</v>
      </c>
      <c r="I263" s="40" t="s">
        <v>545</v>
      </c>
      <c r="J263" s="40" t="s">
        <v>521</v>
      </c>
      <c r="K263" s="40" t="s">
        <v>522</v>
      </c>
      <c r="L263" s="38" t="s">
        <v>95</v>
      </c>
      <c r="M263" s="40" t="s">
        <v>3176</v>
      </c>
      <c r="N263" s="40"/>
      <c r="O263" s="40"/>
      <c r="P263" s="40" t="s">
        <v>78</v>
      </c>
      <c r="Q263" s="40" t="s">
        <v>78</v>
      </c>
      <c r="R263" s="38"/>
      <c r="S263" s="38"/>
      <c r="T263" s="38"/>
      <c r="U263" s="38"/>
      <c r="V263" s="38"/>
      <c r="W263" s="38"/>
      <c r="X263" s="38"/>
      <c r="Y263" s="38"/>
      <c r="Z263" s="38"/>
      <c r="AA263" s="38"/>
      <c r="AB263" s="38"/>
      <c r="AC263" s="38"/>
      <c r="AD263" s="38"/>
      <c r="AE263" s="38"/>
      <c r="AF263" s="38"/>
      <c r="AG263" s="38"/>
      <c r="AH263" s="38"/>
      <c r="AI263" s="38"/>
      <c r="AJ263" s="38"/>
    </row>
    <row r="264" spans="1:36" ht="17.25" customHeight="1" x14ac:dyDescent="0.2">
      <c r="A264" s="76" t="s">
        <v>17</v>
      </c>
      <c r="B264" s="76" t="s">
        <v>312</v>
      </c>
      <c r="C264" s="76" t="s">
        <v>5025</v>
      </c>
      <c r="D264" s="76" t="s">
        <v>53</v>
      </c>
      <c r="E264" s="76" t="s">
        <v>519</v>
      </c>
      <c r="F264" s="38">
        <v>25</v>
      </c>
      <c r="G264" s="40" t="s">
        <v>313</v>
      </c>
      <c r="H264" s="40">
        <v>2008</v>
      </c>
      <c r="I264" s="40" t="s">
        <v>546</v>
      </c>
      <c r="J264" s="40" t="s">
        <v>521</v>
      </c>
      <c r="K264" s="40" t="s">
        <v>522</v>
      </c>
      <c r="L264" s="38" t="s">
        <v>95</v>
      </c>
      <c r="M264" s="40" t="s">
        <v>3176</v>
      </c>
      <c r="N264" s="40"/>
      <c r="O264" s="40"/>
      <c r="P264" s="40" t="s">
        <v>78</v>
      </c>
      <c r="Q264" s="40" t="s">
        <v>78</v>
      </c>
      <c r="R264" s="38"/>
      <c r="S264" s="38"/>
      <c r="T264" s="38"/>
      <c r="U264" s="38"/>
      <c r="V264" s="38"/>
      <c r="W264" s="38"/>
      <c r="X264" s="38"/>
      <c r="Y264" s="38"/>
      <c r="Z264" s="38"/>
      <c r="AA264" s="38"/>
      <c r="AB264" s="38"/>
      <c r="AC264" s="38"/>
      <c r="AD264" s="38"/>
      <c r="AE264" s="38"/>
      <c r="AF264" s="38"/>
      <c r="AG264" s="38"/>
      <c r="AH264" s="38"/>
      <c r="AI264" s="38"/>
      <c r="AJ264" s="38"/>
    </row>
    <row r="265" spans="1:36" ht="17.25" customHeight="1" x14ac:dyDescent="0.2">
      <c r="A265" s="76" t="s">
        <v>17</v>
      </c>
      <c r="B265" s="76" t="s">
        <v>315</v>
      </c>
      <c r="C265" s="76" t="s">
        <v>5025</v>
      </c>
      <c r="D265" s="76" t="s">
        <v>53</v>
      </c>
      <c r="E265" s="76" t="s">
        <v>519</v>
      </c>
      <c r="F265" s="38">
        <v>26</v>
      </c>
      <c r="G265" s="40" t="s">
        <v>317</v>
      </c>
      <c r="H265" s="40">
        <v>2009</v>
      </c>
      <c r="I265" s="40" t="s">
        <v>547</v>
      </c>
      <c r="J265" s="40" t="s">
        <v>521</v>
      </c>
      <c r="K265" s="40" t="s">
        <v>522</v>
      </c>
      <c r="L265" s="38" t="s">
        <v>95</v>
      </c>
      <c r="M265" s="40" t="s">
        <v>3176</v>
      </c>
      <c r="N265" s="40"/>
      <c r="O265" s="40"/>
      <c r="P265" s="40" t="s">
        <v>78</v>
      </c>
      <c r="Q265" s="40" t="s">
        <v>78</v>
      </c>
      <c r="R265" s="38"/>
      <c r="S265" s="38"/>
      <c r="T265" s="38"/>
      <c r="U265" s="38"/>
      <c r="V265" s="38"/>
      <c r="W265" s="38"/>
      <c r="X265" s="38"/>
      <c r="Y265" s="38"/>
      <c r="Z265" s="38"/>
      <c r="AA265" s="38"/>
      <c r="AB265" s="38"/>
      <c r="AC265" s="38"/>
      <c r="AD265" s="38"/>
      <c r="AE265" s="38"/>
      <c r="AF265" s="38"/>
      <c r="AG265" s="38"/>
      <c r="AH265" s="38"/>
      <c r="AI265" s="38"/>
      <c r="AJ265" s="38"/>
    </row>
    <row r="266" spans="1:36" ht="17.25" customHeight="1" x14ac:dyDescent="0.2">
      <c r="A266" s="76" t="s">
        <v>17</v>
      </c>
      <c r="B266" s="76" t="s">
        <v>319</v>
      </c>
      <c r="C266" s="76" t="s">
        <v>5025</v>
      </c>
      <c r="D266" s="76" t="s">
        <v>53</v>
      </c>
      <c r="E266" s="76" t="s">
        <v>519</v>
      </c>
      <c r="F266" s="38">
        <v>27</v>
      </c>
      <c r="G266" s="40" t="s">
        <v>320</v>
      </c>
      <c r="H266" s="40">
        <v>2010</v>
      </c>
      <c r="I266" s="40" t="s">
        <v>548</v>
      </c>
      <c r="J266" s="40" t="s">
        <v>521</v>
      </c>
      <c r="K266" s="40" t="s">
        <v>522</v>
      </c>
      <c r="L266" s="38" t="s">
        <v>95</v>
      </c>
      <c r="M266" s="40" t="s">
        <v>3176</v>
      </c>
      <c r="N266" s="40"/>
      <c r="O266" s="40"/>
      <c r="P266" s="40" t="s">
        <v>78</v>
      </c>
      <c r="Q266" s="40" t="s">
        <v>78</v>
      </c>
      <c r="R266" s="38"/>
      <c r="S266" s="38"/>
      <c r="T266" s="38"/>
      <c r="U266" s="38"/>
      <c r="V266" s="38"/>
      <c r="W266" s="38"/>
      <c r="X266" s="38"/>
      <c r="Y266" s="38"/>
      <c r="Z266" s="38"/>
      <c r="AA266" s="38"/>
      <c r="AB266" s="38"/>
      <c r="AC266" s="38"/>
      <c r="AD266" s="38"/>
      <c r="AE266" s="38"/>
      <c r="AF266" s="38"/>
      <c r="AG266" s="38"/>
      <c r="AH266" s="38"/>
      <c r="AI266" s="38"/>
      <c r="AJ266" s="38"/>
    </row>
    <row r="267" spans="1:36" ht="17.25" customHeight="1" x14ac:dyDescent="0.2">
      <c r="A267" s="76" t="s">
        <v>17</v>
      </c>
      <c r="B267" s="76" t="s">
        <v>322</v>
      </c>
      <c r="C267" s="76" t="s">
        <v>5025</v>
      </c>
      <c r="D267" s="76" t="s">
        <v>53</v>
      </c>
      <c r="E267" s="76" t="s">
        <v>519</v>
      </c>
      <c r="F267" s="38">
        <v>28</v>
      </c>
      <c r="G267" s="40" t="s">
        <v>323</v>
      </c>
      <c r="H267" s="40">
        <v>2011</v>
      </c>
      <c r="I267" s="40" t="s">
        <v>549</v>
      </c>
      <c r="J267" s="40" t="s">
        <v>521</v>
      </c>
      <c r="K267" s="40" t="s">
        <v>522</v>
      </c>
      <c r="L267" s="38" t="s">
        <v>95</v>
      </c>
      <c r="M267" s="40" t="s">
        <v>3176</v>
      </c>
      <c r="N267" s="40"/>
      <c r="O267" s="40"/>
      <c r="P267" s="40" t="s">
        <v>78</v>
      </c>
      <c r="Q267" s="40" t="s">
        <v>78</v>
      </c>
      <c r="R267" s="38"/>
      <c r="S267" s="38"/>
      <c r="T267" s="38"/>
      <c r="U267" s="38"/>
      <c r="V267" s="38"/>
      <c r="W267" s="38"/>
      <c r="X267" s="38"/>
      <c r="Y267" s="38"/>
      <c r="Z267" s="38"/>
      <c r="AA267" s="38"/>
      <c r="AB267" s="38"/>
      <c r="AC267" s="38"/>
      <c r="AD267" s="38"/>
      <c r="AE267" s="38"/>
      <c r="AF267" s="38"/>
      <c r="AG267" s="38"/>
      <c r="AH267" s="38"/>
      <c r="AI267" s="38"/>
      <c r="AJ267" s="38"/>
    </row>
    <row r="268" spans="1:36" ht="17.25" customHeight="1" x14ac:dyDescent="0.2">
      <c r="A268" s="76" t="s">
        <v>17</v>
      </c>
      <c r="B268" s="76" t="s">
        <v>325</v>
      </c>
      <c r="C268" s="76" t="s">
        <v>5025</v>
      </c>
      <c r="D268" s="76" t="s">
        <v>53</v>
      </c>
      <c r="E268" s="76" t="s">
        <v>519</v>
      </c>
      <c r="F268" s="38">
        <v>29</v>
      </c>
      <c r="G268" s="40" t="s">
        <v>326</v>
      </c>
      <c r="H268" s="40">
        <v>2012</v>
      </c>
      <c r="I268" s="40" t="s">
        <v>550</v>
      </c>
      <c r="J268" s="40" t="s">
        <v>521</v>
      </c>
      <c r="K268" s="40" t="s">
        <v>522</v>
      </c>
      <c r="L268" s="38" t="s">
        <v>95</v>
      </c>
      <c r="M268" s="40" t="s">
        <v>3176</v>
      </c>
      <c r="N268" s="40"/>
      <c r="O268" s="40"/>
      <c r="P268" s="40" t="s">
        <v>78</v>
      </c>
      <c r="Q268" s="40" t="s">
        <v>78</v>
      </c>
      <c r="R268" s="38"/>
      <c r="S268" s="38"/>
      <c r="T268" s="38"/>
      <c r="U268" s="38"/>
      <c r="V268" s="38"/>
      <c r="W268" s="38"/>
      <c r="X268" s="38"/>
      <c r="Y268" s="38"/>
      <c r="Z268" s="38"/>
      <c r="AA268" s="38"/>
      <c r="AB268" s="38"/>
      <c r="AC268" s="38"/>
      <c r="AD268" s="38"/>
      <c r="AE268" s="38"/>
      <c r="AF268" s="38"/>
      <c r="AG268" s="38"/>
      <c r="AH268" s="38"/>
      <c r="AI268" s="38"/>
      <c r="AJ268" s="38"/>
    </row>
    <row r="269" spans="1:36" ht="17.25" customHeight="1" x14ac:dyDescent="0.2">
      <c r="A269" s="76" t="s">
        <v>17</v>
      </c>
      <c r="B269" s="76" t="s">
        <v>328</v>
      </c>
      <c r="C269" s="76" t="s">
        <v>5025</v>
      </c>
      <c r="D269" s="76" t="s">
        <v>53</v>
      </c>
      <c r="E269" s="76" t="s">
        <v>519</v>
      </c>
      <c r="F269" s="38">
        <v>30</v>
      </c>
      <c r="G269" s="40" t="s">
        <v>329</v>
      </c>
      <c r="H269" s="40">
        <v>2013</v>
      </c>
      <c r="I269" s="40" t="s">
        <v>551</v>
      </c>
      <c r="J269" s="40" t="s">
        <v>521</v>
      </c>
      <c r="K269" s="40" t="s">
        <v>522</v>
      </c>
      <c r="L269" s="38" t="s">
        <v>95</v>
      </c>
      <c r="M269" s="40" t="s">
        <v>3176</v>
      </c>
      <c r="N269" s="40"/>
      <c r="O269" s="40"/>
      <c r="P269" s="40" t="s">
        <v>78</v>
      </c>
      <c r="Q269" s="40" t="s">
        <v>78</v>
      </c>
      <c r="R269" s="38"/>
      <c r="S269" s="38"/>
      <c r="T269" s="38"/>
      <c r="U269" s="38"/>
      <c r="V269" s="38"/>
      <c r="W269" s="38"/>
      <c r="X269" s="38"/>
      <c r="Y269" s="38"/>
      <c r="Z269" s="38"/>
      <c r="AA269" s="38"/>
      <c r="AB269" s="38"/>
      <c r="AC269" s="38"/>
      <c r="AD269" s="38"/>
      <c r="AE269" s="38"/>
      <c r="AF269" s="38"/>
      <c r="AG269" s="38"/>
      <c r="AH269" s="38"/>
      <c r="AI269" s="38"/>
      <c r="AJ269" s="38"/>
    </row>
    <row r="270" spans="1:36" ht="17.25" customHeight="1" x14ac:dyDescent="0.2">
      <c r="A270" s="76" t="s">
        <v>17</v>
      </c>
      <c r="B270" s="76" t="s">
        <v>331</v>
      </c>
      <c r="C270" s="76" t="s">
        <v>5025</v>
      </c>
      <c r="D270" s="76" t="s">
        <v>53</v>
      </c>
      <c r="E270" s="76" t="s">
        <v>519</v>
      </c>
      <c r="F270" s="38">
        <v>31</v>
      </c>
      <c r="G270" s="40" t="s">
        <v>332</v>
      </c>
      <c r="H270" s="40">
        <v>2014</v>
      </c>
      <c r="I270" s="40" t="s">
        <v>552</v>
      </c>
      <c r="J270" s="40" t="s">
        <v>521</v>
      </c>
      <c r="K270" s="40" t="s">
        <v>522</v>
      </c>
      <c r="L270" s="38" t="s">
        <v>95</v>
      </c>
      <c r="M270" s="40" t="s">
        <v>3176</v>
      </c>
      <c r="N270" s="40"/>
      <c r="O270" s="40"/>
      <c r="P270" s="40" t="s">
        <v>78</v>
      </c>
      <c r="Q270" s="40" t="s">
        <v>78</v>
      </c>
      <c r="R270" s="38"/>
      <c r="S270" s="38"/>
      <c r="T270" s="38"/>
      <c r="U270" s="38"/>
      <c r="V270" s="38"/>
      <c r="W270" s="38"/>
      <c r="X270" s="38"/>
      <c r="Y270" s="38"/>
      <c r="Z270" s="38"/>
      <c r="AA270" s="38"/>
      <c r="AB270" s="38"/>
      <c r="AC270" s="38"/>
      <c r="AD270" s="38"/>
      <c r="AE270" s="38"/>
      <c r="AF270" s="38"/>
      <c r="AG270" s="38"/>
      <c r="AH270" s="38"/>
      <c r="AI270" s="38"/>
      <c r="AJ270" s="38"/>
    </row>
    <row r="271" spans="1:36" ht="17.25" customHeight="1" x14ac:dyDescent="0.2">
      <c r="A271" s="76" t="s">
        <v>17</v>
      </c>
      <c r="B271" s="76" t="s">
        <v>334</v>
      </c>
      <c r="C271" s="76" t="s">
        <v>5025</v>
      </c>
      <c r="D271" s="76" t="s">
        <v>53</v>
      </c>
      <c r="E271" s="76" t="s">
        <v>519</v>
      </c>
      <c r="F271" s="38">
        <v>32</v>
      </c>
      <c r="G271" s="40" t="s">
        <v>335</v>
      </c>
      <c r="H271" s="40">
        <v>2015</v>
      </c>
      <c r="I271" s="40" t="s">
        <v>553</v>
      </c>
      <c r="J271" s="40" t="s">
        <v>521</v>
      </c>
      <c r="K271" s="40" t="s">
        <v>522</v>
      </c>
      <c r="L271" s="38" t="s">
        <v>95</v>
      </c>
      <c r="M271" s="40" t="s">
        <v>3176</v>
      </c>
      <c r="N271" s="40"/>
      <c r="O271" s="40"/>
      <c r="P271" s="40" t="s">
        <v>78</v>
      </c>
      <c r="Q271" s="40" t="s">
        <v>78</v>
      </c>
      <c r="R271" s="38"/>
      <c r="S271" s="38"/>
      <c r="T271" s="38"/>
      <c r="U271" s="38"/>
      <c r="V271" s="38"/>
      <c r="W271" s="38"/>
      <c r="X271" s="38"/>
      <c r="Y271" s="38"/>
      <c r="Z271" s="38"/>
      <c r="AA271" s="38"/>
      <c r="AB271" s="38"/>
      <c r="AC271" s="38"/>
      <c r="AD271" s="38"/>
      <c r="AE271" s="38"/>
      <c r="AF271" s="38"/>
      <c r="AG271" s="38"/>
      <c r="AH271" s="38"/>
      <c r="AI271" s="38"/>
      <c r="AJ271" s="38"/>
    </row>
    <row r="272" spans="1:36" ht="17.25" customHeight="1" x14ac:dyDescent="0.2">
      <c r="A272" s="76" t="s">
        <v>17</v>
      </c>
      <c r="B272" s="76" t="s">
        <v>334</v>
      </c>
      <c r="C272" s="76" t="s">
        <v>5025</v>
      </c>
      <c r="D272" s="76" t="s">
        <v>53</v>
      </c>
      <c r="E272" s="76" t="s">
        <v>519</v>
      </c>
      <c r="F272" s="38">
        <v>33</v>
      </c>
      <c r="G272" s="40" t="s">
        <v>454</v>
      </c>
      <c r="H272" s="40">
        <v>2016</v>
      </c>
      <c r="I272" s="40" t="s">
        <v>554</v>
      </c>
      <c r="J272" s="40" t="s">
        <v>521</v>
      </c>
      <c r="K272" s="40" t="s">
        <v>522</v>
      </c>
      <c r="L272" s="38" t="s">
        <v>95</v>
      </c>
      <c r="M272" s="40" t="s">
        <v>3176</v>
      </c>
      <c r="N272" s="40"/>
      <c r="O272" s="40"/>
      <c r="P272" s="40" t="s">
        <v>78</v>
      </c>
      <c r="Q272" s="40" t="s">
        <v>78</v>
      </c>
      <c r="R272" s="38"/>
      <c r="S272" s="38"/>
      <c r="T272" s="38"/>
      <c r="U272" s="38"/>
      <c r="V272" s="38"/>
      <c r="W272" s="38"/>
      <c r="X272" s="38"/>
      <c r="Y272" s="38"/>
      <c r="Z272" s="38"/>
      <c r="AA272" s="38"/>
      <c r="AB272" s="38"/>
      <c r="AC272" s="38"/>
      <c r="AD272" s="38"/>
      <c r="AE272" s="38"/>
      <c r="AF272" s="38"/>
      <c r="AG272" s="38"/>
      <c r="AH272" s="38"/>
      <c r="AI272" s="38"/>
      <c r="AJ272" s="38"/>
    </row>
    <row r="273" spans="1:36" ht="17.25" customHeight="1" x14ac:dyDescent="0.2">
      <c r="A273" s="76" t="s">
        <v>17</v>
      </c>
      <c r="B273" s="76" t="s">
        <v>334</v>
      </c>
      <c r="C273" s="76" t="s">
        <v>5025</v>
      </c>
      <c r="D273" s="76" t="s">
        <v>53</v>
      </c>
      <c r="E273" s="76" t="s">
        <v>519</v>
      </c>
      <c r="F273" s="38">
        <v>34</v>
      </c>
      <c r="G273" s="40" t="s">
        <v>555</v>
      </c>
      <c r="H273" s="40">
        <v>2017</v>
      </c>
      <c r="I273" s="40" t="s">
        <v>556</v>
      </c>
      <c r="J273" s="40" t="s">
        <v>521</v>
      </c>
      <c r="K273" s="40" t="s">
        <v>522</v>
      </c>
      <c r="L273" s="38" t="s">
        <v>95</v>
      </c>
      <c r="M273" s="40" t="s">
        <v>3176</v>
      </c>
      <c r="N273" s="40"/>
      <c r="O273" s="40"/>
      <c r="P273" s="40" t="s">
        <v>78</v>
      </c>
      <c r="Q273" s="40" t="s">
        <v>78</v>
      </c>
      <c r="R273" s="38"/>
      <c r="S273" s="38"/>
      <c r="T273" s="38"/>
      <c r="U273" s="38"/>
      <c r="V273" s="38"/>
      <c r="W273" s="38"/>
      <c r="X273" s="38"/>
      <c r="Y273" s="38"/>
      <c r="Z273" s="38"/>
      <c r="AA273" s="38"/>
      <c r="AB273" s="38"/>
      <c r="AC273" s="38"/>
      <c r="AD273" s="38"/>
      <c r="AE273" s="38"/>
      <c r="AF273" s="38"/>
      <c r="AG273" s="38"/>
      <c r="AH273" s="38"/>
      <c r="AI273" s="38"/>
      <c r="AJ273" s="38"/>
    </row>
    <row r="274" spans="1:36" ht="17.25" customHeight="1" x14ac:dyDescent="0.2">
      <c r="A274" s="74" t="s">
        <v>17</v>
      </c>
      <c r="B274" s="74" t="s">
        <v>500</v>
      </c>
      <c r="C274" s="74" t="s">
        <v>5025</v>
      </c>
      <c r="D274" s="74" t="s">
        <v>91</v>
      </c>
      <c r="E274" s="74" t="s">
        <v>91</v>
      </c>
      <c r="F274" s="38">
        <v>19</v>
      </c>
      <c r="G274" s="40" t="s">
        <v>294</v>
      </c>
      <c r="H274" s="38">
        <v>2002</v>
      </c>
      <c r="I274" s="38" t="s">
        <v>632</v>
      </c>
      <c r="J274" s="38" t="s">
        <v>633</v>
      </c>
      <c r="K274" s="38" t="s">
        <v>634</v>
      </c>
      <c r="L274" s="38" t="s">
        <v>95</v>
      </c>
      <c r="M274" s="38" t="s">
        <v>3177</v>
      </c>
      <c r="N274" s="38"/>
      <c r="O274" s="38"/>
      <c r="P274" s="38" t="s">
        <v>78</v>
      </c>
      <c r="Q274" s="40" t="s">
        <v>78</v>
      </c>
      <c r="R274" s="38"/>
      <c r="S274" s="38"/>
      <c r="T274" s="38"/>
      <c r="U274" s="38"/>
      <c r="V274" s="38"/>
      <c r="W274" s="38"/>
      <c r="X274" s="38"/>
      <c r="Y274" s="38"/>
      <c r="Z274" s="38"/>
      <c r="AA274" s="38"/>
      <c r="AB274" s="38"/>
      <c r="AC274" s="38"/>
      <c r="AD274" s="38"/>
      <c r="AE274" s="38"/>
      <c r="AF274" s="38"/>
      <c r="AG274" s="38"/>
      <c r="AH274" s="38"/>
      <c r="AI274" s="38"/>
      <c r="AJ274" s="38"/>
    </row>
    <row r="275" spans="1:36" ht="17.25" customHeight="1" x14ac:dyDescent="0.2">
      <c r="A275" s="74" t="s">
        <v>17</v>
      </c>
      <c r="B275" s="74" t="s">
        <v>502</v>
      </c>
      <c r="C275" s="74" t="s">
        <v>5025</v>
      </c>
      <c r="D275" s="74" t="s">
        <v>91</v>
      </c>
      <c r="E275" s="74" t="s">
        <v>91</v>
      </c>
      <c r="F275" s="38">
        <v>21</v>
      </c>
      <c r="G275" s="40" t="s">
        <v>301</v>
      </c>
      <c r="H275" s="38">
        <v>2004</v>
      </c>
      <c r="I275" s="38" t="s">
        <v>635</v>
      </c>
      <c r="J275" s="38" t="s">
        <v>633</v>
      </c>
      <c r="K275" s="38" t="s">
        <v>634</v>
      </c>
      <c r="L275" s="38" t="s">
        <v>95</v>
      </c>
      <c r="M275" s="38" t="s">
        <v>3177</v>
      </c>
      <c r="N275" s="38"/>
      <c r="O275" s="38"/>
      <c r="P275" s="38" t="s">
        <v>78</v>
      </c>
      <c r="Q275" s="40" t="s">
        <v>78</v>
      </c>
      <c r="R275" s="38"/>
      <c r="S275" s="38"/>
      <c r="T275" s="38"/>
      <c r="U275" s="38"/>
      <c r="V275" s="38"/>
      <c r="W275" s="38"/>
      <c r="X275" s="38"/>
      <c r="Y275" s="38"/>
      <c r="Z275" s="38"/>
      <c r="AA275" s="38"/>
      <c r="AB275" s="38"/>
      <c r="AC275" s="38"/>
      <c r="AD275" s="38"/>
      <c r="AE275" s="38"/>
      <c r="AF275" s="38"/>
      <c r="AG275" s="38"/>
      <c r="AH275" s="38"/>
      <c r="AI275" s="38"/>
      <c r="AJ275" s="38"/>
    </row>
    <row r="276" spans="1:36" ht="17.25" customHeight="1" x14ac:dyDescent="0.2">
      <c r="A276" s="74" t="s">
        <v>17</v>
      </c>
      <c r="B276" s="74" t="s">
        <v>338</v>
      </c>
      <c r="C276" s="74" t="s">
        <v>5025</v>
      </c>
      <c r="D276" s="74" t="s">
        <v>91</v>
      </c>
      <c r="E276" s="74" t="s">
        <v>91</v>
      </c>
      <c r="F276" s="38">
        <v>23</v>
      </c>
      <c r="G276" s="40" t="s">
        <v>307</v>
      </c>
      <c r="H276" s="38">
        <v>2006</v>
      </c>
      <c r="I276" s="38" t="s">
        <v>636</v>
      </c>
      <c r="J276" s="38" t="s">
        <v>633</v>
      </c>
      <c r="K276" s="38" t="s">
        <v>634</v>
      </c>
      <c r="L276" s="38" t="s">
        <v>95</v>
      </c>
      <c r="M276" s="38" t="s">
        <v>3177</v>
      </c>
      <c r="N276" s="38"/>
      <c r="O276" s="38"/>
      <c r="P276" s="38" t="s">
        <v>78</v>
      </c>
      <c r="Q276" s="40" t="s">
        <v>78</v>
      </c>
      <c r="R276" s="38"/>
      <c r="S276" s="38"/>
      <c r="T276" s="38"/>
      <c r="U276" s="38"/>
      <c r="V276" s="38"/>
      <c r="W276" s="38"/>
      <c r="X276" s="38"/>
      <c r="Y276" s="38"/>
      <c r="Z276" s="38"/>
      <c r="AA276" s="38"/>
      <c r="AB276" s="38"/>
      <c r="AC276" s="38"/>
      <c r="AD276" s="38"/>
      <c r="AE276" s="38"/>
      <c r="AF276" s="38"/>
      <c r="AG276" s="38"/>
      <c r="AH276" s="38"/>
      <c r="AI276" s="38"/>
      <c r="AJ276" s="38"/>
    </row>
    <row r="277" spans="1:36" ht="17.25" customHeight="1" x14ac:dyDescent="0.2">
      <c r="A277" s="74" t="s">
        <v>17</v>
      </c>
      <c r="B277" s="74" t="s">
        <v>343</v>
      </c>
      <c r="C277" s="74" t="s">
        <v>5025</v>
      </c>
      <c r="D277" s="74" t="s">
        <v>91</v>
      </c>
      <c r="E277" s="74" t="s">
        <v>91</v>
      </c>
      <c r="F277" s="38">
        <v>25</v>
      </c>
      <c r="G277" s="40" t="s">
        <v>313</v>
      </c>
      <c r="H277" s="38">
        <v>2008</v>
      </c>
      <c r="I277" s="38" t="s">
        <v>637</v>
      </c>
      <c r="J277" s="38" t="s">
        <v>633</v>
      </c>
      <c r="K277" s="38" t="s">
        <v>634</v>
      </c>
      <c r="L277" s="38" t="s">
        <v>95</v>
      </c>
      <c r="M277" s="38" t="s">
        <v>3177</v>
      </c>
      <c r="N277" s="38"/>
      <c r="O277" s="38"/>
      <c r="P277" s="38" t="s">
        <v>78</v>
      </c>
      <c r="Q277" s="40" t="s">
        <v>78</v>
      </c>
      <c r="R277" s="38"/>
      <c r="S277" s="38"/>
      <c r="T277" s="38"/>
      <c r="U277" s="38"/>
      <c r="V277" s="38"/>
      <c r="W277" s="38"/>
      <c r="X277" s="38"/>
      <c r="Y277" s="38"/>
      <c r="Z277" s="38"/>
      <c r="AA277" s="38"/>
      <c r="AB277" s="38"/>
      <c r="AC277" s="38"/>
      <c r="AD277" s="38"/>
      <c r="AE277" s="38"/>
      <c r="AF277" s="38"/>
      <c r="AG277" s="38"/>
      <c r="AH277" s="38"/>
      <c r="AI277" s="38"/>
      <c r="AJ277" s="38"/>
    </row>
    <row r="278" spans="1:36" ht="17.25" customHeight="1" x14ac:dyDescent="0.2">
      <c r="A278" s="74" t="s">
        <v>17</v>
      </c>
      <c r="B278" s="74" t="s">
        <v>345</v>
      </c>
      <c r="C278" s="74" t="s">
        <v>5025</v>
      </c>
      <c r="D278" s="74" t="s">
        <v>91</v>
      </c>
      <c r="E278" s="74" t="s">
        <v>91</v>
      </c>
      <c r="F278" s="38">
        <v>27</v>
      </c>
      <c r="G278" s="40" t="s">
        <v>320</v>
      </c>
      <c r="H278" s="38">
        <v>2010</v>
      </c>
      <c r="I278" s="38" t="s">
        <v>638</v>
      </c>
      <c r="J278" s="38" t="s">
        <v>633</v>
      </c>
      <c r="K278" s="38" t="s">
        <v>634</v>
      </c>
      <c r="L278" s="38" t="s">
        <v>95</v>
      </c>
      <c r="M278" s="38" t="s">
        <v>3177</v>
      </c>
      <c r="N278" s="38"/>
      <c r="O278" s="38"/>
      <c r="P278" s="38" t="s">
        <v>78</v>
      </c>
      <c r="Q278" s="40" t="s">
        <v>78</v>
      </c>
      <c r="R278" s="38"/>
      <c r="S278" s="38"/>
      <c r="T278" s="38"/>
      <c r="U278" s="38"/>
      <c r="V278" s="38"/>
      <c r="W278" s="38"/>
      <c r="X278" s="38"/>
      <c r="Y278" s="38"/>
      <c r="Z278" s="38"/>
      <c r="AA278" s="38"/>
      <c r="AB278" s="38"/>
      <c r="AC278" s="38"/>
      <c r="AD278" s="38"/>
      <c r="AE278" s="38"/>
      <c r="AF278" s="38"/>
      <c r="AG278" s="38"/>
      <c r="AH278" s="38"/>
      <c r="AI278" s="38"/>
      <c r="AJ278" s="38"/>
    </row>
    <row r="279" spans="1:36" ht="17.25" customHeight="1" x14ac:dyDescent="0.2">
      <c r="A279" s="74" t="s">
        <v>17</v>
      </c>
      <c r="B279" s="74" t="s">
        <v>507</v>
      </c>
      <c r="C279" s="74" t="s">
        <v>5025</v>
      </c>
      <c r="D279" s="74" t="s">
        <v>91</v>
      </c>
      <c r="E279" s="74" t="s">
        <v>91</v>
      </c>
      <c r="F279" s="38">
        <v>29</v>
      </c>
      <c r="G279" s="40" t="s">
        <v>326</v>
      </c>
      <c r="H279" s="38">
        <v>2012</v>
      </c>
      <c r="I279" s="38" t="s">
        <v>639</v>
      </c>
      <c r="J279" s="38" t="s">
        <v>633</v>
      </c>
      <c r="K279" s="38" t="s">
        <v>634</v>
      </c>
      <c r="L279" s="38" t="s">
        <v>95</v>
      </c>
      <c r="M279" s="38" t="s">
        <v>3177</v>
      </c>
      <c r="N279" s="38"/>
      <c r="O279" s="38"/>
      <c r="P279" s="38" t="s">
        <v>78</v>
      </c>
      <c r="Q279" s="40" t="s">
        <v>78</v>
      </c>
      <c r="R279" s="38"/>
      <c r="S279" s="38"/>
      <c r="T279" s="38"/>
      <c r="U279" s="38"/>
      <c r="V279" s="38"/>
      <c r="W279" s="38"/>
      <c r="X279" s="38"/>
      <c r="Y279" s="38"/>
      <c r="Z279" s="38"/>
      <c r="AA279" s="38"/>
      <c r="AB279" s="38"/>
      <c r="AC279" s="38"/>
      <c r="AD279" s="38"/>
      <c r="AE279" s="38"/>
      <c r="AF279" s="38"/>
      <c r="AG279" s="38"/>
      <c r="AH279" s="38"/>
      <c r="AI279" s="38"/>
      <c r="AJ279" s="38"/>
    </row>
    <row r="280" spans="1:36" ht="17.25" customHeight="1" x14ac:dyDescent="0.2">
      <c r="A280" s="74" t="s">
        <v>17</v>
      </c>
      <c r="B280" s="74" t="s">
        <v>509</v>
      </c>
      <c r="C280" s="74" t="s">
        <v>5025</v>
      </c>
      <c r="D280" s="74" t="s">
        <v>91</v>
      </c>
      <c r="E280" s="74" t="s">
        <v>91</v>
      </c>
      <c r="F280" s="38">
        <v>31</v>
      </c>
      <c r="G280" s="40" t="s">
        <v>332</v>
      </c>
      <c r="H280" s="38">
        <v>2014</v>
      </c>
      <c r="I280" s="38" t="s">
        <v>640</v>
      </c>
      <c r="J280" s="38" t="s">
        <v>633</v>
      </c>
      <c r="K280" s="38" t="s">
        <v>634</v>
      </c>
      <c r="L280" s="38" t="s">
        <v>95</v>
      </c>
      <c r="M280" s="38" t="s">
        <v>3177</v>
      </c>
      <c r="N280" s="38"/>
      <c r="O280" s="38"/>
      <c r="P280" s="38" t="s">
        <v>78</v>
      </c>
      <c r="Q280" s="40" t="s">
        <v>78</v>
      </c>
      <c r="R280" s="38"/>
      <c r="S280" s="38"/>
      <c r="T280" s="38"/>
      <c r="U280" s="38"/>
      <c r="V280" s="38"/>
      <c r="W280" s="38"/>
      <c r="X280" s="38"/>
      <c r="Y280" s="38"/>
      <c r="Z280" s="38"/>
      <c r="AA280" s="38"/>
      <c r="AB280" s="38"/>
      <c r="AC280" s="38"/>
      <c r="AD280" s="38"/>
      <c r="AE280" s="38"/>
      <c r="AF280" s="38"/>
      <c r="AG280" s="38"/>
      <c r="AH280" s="38"/>
      <c r="AI280" s="38"/>
      <c r="AJ280" s="38"/>
    </row>
    <row r="281" spans="1:36" ht="17.25" customHeight="1" x14ac:dyDescent="0.2">
      <c r="A281" s="74" t="s">
        <v>17</v>
      </c>
      <c r="B281" s="74" t="s">
        <v>641</v>
      </c>
      <c r="C281" s="74" t="s">
        <v>5025</v>
      </c>
      <c r="D281" s="74" t="s">
        <v>91</v>
      </c>
      <c r="E281" s="74" t="s">
        <v>91</v>
      </c>
      <c r="F281" s="38">
        <v>33</v>
      </c>
      <c r="G281" s="40" t="s">
        <v>454</v>
      </c>
      <c r="H281" s="38">
        <v>2016</v>
      </c>
      <c r="I281" s="38" t="s">
        <v>642</v>
      </c>
      <c r="J281" s="38" t="s">
        <v>633</v>
      </c>
      <c r="K281" s="38" t="s">
        <v>634</v>
      </c>
      <c r="L281" s="38" t="s">
        <v>95</v>
      </c>
      <c r="M281" s="38" t="s">
        <v>3177</v>
      </c>
      <c r="N281" s="38"/>
      <c r="O281" s="38"/>
      <c r="P281" s="38" t="s">
        <v>78</v>
      </c>
      <c r="Q281" s="40" t="s">
        <v>78</v>
      </c>
      <c r="R281" s="38"/>
      <c r="S281" s="38"/>
      <c r="T281" s="38"/>
      <c r="U281" s="38"/>
      <c r="V281" s="38"/>
      <c r="W281" s="38"/>
      <c r="X281" s="38"/>
      <c r="Y281" s="38"/>
      <c r="Z281" s="38"/>
      <c r="AA281" s="38"/>
      <c r="AB281" s="38"/>
      <c r="AC281" s="38"/>
      <c r="AD281" s="38"/>
      <c r="AE281" s="38"/>
      <c r="AF281" s="38"/>
      <c r="AG281" s="38"/>
      <c r="AH281" s="38"/>
      <c r="AI281" s="38"/>
      <c r="AJ281" s="38"/>
    </row>
    <row r="282" spans="1:36" ht="17.25" customHeight="1" x14ac:dyDescent="0.2">
      <c r="A282" s="76" t="s">
        <v>17</v>
      </c>
      <c r="B282" s="76" t="s">
        <v>492</v>
      </c>
      <c r="C282" s="76" t="s">
        <v>5025</v>
      </c>
      <c r="D282" s="76" t="s">
        <v>82</v>
      </c>
      <c r="E282" s="76" t="s">
        <v>643</v>
      </c>
      <c r="F282" s="38">
        <v>9</v>
      </c>
      <c r="G282" s="40" t="s">
        <v>263</v>
      </c>
      <c r="H282" s="38">
        <v>1992</v>
      </c>
      <c r="I282" s="38" t="s">
        <v>644</v>
      </c>
      <c r="J282" s="38" t="s">
        <v>645</v>
      </c>
      <c r="K282" s="38" t="s">
        <v>646</v>
      </c>
      <c r="L282" s="38" t="s">
        <v>97</v>
      </c>
      <c r="M282" s="38" t="s">
        <v>77</v>
      </c>
      <c r="N282" s="38">
        <v>1</v>
      </c>
      <c r="O282" s="38">
        <v>5</v>
      </c>
      <c r="P282" s="38" t="s">
        <v>96</v>
      </c>
      <c r="Q282" s="38" t="s">
        <v>2059</v>
      </c>
      <c r="R282" s="38"/>
      <c r="S282" s="38"/>
      <c r="T282" s="38"/>
      <c r="U282" s="38"/>
      <c r="V282" s="38"/>
      <c r="W282" s="38"/>
      <c r="X282" s="38"/>
      <c r="Y282" s="38"/>
      <c r="Z282" s="38"/>
      <c r="AA282" s="38"/>
      <c r="AB282" s="38"/>
      <c r="AC282" s="38"/>
      <c r="AD282" s="38"/>
      <c r="AE282" s="38"/>
      <c r="AF282" s="38"/>
      <c r="AG282" s="38"/>
      <c r="AH282" s="38"/>
      <c r="AI282" s="38"/>
      <c r="AJ282" s="38"/>
    </row>
    <row r="283" spans="1:36" ht="17.25" customHeight="1" x14ac:dyDescent="0.2">
      <c r="A283" s="76" t="s">
        <v>17</v>
      </c>
      <c r="B283" s="76" t="s">
        <v>494</v>
      </c>
      <c r="C283" s="76" t="s">
        <v>5025</v>
      </c>
      <c r="D283" s="76" t="s">
        <v>82</v>
      </c>
      <c r="E283" s="76" t="s">
        <v>643</v>
      </c>
      <c r="F283" s="38">
        <v>11</v>
      </c>
      <c r="G283" s="40" t="s">
        <v>269</v>
      </c>
      <c r="H283" s="38">
        <v>1994</v>
      </c>
      <c r="I283" s="38" t="s">
        <v>647</v>
      </c>
      <c r="J283" s="38" t="s">
        <v>645</v>
      </c>
      <c r="K283" s="38" t="s">
        <v>646</v>
      </c>
      <c r="L283" s="38" t="s">
        <v>97</v>
      </c>
      <c r="M283" s="38" t="s">
        <v>77</v>
      </c>
      <c r="N283" s="38">
        <v>1</v>
      </c>
      <c r="O283" s="38">
        <v>5</v>
      </c>
      <c r="P283" s="38" t="s">
        <v>96</v>
      </c>
      <c r="Q283" s="38" t="s">
        <v>2059</v>
      </c>
      <c r="R283" s="38"/>
      <c r="S283" s="38"/>
      <c r="T283" s="38"/>
      <c r="U283" s="38"/>
      <c r="V283" s="38"/>
      <c r="W283" s="38"/>
      <c r="X283" s="38"/>
      <c r="Y283" s="38"/>
      <c r="Z283" s="38"/>
      <c r="AA283" s="38"/>
      <c r="AB283" s="38"/>
      <c r="AC283" s="38"/>
      <c r="AD283" s="38"/>
      <c r="AE283" s="38"/>
      <c r="AF283" s="38"/>
      <c r="AG283" s="38"/>
      <c r="AH283" s="38"/>
      <c r="AI283" s="38"/>
      <c r="AJ283" s="38"/>
    </row>
    <row r="284" spans="1:36" ht="17.25" customHeight="1" x14ac:dyDescent="0.2">
      <c r="A284" s="76" t="s">
        <v>17</v>
      </c>
      <c r="B284" s="76" t="s">
        <v>495</v>
      </c>
      <c r="C284" s="76" t="s">
        <v>5025</v>
      </c>
      <c r="D284" s="76" t="s">
        <v>82</v>
      </c>
      <c r="E284" s="76" t="s">
        <v>643</v>
      </c>
      <c r="F284" s="38">
        <v>12</v>
      </c>
      <c r="G284" s="40" t="s">
        <v>273</v>
      </c>
      <c r="H284" s="38">
        <v>1995</v>
      </c>
      <c r="I284" s="38" t="s">
        <v>648</v>
      </c>
      <c r="J284" s="38" t="s">
        <v>645</v>
      </c>
      <c r="K284" s="38" t="s">
        <v>646</v>
      </c>
      <c r="L284" s="38" t="s">
        <v>97</v>
      </c>
      <c r="M284" s="38" t="s">
        <v>77</v>
      </c>
      <c r="N284" s="38">
        <v>1</v>
      </c>
      <c r="O284" s="38">
        <v>5</v>
      </c>
      <c r="P284" s="38" t="s">
        <v>96</v>
      </c>
      <c r="Q284" s="38" t="s">
        <v>2059</v>
      </c>
      <c r="R284" s="38"/>
      <c r="S284" s="38"/>
      <c r="T284" s="38"/>
      <c r="U284" s="38"/>
      <c r="V284" s="38"/>
      <c r="W284" s="38"/>
      <c r="X284" s="38"/>
      <c r="Y284" s="38"/>
      <c r="Z284" s="38"/>
      <c r="AA284" s="38"/>
      <c r="AB284" s="38"/>
      <c r="AC284" s="38"/>
      <c r="AD284" s="38"/>
      <c r="AE284" s="38"/>
      <c r="AF284" s="38"/>
      <c r="AG284" s="38"/>
      <c r="AH284" s="38"/>
      <c r="AI284" s="38"/>
      <c r="AJ284" s="38"/>
    </row>
    <row r="285" spans="1:36" ht="17.25" customHeight="1" x14ac:dyDescent="0.2">
      <c r="A285" s="76" t="s">
        <v>17</v>
      </c>
      <c r="B285" s="76" t="s">
        <v>365</v>
      </c>
      <c r="C285" s="76" t="s">
        <v>5025</v>
      </c>
      <c r="D285" s="76" t="s">
        <v>82</v>
      </c>
      <c r="E285" s="76" t="s">
        <v>643</v>
      </c>
      <c r="F285" s="38">
        <v>13</v>
      </c>
      <c r="G285" s="40" t="s">
        <v>276</v>
      </c>
      <c r="H285" s="38">
        <v>1996</v>
      </c>
      <c r="I285" s="38" t="s">
        <v>649</v>
      </c>
      <c r="J285" s="38" t="s">
        <v>645</v>
      </c>
      <c r="K285" s="38" t="s">
        <v>646</v>
      </c>
      <c r="L285" s="38" t="s">
        <v>97</v>
      </c>
      <c r="M285" s="38" t="s">
        <v>77</v>
      </c>
      <c r="N285" s="38">
        <v>1</v>
      </c>
      <c r="O285" s="38">
        <v>5</v>
      </c>
      <c r="P285" s="38" t="s">
        <v>96</v>
      </c>
      <c r="Q285" s="38" t="s">
        <v>2059</v>
      </c>
      <c r="R285" s="38"/>
      <c r="S285" s="38"/>
      <c r="T285" s="38"/>
      <c r="U285" s="38"/>
      <c r="V285" s="38"/>
      <c r="W285" s="38"/>
      <c r="X285" s="38"/>
      <c r="Y285" s="38"/>
      <c r="Z285" s="38"/>
      <c r="AA285" s="38"/>
      <c r="AB285" s="38"/>
      <c r="AC285" s="38"/>
      <c r="AD285" s="38"/>
      <c r="AE285" s="38"/>
      <c r="AF285" s="38"/>
      <c r="AG285" s="38"/>
      <c r="AH285" s="38"/>
      <c r="AI285" s="38"/>
      <c r="AJ285" s="38"/>
    </row>
    <row r="286" spans="1:36" ht="17.25" customHeight="1" x14ac:dyDescent="0.2">
      <c r="A286" s="76" t="s">
        <v>17</v>
      </c>
      <c r="B286" s="76" t="s">
        <v>496</v>
      </c>
      <c r="C286" s="76" t="s">
        <v>5025</v>
      </c>
      <c r="D286" s="76" t="s">
        <v>82</v>
      </c>
      <c r="E286" s="76" t="s">
        <v>643</v>
      </c>
      <c r="F286" s="38">
        <v>14</v>
      </c>
      <c r="G286" s="40" t="s">
        <v>279</v>
      </c>
      <c r="H286" s="38">
        <v>1997</v>
      </c>
      <c r="I286" s="38" t="s">
        <v>650</v>
      </c>
      <c r="J286" s="38" t="s">
        <v>645</v>
      </c>
      <c r="K286" s="38" t="s">
        <v>646</v>
      </c>
      <c r="L286" s="38" t="s">
        <v>97</v>
      </c>
      <c r="M286" s="38" t="s">
        <v>77</v>
      </c>
      <c r="N286" s="38">
        <v>1</v>
      </c>
      <c r="O286" s="38">
        <v>5</v>
      </c>
      <c r="P286" s="38" t="s">
        <v>96</v>
      </c>
      <c r="Q286" s="38" t="s">
        <v>2059</v>
      </c>
      <c r="R286" s="38"/>
      <c r="S286" s="38"/>
      <c r="T286" s="38"/>
      <c r="U286" s="38"/>
      <c r="V286" s="38"/>
      <c r="W286" s="38"/>
      <c r="X286" s="38"/>
      <c r="Y286" s="38"/>
      <c r="Z286" s="38"/>
      <c r="AA286" s="38"/>
      <c r="AB286" s="38"/>
      <c r="AC286" s="38"/>
      <c r="AD286" s="38"/>
      <c r="AE286" s="38"/>
      <c r="AF286" s="38"/>
      <c r="AG286" s="38"/>
      <c r="AH286" s="38"/>
      <c r="AI286" s="38"/>
      <c r="AJ286" s="38"/>
    </row>
    <row r="287" spans="1:36" ht="17.25" customHeight="1" x14ac:dyDescent="0.2">
      <c r="A287" s="76" t="s">
        <v>17</v>
      </c>
      <c r="B287" s="76" t="s">
        <v>497</v>
      </c>
      <c r="C287" s="76" t="s">
        <v>5025</v>
      </c>
      <c r="D287" s="76" t="s">
        <v>82</v>
      </c>
      <c r="E287" s="76" t="s">
        <v>643</v>
      </c>
      <c r="F287" s="38">
        <v>15</v>
      </c>
      <c r="G287" s="40" t="s">
        <v>282</v>
      </c>
      <c r="H287" s="38">
        <v>1998</v>
      </c>
      <c r="I287" s="38" t="s">
        <v>651</v>
      </c>
      <c r="J287" s="38" t="s">
        <v>645</v>
      </c>
      <c r="K287" s="38" t="s">
        <v>646</v>
      </c>
      <c r="L287" s="38" t="s">
        <v>97</v>
      </c>
      <c r="M287" s="38" t="s">
        <v>77</v>
      </c>
      <c r="N287" s="38">
        <v>1</v>
      </c>
      <c r="O287" s="38">
        <v>5</v>
      </c>
      <c r="P287" s="38" t="s">
        <v>96</v>
      </c>
      <c r="Q287" s="38" t="s">
        <v>2059</v>
      </c>
      <c r="R287" s="38"/>
      <c r="S287" s="38"/>
      <c r="T287" s="38"/>
      <c r="U287" s="38"/>
      <c r="V287" s="38"/>
      <c r="W287" s="38"/>
      <c r="X287" s="38"/>
      <c r="Y287" s="38"/>
      <c r="Z287" s="38"/>
      <c r="AA287" s="38"/>
      <c r="AB287" s="38"/>
      <c r="AC287" s="38"/>
      <c r="AD287" s="38"/>
      <c r="AE287" s="38"/>
      <c r="AF287" s="38"/>
      <c r="AG287" s="38"/>
      <c r="AH287" s="38"/>
      <c r="AI287" s="38"/>
      <c r="AJ287" s="38"/>
    </row>
    <row r="288" spans="1:36" ht="17.25" customHeight="1" x14ac:dyDescent="0.2">
      <c r="A288" s="76" t="s">
        <v>17</v>
      </c>
      <c r="B288" s="76" t="s">
        <v>498</v>
      </c>
      <c r="C288" s="76" t="s">
        <v>5025</v>
      </c>
      <c r="D288" s="76" t="s">
        <v>82</v>
      </c>
      <c r="E288" s="76" t="s">
        <v>643</v>
      </c>
      <c r="F288" s="38">
        <v>16</v>
      </c>
      <c r="G288" s="40" t="s">
        <v>285</v>
      </c>
      <c r="H288" s="38">
        <v>1999</v>
      </c>
      <c r="I288" s="38" t="s">
        <v>652</v>
      </c>
      <c r="J288" s="38" t="s">
        <v>645</v>
      </c>
      <c r="K288" s="38" t="s">
        <v>646</v>
      </c>
      <c r="L288" s="38" t="s">
        <v>97</v>
      </c>
      <c r="M288" s="38" t="s">
        <v>77</v>
      </c>
      <c r="N288" s="38">
        <v>1</v>
      </c>
      <c r="O288" s="38">
        <v>5</v>
      </c>
      <c r="P288" s="38" t="s">
        <v>96</v>
      </c>
      <c r="Q288" s="38" t="s">
        <v>2059</v>
      </c>
      <c r="R288" s="38"/>
      <c r="S288" s="38"/>
      <c r="T288" s="38"/>
      <c r="U288" s="38"/>
      <c r="V288" s="38"/>
      <c r="W288" s="38"/>
      <c r="X288" s="38"/>
      <c r="Y288" s="38"/>
      <c r="Z288" s="38"/>
      <c r="AA288" s="38"/>
      <c r="AB288" s="38"/>
      <c r="AC288" s="38"/>
      <c r="AD288" s="38"/>
      <c r="AE288" s="38"/>
      <c r="AF288" s="38"/>
      <c r="AG288" s="38"/>
      <c r="AH288" s="38"/>
      <c r="AI288" s="38"/>
      <c r="AJ288" s="38"/>
    </row>
    <row r="289" spans="1:36" ht="17.25" customHeight="1" x14ac:dyDescent="0.2">
      <c r="A289" s="76" t="s">
        <v>17</v>
      </c>
      <c r="B289" s="76" t="s">
        <v>499</v>
      </c>
      <c r="C289" s="76" t="s">
        <v>5025</v>
      </c>
      <c r="D289" s="76" t="s">
        <v>82</v>
      </c>
      <c r="E289" s="76" t="s">
        <v>643</v>
      </c>
      <c r="F289" s="38">
        <v>17</v>
      </c>
      <c r="G289" s="40" t="s">
        <v>288</v>
      </c>
      <c r="H289" s="38">
        <v>2000</v>
      </c>
      <c r="I289" s="38" t="s">
        <v>653</v>
      </c>
      <c r="J289" s="38" t="s">
        <v>645</v>
      </c>
      <c r="K289" s="38" t="s">
        <v>646</v>
      </c>
      <c r="L289" s="38" t="s">
        <v>97</v>
      </c>
      <c r="M289" s="38" t="s">
        <v>77</v>
      </c>
      <c r="N289" s="38">
        <v>1</v>
      </c>
      <c r="O289" s="38">
        <v>5</v>
      </c>
      <c r="P289" s="38" t="s">
        <v>96</v>
      </c>
      <c r="Q289" s="38" t="s">
        <v>2059</v>
      </c>
      <c r="R289" s="38"/>
      <c r="S289" s="38"/>
      <c r="T289" s="38"/>
      <c r="U289" s="38"/>
      <c r="V289" s="38"/>
      <c r="W289" s="38"/>
      <c r="X289" s="38"/>
      <c r="Y289" s="38"/>
      <c r="Z289" s="38"/>
      <c r="AA289" s="38"/>
      <c r="AB289" s="38"/>
      <c r="AC289" s="38"/>
      <c r="AD289" s="38"/>
      <c r="AE289" s="38"/>
      <c r="AF289" s="38"/>
      <c r="AG289" s="38"/>
      <c r="AH289" s="38"/>
      <c r="AI289" s="38"/>
      <c r="AJ289" s="38"/>
    </row>
    <row r="290" spans="1:36" ht="17.25" customHeight="1" x14ac:dyDescent="0.2">
      <c r="A290" s="76" t="s">
        <v>17</v>
      </c>
      <c r="B290" s="76" t="s">
        <v>366</v>
      </c>
      <c r="C290" s="76" t="s">
        <v>5025</v>
      </c>
      <c r="D290" s="76" t="s">
        <v>82</v>
      </c>
      <c r="E290" s="76" t="s">
        <v>643</v>
      </c>
      <c r="F290" s="38">
        <v>18</v>
      </c>
      <c r="G290" s="40" t="s">
        <v>291</v>
      </c>
      <c r="H290" s="38">
        <v>2001</v>
      </c>
      <c r="I290" s="38" t="s">
        <v>657</v>
      </c>
      <c r="J290" s="38" t="s">
        <v>645</v>
      </c>
      <c r="K290" s="38" t="s">
        <v>646</v>
      </c>
      <c r="L290" s="38" t="s">
        <v>97</v>
      </c>
      <c r="M290" s="38" t="s">
        <v>77</v>
      </c>
      <c r="N290" s="38">
        <v>1</v>
      </c>
      <c r="O290" s="38">
        <v>5</v>
      </c>
      <c r="P290" s="38" t="s">
        <v>96</v>
      </c>
      <c r="Q290" s="38" t="s">
        <v>2059</v>
      </c>
      <c r="R290" s="38"/>
      <c r="S290" s="38"/>
      <c r="T290" s="38"/>
      <c r="U290" s="38"/>
      <c r="V290" s="38"/>
      <c r="W290" s="38"/>
      <c r="X290" s="38"/>
      <c r="Y290" s="38"/>
      <c r="Z290" s="38"/>
      <c r="AA290" s="38"/>
      <c r="AB290" s="38"/>
      <c r="AC290" s="38"/>
      <c r="AD290" s="38"/>
      <c r="AE290" s="38"/>
      <c r="AF290" s="38"/>
      <c r="AG290" s="38"/>
      <c r="AH290" s="38"/>
      <c r="AI290" s="38"/>
      <c r="AJ290" s="38"/>
    </row>
    <row r="291" spans="1:36" ht="17.25" customHeight="1" x14ac:dyDescent="0.2">
      <c r="A291" s="76" t="s">
        <v>17</v>
      </c>
      <c r="B291" s="76" t="s">
        <v>500</v>
      </c>
      <c r="C291" s="76" t="s">
        <v>5025</v>
      </c>
      <c r="D291" s="76" t="s">
        <v>82</v>
      </c>
      <c r="E291" s="76" t="s">
        <v>643</v>
      </c>
      <c r="F291" s="38">
        <v>19</v>
      </c>
      <c r="G291" s="40" t="s">
        <v>294</v>
      </c>
      <c r="H291" s="38">
        <v>2002</v>
      </c>
      <c r="I291" s="38" t="s">
        <v>661</v>
      </c>
      <c r="J291" s="38" t="s">
        <v>645</v>
      </c>
      <c r="K291" s="38" t="s">
        <v>646</v>
      </c>
      <c r="L291" s="38" t="s">
        <v>97</v>
      </c>
      <c r="M291" s="38" t="s">
        <v>77</v>
      </c>
      <c r="N291" s="38">
        <v>1</v>
      </c>
      <c r="O291" s="38">
        <v>5</v>
      </c>
      <c r="P291" s="38" t="s">
        <v>96</v>
      </c>
      <c r="Q291" s="38" t="s">
        <v>2059</v>
      </c>
      <c r="R291" s="38"/>
      <c r="S291" s="38"/>
      <c r="T291" s="38"/>
      <c r="U291" s="38"/>
      <c r="V291" s="38"/>
      <c r="W291" s="38"/>
      <c r="X291" s="38"/>
      <c r="Y291" s="38"/>
      <c r="Z291" s="38"/>
      <c r="AA291" s="38"/>
      <c r="AB291" s="38"/>
      <c r="AC291" s="38"/>
      <c r="AD291" s="38"/>
      <c r="AE291" s="38"/>
      <c r="AF291" s="38"/>
      <c r="AG291" s="38"/>
      <c r="AH291" s="38"/>
      <c r="AI291" s="38"/>
      <c r="AJ291" s="38"/>
    </row>
    <row r="292" spans="1:36" ht="17.25" customHeight="1" x14ac:dyDescent="0.2">
      <c r="A292" s="76" t="s">
        <v>17</v>
      </c>
      <c r="B292" s="76" t="s">
        <v>501</v>
      </c>
      <c r="C292" s="76" t="s">
        <v>5025</v>
      </c>
      <c r="D292" s="76" t="s">
        <v>82</v>
      </c>
      <c r="E292" s="76" t="s">
        <v>643</v>
      </c>
      <c r="F292" s="38">
        <v>20</v>
      </c>
      <c r="G292" s="40" t="s">
        <v>298</v>
      </c>
      <c r="H292" s="38">
        <v>2003</v>
      </c>
      <c r="I292" s="38" t="s">
        <v>664</v>
      </c>
      <c r="J292" s="38" t="s">
        <v>645</v>
      </c>
      <c r="K292" s="38" t="s">
        <v>646</v>
      </c>
      <c r="L292" s="38" t="s">
        <v>97</v>
      </c>
      <c r="M292" s="38" t="s">
        <v>77</v>
      </c>
      <c r="N292" s="38">
        <v>1</v>
      </c>
      <c r="O292" s="38">
        <v>5</v>
      </c>
      <c r="P292" s="38" t="s">
        <v>96</v>
      </c>
      <c r="Q292" s="38" t="s">
        <v>2059</v>
      </c>
      <c r="R292" s="38"/>
      <c r="S292" s="38"/>
      <c r="T292" s="38"/>
      <c r="U292" s="38"/>
      <c r="V292" s="38"/>
      <c r="W292" s="38"/>
      <c r="X292" s="38"/>
      <c r="Y292" s="38"/>
      <c r="Z292" s="38"/>
      <c r="AA292" s="38"/>
      <c r="AB292" s="38"/>
      <c r="AC292" s="38"/>
      <c r="AD292" s="38"/>
      <c r="AE292" s="38"/>
      <c r="AF292" s="38"/>
      <c r="AG292" s="38"/>
      <c r="AH292" s="38"/>
      <c r="AI292" s="38"/>
      <c r="AJ292" s="38"/>
    </row>
    <row r="293" spans="1:36" ht="17.25" customHeight="1" x14ac:dyDescent="0.2">
      <c r="A293" s="76" t="s">
        <v>17</v>
      </c>
      <c r="B293" s="76" t="s">
        <v>502</v>
      </c>
      <c r="C293" s="76" t="s">
        <v>5025</v>
      </c>
      <c r="D293" s="76" t="s">
        <v>82</v>
      </c>
      <c r="E293" s="76" t="s">
        <v>643</v>
      </c>
      <c r="F293" s="38">
        <v>21</v>
      </c>
      <c r="G293" s="40" t="s">
        <v>301</v>
      </c>
      <c r="H293" s="38">
        <v>2004</v>
      </c>
      <c r="I293" s="38" t="s">
        <v>667</v>
      </c>
      <c r="J293" s="38" t="s">
        <v>645</v>
      </c>
      <c r="K293" s="38" t="s">
        <v>646</v>
      </c>
      <c r="L293" s="38" t="s">
        <v>97</v>
      </c>
      <c r="M293" s="38" t="s">
        <v>77</v>
      </c>
      <c r="N293" s="38">
        <v>1</v>
      </c>
      <c r="O293" s="38">
        <v>5</v>
      </c>
      <c r="P293" s="38" t="s">
        <v>96</v>
      </c>
      <c r="Q293" s="38" t="s">
        <v>2059</v>
      </c>
      <c r="R293" s="38"/>
      <c r="S293" s="38"/>
      <c r="T293" s="38"/>
      <c r="U293" s="38"/>
      <c r="V293" s="38"/>
      <c r="W293" s="38"/>
      <c r="X293" s="38"/>
      <c r="Y293" s="38"/>
      <c r="Z293" s="38"/>
      <c r="AA293" s="38"/>
      <c r="AB293" s="38"/>
      <c r="AC293" s="38"/>
      <c r="AD293" s="38"/>
      <c r="AE293" s="38"/>
      <c r="AF293" s="38"/>
      <c r="AG293" s="38"/>
      <c r="AH293" s="38"/>
      <c r="AI293" s="38"/>
      <c r="AJ293" s="38"/>
    </row>
    <row r="294" spans="1:36" ht="17.25" customHeight="1" x14ac:dyDescent="0.2">
      <c r="A294" s="76" t="s">
        <v>17</v>
      </c>
      <c r="B294" s="76" t="s">
        <v>504</v>
      </c>
      <c r="C294" s="76" t="s">
        <v>5025</v>
      </c>
      <c r="D294" s="76" t="s">
        <v>82</v>
      </c>
      <c r="E294" s="76" t="s">
        <v>643</v>
      </c>
      <c r="F294" s="38">
        <v>22</v>
      </c>
      <c r="G294" s="40" t="s">
        <v>304</v>
      </c>
      <c r="H294" s="38">
        <v>2005</v>
      </c>
      <c r="I294" s="38" t="s">
        <v>670</v>
      </c>
      <c r="J294" s="38" t="s">
        <v>645</v>
      </c>
      <c r="K294" s="38" t="s">
        <v>646</v>
      </c>
      <c r="L294" s="38" t="s">
        <v>97</v>
      </c>
      <c r="M294" s="38" t="s">
        <v>77</v>
      </c>
      <c r="N294" s="38">
        <v>1</v>
      </c>
      <c r="O294" s="38">
        <v>5</v>
      </c>
      <c r="P294" s="38" t="s">
        <v>96</v>
      </c>
      <c r="Q294" s="38" t="s">
        <v>2059</v>
      </c>
      <c r="R294" s="38"/>
      <c r="S294" s="38"/>
      <c r="T294" s="38"/>
      <c r="U294" s="38"/>
      <c r="V294" s="38"/>
      <c r="W294" s="38"/>
      <c r="X294" s="38"/>
      <c r="Y294" s="38"/>
      <c r="Z294" s="38"/>
      <c r="AA294" s="38"/>
      <c r="AB294" s="38"/>
      <c r="AC294" s="38"/>
      <c r="AD294" s="38"/>
      <c r="AE294" s="38"/>
      <c r="AF294" s="38"/>
      <c r="AG294" s="38"/>
      <c r="AH294" s="38"/>
      <c r="AI294" s="38"/>
      <c r="AJ294" s="38"/>
    </row>
    <row r="295" spans="1:36" ht="17.25" customHeight="1" x14ac:dyDescent="0.2">
      <c r="A295" s="76" t="s">
        <v>17</v>
      </c>
      <c r="B295" s="76" t="s">
        <v>338</v>
      </c>
      <c r="C295" s="76" t="s">
        <v>5025</v>
      </c>
      <c r="D295" s="76" t="s">
        <v>82</v>
      </c>
      <c r="E295" s="76" t="s">
        <v>643</v>
      </c>
      <c r="F295" s="38">
        <v>23</v>
      </c>
      <c r="G295" s="40" t="s">
        <v>307</v>
      </c>
      <c r="H295" s="38">
        <v>2006</v>
      </c>
      <c r="I295" s="38" t="s">
        <v>673</v>
      </c>
      <c r="J295" s="38" t="s">
        <v>645</v>
      </c>
      <c r="K295" s="38" t="s">
        <v>646</v>
      </c>
      <c r="L295" s="38" t="s">
        <v>97</v>
      </c>
      <c r="M295" s="38" t="s">
        <v>77</v>
      </c>
      <c r="N295" s="38">
        <v>1</v>
      </c>
      <c r="O295" s="38">
        <v>5</v>
      </c>
      <c r="P295" s="38" t="s">
        <v>96</v>
      </c>
      <c r="Q295" s="38" t="s">
        <v>2059</v>
      </c>
      <c r="R295" s="38"/>
      <c r="S295" s="38"/>
      <c r="T295" s="38"/>
      <c r="U295" s="38"/>
      <c r="V295" s="38"/>
      <c r="W295" s="38"/>
      <c r="X295" s="38"/>
      <c r="Y295" s="38"/>
      <c r="Z295" s="38"/>
      <c r="AA295" s="38"/>
      <c r="AB295" s="38"/>
      <c r="AC295" s="38"/>
      <c r="AD295" s="38"/>
      <c r="AE295" s="38"/>
      <c r="AF295" s="38"/>
      <c r="AG295" s="38"/>
      <c r="AH295" s="38"/>
      <c r="AI295" s="38"/>
      <c r="AJ295" s="38"/>
    </row>
    <row r="296" spans="1:36" ht="17.25" customHeight="1" x14ac:dyDescent="0.2">
      <c r="A296" s="76" t="s">
        <v>17</v>
      </c>
      <c r="B296" s="76" t="s">
        <v>505</v>
      </c>
      <c r="C296" s="76" t="s">
        <v>5025</v>
      </c>
      <c r="D296" s="76" t="s">
        <v>82</v>
      </c>
      <c r="E296" s="76" t="s">
        <v>643</v>
      </c>
      <c r="F296" s="38">
        <v>24</v>
      </c>
      <c r="G296" s="40" t="s">
        <v>310</v>
      </c>
      <c r="H296" s="38">
        <v>2007</v>
      </c>
      <c r="I296" s="38" t="s">
        <v>674</v>
      </c>
      <c r="J296" s="38" t="s">
        <v>645</v>
      </c>
      <c r="K296" s="38" t="s">
        <v>646</v>
      </c>
      <c r="L296" s="38" t="s">
        <v>97</v>
      </c>
      <c r="M296" s="38" t="s">
        <v>77</v>
      </c>
      <c r="N296" s="38">
        <v>1</v>
      </c>
      <c r="O296" s="38">
        <v>5</v>
      </c>
      <c r="P296" s="38" t="s">
        <v>96</v>
      </c>
      <c r="Q296" s="38" t="s">
        <v>2059</v>
      </c>
      <c r="R296" s="38"/>
      <c r="S296" s="38"/>
      <c r="T296" s="38"/>
      <c r="U296" s="38"/>
      <c r="V296" s="38"/>
      <c r="W296" s="38"/>
      <c r="X296" s="38"/>
      <c r="Y296" s="38"/>
      <c r="Z296" s="38"/>
      <c r="AA296" s="38"/>
      <c r="AB296" s="38"/>
      <c r="AC296" s="38"/>
      <c r="AD296" s="38"/>
      <c r="AE296" s="38"/>
      <c r="AF296" s="38"/>
      <c r="AG296" s="38"/>
      <c r="AH296" s="38"/>
      <c r="AI296" s="38"/>
      <c r="AJ296" s="38"/>
    </row>
    <row r="297" spans="1:36" ht="17.25" customHeight="1" x14ac:dyDescent="0.2">
      <c r="A297" s="76" t="s">
        <v>17</v>
      </c>
      <c r="B297" s="76" t="s">
        <v>343</v>
      </c>
      <c r="C297" s="76" t="s">
        <v>5025</v>
      </c>
      <c r="D297" s="76" t="s">
        <v>82</v>
      </c>
      <c r="E297" s="76" t="s">
        <v>643</v>
      </c>
      <c r="F297" s="38">
        <v>25</v>
      </c>
      <c r="G297" s="40" t="s">
        <v>313</v>
      </c>
      <c r="H297" s="38">
        <v>2008</v>
      </c>
      <c r="I297" s="38" t="s">
        <v>675</v>
      </c>
      <c r="J297" s="38" t="s">
        <v>645</v>
      </c>
      <c r="K297" s="38" t="s">
        <v>646</v>
      </c>
      <c r="L297" s="38" t="s">
        <v>97</v>
      </c>
      <c r="M297" s="38" t="s">
        <v>77</v>
      </c>
      <c r="N297" s="38">
        <v>1</v>
      </c>
      <c r="O297" s="38">
        <v>5</v>
      </c>
      <c r="P297" s="38" t="s">
        <v>96</v>
      </c>
      <c r="Q297" s="38" t="s">
        <v>2059</v>
      </c>
      <c r="R297" s="38"/>
      <c r="S297" s="38"/>
      <c r="T297" s="38"/>
      <c r="U297" s="38"/>
      <c r="V297" s="38"/>
      <c r="W297" s="38"/>
      <c r="X297" s="38"/>
      <c r="Y297" s="38"/>
      <c r="Z297" s="38"/>
      <c r="AA297" s="38"/>
      <c r="AB297" s="38"/>
      <c r="AC297" s="38"/>
      <c r="AD297" s="38"/>
      <c r="AE297" s="38"/>
      <c r="AF297" s="38"/>
      <c r="AG297" s="38"/>
      <c r="AH297" s="38"/>
      <c r="AI297" s="38"/>
      <c r="AJ297" s="38"/>
    </row>
    <row r="298" spans="1:36" ht="17.25" customHeight="1" x14ac:dyDescent="0.2">
      <c r="A298" s="76" t="s">
        <v>17</v>
      </c>
      <c r="B298" s="76" t="s">
        <v>506</v>
      </c>
      <c r="C298" s="76" t="s">
        <v>5025</v>
      </c>
      <c r="D298" s="76" t="s">
        <v>82</v>
      </c>
      <c r="E298" s="76" t="s">
        <v>643</v>
      </c>
      <c r="F298" s="38">
        <v>26</v>
      </c>
      <c r="G298" s="40" t="s">
        <v>317</v>
      </c>
      <c r="H298" s="38">
        <v>2009</v>
      </c>
      <c r="I298" s="38" t="s">
        <v>676</v>
      </c>
      <c r="J298" s="38" t="s">
        <v>645</v>
      </c>
      <c r="K298" s="38" t="s">
        <v>646</v>
      </c>
      <c r="L298" s="38" t="s">
        <v>97</v>
      </c>
      <c r="M298" s="38" t="s">
        <v>77</v>
      </c>
      <c r="N298" s="38">
        <v>1</v>
      </c>
      <c r="O298" s="38">
        <v>5</v>
      </c>
      <c r="P298" s="38" t="s">
        <v>96</v>
      </c>
      <c r="Q298" s="38" t="s">
        <v>2059</v>
      </c>
      <c r="R298" s="38"/>
      <c r="S298" s="38"/>
      <c r="T298" s="38"/>
      <c r="U298" s="38"/>
      <c r="V298" s="38"/>
      <c r="W298" s="38"/>
      <c r="X298" s="38"/>
      <c r="Y298" s="38"/>
      <c r="Z298" s="38"/>
      <c r="AA298" s="38"/>
      <c r="AB298" s="38"/>
      <c r="AC298" s="38"/>
      <c r="AD298" s="38"/>
      <c r="AE298" s="38"/>
      <c r="AF298" s="38"/>
      <c r="AG298" s="38"/>
      <c r="AH298" s="38"/>
      <c r="AI298" s="38"/>
      <c r="AJ298" s="38"/>
    </row>
    <row r="299" spans="1:36" ht="17.25" customHeight="1" x14ac:dyDescent="0.2">
      <c r="A299" s="76" t="s">
        <v>17</v>
      </c>
      <c r="B299" s="76" t="s">
        <v>345</v>
      </c>
      <c r="C299" s="76" t="s">
        <v>5025</v>
      </c>
      <c r="D299" s="76" t="s">
        <v>82</v>
      </c>
      <c r="E299" s="76" t="s">
        <v>643</v>
      </c>
      <c r="F299" s="38">
        <v>27</v>
      </c>
      <c r="G299" s="40" t="s">
        <v>320</v>
      </c>
      <c r="H299" s="38">
        <v>2010</v>
      </c>
      <c r="I299" s="38" t="s">
        <v>677</v>
      </c>
      <c r="J299" s="38" t="s">
        <v>645</v>
      </c>
      <c r="K299" s="38" t="s">
        <v>646</v>
      </c>
      <c r="L299" s="38" t="s">
        <v>97</v>
      </c>
      <c r="M299" s="38" t="s">
        <v>77</v>
      </c>
      <c r="N299" s="38">
        <v>1</v>
      </c>
      <c r="O299" s="38">
        <v>5</v>
      </c>
      <c r="P299" s="38" t="s">
        <v>96</v>
      </c>
      <c r="Q299" s="38" t="s">
        <v>2059</v>
      </c>
      <c r="R299" s="38"/>
      <c r="S299" s="38"/>
      <c r="T299" s="38"/>
      <c r="U299" s="38"/>
      <c r="V299" s="38"/>
      <c r="W299" s="38"/>
      <c r="X299" s="38"/>
      <c r="Y299" s="38"/>
      <c r="Z299" s="38"/>
      <c r="AA299" s="38"/>
      <c r="AB299" s="38"/>
      <c r="AC299" s="38"/>
      <c r="AD299" s="38"/>
      <c r="AE299" s="38"/>
      <c r="AF299" s="38"/>
      <c r="AG299" s="38"/>
      <c r="AH299" s="38"/>
      <c r="AI299" s="38"/>
      <c r="AJ299" s="38"/>
    </row>
    <row r="300" spans="1:36" ht="17.25" customHeight="1" x14ac:dyDescent="0.2">
      <c r="A300" s="76" t="s">
        <v>17</v>
      </c>
      <c r="B300" s="76" t="s">
        <v>363</v>
      </c>
      <c r="C300" s="76" t="s">
        <v>5025</v>
      </c>
      <c r="D300" s="76" t="s">
        <v>82</v>
      </c>
      <c r="E300" s="76" t="s">
        <v>643</v>
      </c>
      <c r="F300" s="38">
        <v>28</v>
      </c>
      <c r="G300" s="40" t="s">
        <v>323</v>
      </c>
      <c r="H300" s="38">
        <v>2011</v>
      </c>
      <c r="I300" s="38" t="s">
        <v>678</v>
      </c>
      <c r="J300" s="38" t="s">
        <v>645</v>
      </c>
      <c r="K300" s="38" t="s">
        <v>646</v>
      </c>
      <c r="L300" s="38" t="s">
        <v>97</v>
      </c>
      <c r="M300" s="38" t="s">
        <v>77</v>
      </c>
      <c r="N300" s="38">
        <v>1</v>
      </c>
      <c r="O300" s="38">
        <v>5</v>
      </c>
      <c r="P300" s="38" t="s">
        <v>96</v>
      </c>
      <c r="Q300" s="38" t="s">
        <v>2059</v>
      </c>
      <c r="R300" s="38"/>
      <c r="S300" s="38"/>
      <c r="T300" s="38"/>
      <c r="U300" s="38"/>
      <c r="V300" s="38"/>
      <c r="W300" s="38"/>
      <c r="X300" s="38"/>
      <c r="Y300" s="38"/>
      <c r="Z300" s="38"/>
      <c r="AA300" s="38"/>
      <c r="AB300" s="38"/>
      <c r="AC300" s="38"/>
      <c r="AD300" s="38"/>
      <c r="AE300" s="38"/>
      <c r="AF300" s="38"/>
      <c r="AG300" s="38"/>
      <c r="AH300" s="38"/>
      <c r="AI300" s="38"/>
      <c r="AJ300" s="38"/>
    </row>
    <row r="301" spans="1:36" ht="17.25" customHeight="1" x14ac:dyDescent="0.2">
      <c r="A301" s="76" t="s">
        <v>17</v>
      </c>
      <c r="B301" s="76" t="s">
        <v>507</v>
      </c>
      <c r="C301" s="76" t="s">
        <v>5025</v>
      </c>
      <c r="D301" s="76" t="s">
        <v>82</v>
      </c>
      <c r="E301" s="76" t="s">
        <v>643</v>
      </c>
      <c r="F301" s="38">
        <v>29</v>
      </c>
      <c r="G301" s="40" t="s">
        <v>326</v>
      </c>
      <c r="H301" s="38">
        <v>2012</v>
      </c>
      <c r="I301" s="38" t="s">
        <v>679</v>
      </c>
      <c r="J301" s="38" t="s">
        <v>645</v>
      </c>
      <c r="K301" s="38" t="s">
        <v>646</v>
      </c>
      <c r="L301" s="38" t="s">
        <v>97</v>
      </c>
      <c r="M301" s="38" t="s">
        <v>77</v>
      </c>
      <c r="N301" s="38">
        <v>1</v>
      </c>
      <c r="O301" s="38">
        <v>5</v>
      </c>
      <c r="P301" s="38" t="s">
        <v>96</v>
      </c>
      <c r="Q301" s="38" t="s">
        <v>2059</v>
      </c>
      <c r="R301" s="38"/>
      <c r="S301" s="38"/>
      <c r="T301" s="38"/>
      <c r="U301" s="38"/>
      <c r="V301" s="38"/>
      <c r="W301" s="38"/>
      <c r="X301" s="38"/>
      <c r="Y301" s="38"/>
      <c r="Z301" s="38"/>
      <c r="AA301" s="38"/>
      <c r="AB301" s="38"/>
      <c r="AC301" s="38"/>
      <c r="AD301" s="38"/>
      <c r="AE301" s="38"/>
      <c r="AF301" s="38"/>
      <c r="AG301" s="38"/>
      <c r="AH301" s="38"/>
      <c r="AI301" s="38"/>
      <c r="AJ301" s="38"/>
    </row>
    <row r="302" spans="1:36" ht="17.25" customHeight="1" x14ac:dyDescent="0.2">
      <c r="A302" s="76" t="s">
        <v>17</v>
      </c>
      <c r="B302" s="76" t="s">
        <v>508</v>
      </c>
      <c r="C302" s="76" t="s">
        <v>5025</v>
      </c>
      <c r="D302" s="76" t="s">
        <v>82</v>
      </c>
      <c r="E302" s="76" t="s">
        <v>643</v>
      </c>
      <c r="F302" s="38">
        <v>30</v>
      </c>
      <c r="G302" s="40" t="s">
        <v>329</v>
      </c>
      <c r="H302" s="38">
        <v>2013</v>
      </c>
      <c r="I302" s="38" t="s">
        <v>680</v>
      </c>
      <c r="J302" s="38" t="s">
        <v>645</v>
      </c>
      <c r="K302" s="38" t="s">
        <v>646</v>
      </c>
      <c r="L302" s="38" t="s">
        <v>97</v>
      </c>
      <c r="M302" s="38" t="s">
        <v>77</v>
      </c>
      <c r="N302" s="38">
        <v>1</v>
      </c>
      <c r="O302" s="38">
        <v>5</v>
      </c>
      <c r="P302" s="38" t="s">
        <v>96</v>
      </c>
      <c r="Q302" s="38" t="s">
        <v>2059</v>
      </c>
      <c r="R302" s="38"/>
      <c r="S302" s="38"/>
      <c r="T302" s="38"/>
      <c r="U302" s="38"/>
      <c r="V302" s="38"/>
      <c r="W302" s="38"/>
      <c r="X302" s="38"/>
      <c r="Y302" s="38"/>
      <c r="Z302" s="38"/>
      <c r="AA302" s="38"/>
      <c r="AB302" s="38"/>
      <c r="AC302" s="38"/>
      <c r="AD302" s="38"/>
      <c r="AE302" s="38"/>
      <c r="AF302" s="38"/>
      <c r="AG302" s="38"/>
      <c r="AH302" s="38"/>
      <c r="AI302" s="38"/>
      <c r="AJ302" s="38"/>
    </row>
    <row r="303" spans="1:36" ht="17.25" customHeight="1" x14ac:dyDescent="0.2">
      <c r="A303" s="76" t="s">
        <v>17</v>
      </c>
      <c r="B303" s="76" t="s">
        <v>509</v>
      </c>
      <c r="C303" s="76" t="s">
        <v>5025</v>
      </c>
      <c r="D303" s="76" t="s">
        <v>82</v>
      </c>
      <c r="E303" s="76" t="s">
        <v>643</v>
      </c>
      <c r="F303" s="38">
        <v>31</v>
      </c>
      <c r="G303" s="40" t="s">
        <v>332</v>
      </c>
      <c r="H303" s="38">
        <v>2014</v>
      </c>
      <c r="I303" s="38" t="s">
        <v>681</v>
      </c>
      <c r="J303" s="38" t="s">
        <v>645</v>
      </c>
      <c r="K303" s="38" t="s">
        <v>646</v>
      </c>
      <c r="L303" s="38" t="s">
        <v>97</v>
      </c>
      <c r="M303" s="38" t="s">
        <v>77</v>
      </c>
      <c r="N303" s="38">
        <v>1</v>
      </c>
      <c r="O303" s="38">
        <v>5</v>
      </c>
      <c r="P303" s="38" t="s">
        <v>96</v>
      </c>
      <c r="Q303" s="38" t="s">
        <v>2059</v>
      </c>
      <c r="R303" s="38"/>
      <c r="S303" s="38"/>
      <c r="T303" s="38"/>
      <c r="U303" s="38"/>
      <c r="V303" s="38"/>
      <c r="W303" s="38"/>
      <c r="X303" s="38"/>
      <c r="Y303" s="38"/>
      <c r="Z303" s="38"/>
      <c r="AA303" s="38"/>
      <c r="AB303" s="38"/>
      <c r="AC303" s="38"/>
      <c r="AD303" s="38"/>
      <c r="AE303" s="38"/>
      <c r="AF303" s="38"/>
      <c r="AG303" s="38"/>
      <c r="AH303" s="38"/>
      <c r="AI303" s="38"/>
      <c r="AJ303" s="38"/>
    </row>
    <row r="304" spans="1:36" ht="17.25" customHeight="1" x14ac:dyDescent="0.2">
      <c r="A304" s="76" t="s">
        <v>17</v>
      </c>
      <c r="B304" s="76" t="s">
        <v>510</v>
      </c>
      <c r="C304" s="76" t="s">
        <v>5025</v>
      </c>
      <c r="D304" s="76" t="s">
        <v>82</v>
      </c>
      <c r="E304" s="76" t="s">
        <v>643</v>
      </c>
      <c r="F304" s="38">
        <v>32</v>
      </c>
      <c r="G304" s="40" t="s">
        <v>335</v>
      </c>
      <c r="H304" s="38">
        <v>2015</v>
      </c>
      <c r="I304" s="38" t="s">
        <v>682</v>
      </c>
      <c r="J304" s="38" t="s">
        <v>645</v>
      </c>
      <c r="K304" s="38" t="s">
        <v>646</v>
      </c>
      <c r="L304" s="38" t="s">
        <v>97</v>
      </c>
      <c r="M304" s="38" t="s">
        <v>77</v>
      </c>
      <c r="N304" s="38">
        <v>1</v>
      </c>
      <c r="O304" s="38">
        <v>5</v>
      </c>
      <c r="P304" s="38" t="s">
        <v>96</v>
      </c>
      <c r="Q304" s="38" t="s">
        <v>2059</v>
      </c>
      <c r="R304" s="38"/>
      <c r="S304" s="38"/>
      <c r="T304" s="38"/>
      <c r="U304" s="38"/>
      <c r="V304" s="38"/>
      <c r="W304" s="38"/>
      <c r="X304" s="38"/>
      <c r="Y304" s="38"/>
      <c r="Z304" s="38"/>
      <c r="AA304" s="38"/>
      <c r="AB304" s="38"/>
      <c r="AC304" s="38"/>
      <c r="AD304" s="38"/>
      <c r="AE304" s="38"/>
      <c r="AF304" s="38"/>
      <c r="AG304" s="38"/>
      <c r="AH304" s="38"/>
      <c r="AI304" s="38"/>
      <c r="AJ304" s="38"/>
    </row>
    <row r="305" spans="1:36" ht="17.25" customHeight="1" x14ac:dyDescent="0.2">
      <c r="A305" s="76" t="s">
        <v>17</v>
      </c>
      <c r="B305" s="76" t="s">
        <v>641</v>
      </c>
      <c r="C305" s="76" t="s">
        <v>5025</v>
      </c>
      <c r="D305" s="76" t="s">
        <v>82</v>
      </c>
      <c r="E305" s="76" t="s">
        <v>643</v>
      </c>
      <c r="F305" s="38">
        <v>33</v>
      </c>
      <c r="G305" s="40" t="s">
        <v>454</v>
      </c>
      <c r="H305" s="38">
        <v>2016</v>
      </c>
      <c r="I305" s="38" t="s">
        <v>683</v>
      </c>
      <c r="J305" s="38" t="s">
        <v>645</v>
      </c>
      <c r="K305" s="38" t="s">
        <v>646</v>
      </c>
      <c r="L305" s="38" t="s">
        <v>97</v>
      </c>
      <c r="M305" s="38" t="s">
        <v>77</v>
      </c>
      <c r="N305" s="38">
        <v>1</v>
      </c>
      <c r="O305" s="38">
        <v>5</v>
      </c>
      <c r="P305" s="38" t="s">
        <v>96</v>
      </c>
      <c r="Q305" s="38" t="s">
        <v>2059</v>
      </c>
      <c r="R305" s="38"/>
      <c r="S305" s="38"/>
      <c r="T305" s="38"/>
      <c r="U305" s="38"/>
      <c r="V305" s="38"/>
      <c r="W305" s="38"/>
      <c r="X305" s="38"/>
      <c r="Y305" s="38"/>
      <c r="Z305" s="38"/>
      <c r="AA305" s="38"/>
      <c r="AB305" s="38"/>
      <c r="AC305" s="38"/>
      <c r="AD305" s="38"/>
      <c r="AE305" s="38"/>
      <c r="AF305" s="38"/>
      <c r="AG305" s="38"/>
      <c r="AH305" s="38"/>
      <c r="AI305" s="38"/>
      <c r="AJ305" s="38"/>
    </row>
    <row r="306" spans="1:36" ht="17.25" customHeight="1" x14ac:dyDescent="0.2">
      <c r="A306" s="76" t="s">
        <v>17</v>
      </c>
      <c r="B306" s="76" t="s">
        <v>237</v>
      </c>
      <c r="C306" s="76" t="s">
        <v>5025</v>
      </c>
      <c r="D306" s="76" t="s">
        <v>82</v>
      </c>
      <c r="E306" s="76" t="s">
        <v>82</v>
      </c>
      <c r="F306" s="38">
        <v>1</v>
      </c>
      <c r="G306" s="40" t="s">
        <v>238</v>
      </c>
      <c r="H306" s="38">
        <v>1984</v>
      </c>
      <c r="I306" s="38" t="s">
        <v>684</v>
      </c>
      <c r="J306" s="38" t="s">
        <v>685</v>
      </c>
      <c r="K306" s="38" t="s">
        <v>686</v>
      </c>
      <c r="L306" s="38" t="s">
        <v>97</v>
      </c>
      <c r="M306" s="38" t="s">
        <v>77</v>
      </c>
      <c r="N306" s="38">
        <v>1</v>
      </c>
      <c r="O306" s="38">
        <v>5</v>
      </c>
      <c r="P306" s="38" t="s">
        <v>96</v>
      </c>
      <c r="Q306" s="38" t="s">
        <v>2059</v>
      </c>
      <c r="R306" s="38"/>
      <c r="S306" s="38"/>
      <c r="T306" s="38"/>
      <c r="U306" s="38"/>
      <c r="V306" s="38"/>
      <c r="W306" s="38"/>
      <c r="X306" s="38"/>
      <c r="Y306" s="38"/>
      <c r="Z306" s="38"/>
      <c r="AA306" s="38"/>
      <c r="AB306" s="38"/>
      <c r="AC306" s="38"/>
      <c r="AD306" s="38"/>
      <c r="AE306" s="38"/>
      <c r="AF306" s="38"/>
      <c r="AG306" s="38"/>
      <c r="AH306" s="38"/>
      <c r="AI306" s="38"/>
      <c r="AJ306" s="38"/>
    </row>
    <row r="307" spans="1:36" ht="17.25" customHeight="1" x14ac:dyDescent="0.2">
      <c r="A307" s="76" t="s">
        <v>17</v>
      </c>
      <c r="B307" s="76" t="s">
        <v>241</v>
      </c>
      <c r="C307" s="76" t="s">
        <v>5025</v>
      </c>
      <c r="D307" s="76" t="s">
        <v>82</v>
      </c>
      <c r="E307" s="76" t="s">
        <v>82</v>
      </c>
      <c r="F307" s="38">
        <v>2</v>
      </c>
      <c r="G307" s="40" t="s">
        <v>190</v>
      </c>
      <c r="H307" s="38">
        <v>1985</v>
      </c>
      <c r="I307" s="38" t="s">
        <v>687</v>
      </c>
      <c r="J307" s="38" t="s">
        <v>685</v>
      </c>
      <c r="K307" s="38" t="s">
        <v>686</v>
      </c>
      <c r="L307" s="38" t="s">
        <v>97</v>
      </c>
      <c r="M307" s="38" t="s">
        <v>77</v>
      </c>
      <c r="N307" s="38">
        <v>1</v>
      </c>
      <c r="O307" s="38">
        <v>5</v>
      </c>
      <c r="P307" s="38" t="s">
        <v>96</v>
      </c>
      <c r="Q307" s="38" t="s">
        <v>2059</v>
      </c>
      <c r="R307" s="38"/>
      <c r="S307" s="38"/>
      <c r="T307" s="38"/>
      <c r="U307" s="38"/>
      <c r="V307" s="38"/>
      <c r="W307" s="38"/>
      <c r="X307" s="38"/>
      <c r="Y307" s="38"/>
      <c r="Z307" s="38"/>
      <c r="AA307" s="38"/>
      <c r="AB307" s="38"/>
      <c r="AC307" s="38"/>
      <c r="AD307" s="38"/>
      <c r="AE307" s="38"/>
      <c r="AF307" s="38"/>
      <c r="AG307" s="38"/>
      <c r="AH307" s="38"/>
      <c r="AI307" s="38"/>
      <c r="AJ307" s="38"/>
    </row>
    <row r="308" spans="1:36" ht="17.25" customHeight="1" x14ac:dyDescent="0.2">
      <c r="A308" s="76" t="s">
        <v>17</v>
      </c>
      <c r="B308" s="76" t="s">
        <v>243</v>
      </c>
      <c r="C308" s="76" t="s">
        <v>5025</v>
      </c>
      <c r="D308" s="76" t="s">
        <v>82</v>
      </c>
      <c r="E308" s="76" t="s">
        <v>82</v>
      </c>
      <c r="F308" s="38">
        <v>3</v>
      </c>
      <c r="G308" s="40" t="s">
        <v>244</v>
      </c>
      <c r="H308" s="38">
        <v>1986</v>
      </c>
      <c r="I308" s="38" t="s">
        <v>688</v>
      </c>
      <c r="J308" s="38" t="s">
        <v>685</v>
      </c>
      <c r="K308" s="38" t="s">
        <v>686</v>
      </c>
      <c r="L308" s="38" t="s">
        <v>97</v>
      </c>
      <c r="M308" s="38" t="s">
        <v>77</v>
      </c>
      <c r="N308" s="38">
        <v>1</v>
      </c>
      <c r="O308" s="38">
        <v>5</v>
      </c>
      <c r="P308" s="38" t="s">
        <v>96</v>
      </c>
      <c r="Q308" s="38" t="s">
        <v>2059</v>
      </c>
      <c r="R308" s="38"/>
      <c r="S308" s="38"/>
      <c r="T308" s="38"/>
      <c r="U308" s="38"/>
      <c r="V308" s="38"/>
      <c r="W308" s="38"/>
      <c r="X308" s="38"/>
      <c r="Y308" s="38"/>
      <c r="Z308" s="38"/>
      <c r="AA308" s="38"/>
      <c r="AB308" s="38"/>
      <c r="AC308" s="38"/>
      <c r="AD308" s="38"/>
      <c r="AE308" s="38"/>
      <c r="AF308" s="38"/>
      <c r="AG308" s="38"/>
      <c r="AH308" s="38"/>
      <c r="AI308" s="38"/>
      <c r="AJ308" s="38"/>
    </row>
    <row r="309" spans="1:36" ht="17.25" customHeight="1" x14ac:dyDescent="0.2">
      <c r="A309" s="76" t="s">
        <v>17</v>
      </c>
      <c r="B309" s="76" t="s">
        <v>247</v>
      </c>
      <c r="C309" s="76" t="s">
        <v>5025</v>
      </c>
      <c r="D309" s="76" t="s">
        <v>82</v>
      </c>
      <c r="E309" s="76" t="s">
        <v>82</v>
      </c>
      <c r="F309" s="38">
        <v>4</v>
      </c>
      <c r="G309" s="40" t="s">
        <v>248</v>
      </c>
      <c r="H309" s="38">
        <v>1987</v>
      </c>
      <c r="I309" s="38" t="s">
        <v>689</v>
      </c>
      <c r="J309" s="38" t="s">
        <v>685</v>
      </c>
      <c r="K309" s="38" t="s">
        <v>686</v>
      </c>
      <c r="L309" s="38" t="s">
        <v>97</v>
      </c>
      <c r="M309" s="38" t="s">
        <v>77</v>
      </c>
      <c r="N309" s="38">
        <v>1</v>
      </c>
      <c r="O309" s="38">
        <v>5</v>
      </c>
      <c r="P309" s="38" t="s">
        <v>96</v>
      </c>
      <c r="Q309" s="38" t="s">
        <v>2059</v>
      </c>
      <c r="R309" s="38"/>
      <c r="S309" s="38"/>
      <c r="T309" s="38"/>
      <c r="U309" s="38"/>
      <c r="V309" s="38"/>
      <c r="W309" s="38"/>
      <c r="X309" s="38"/>
      <c r="Y309" s="38"/>
      <c r="Z309" s="38"/>
      <c r="AA309" s="38"/>
      <c r="AB309" s="38"/>
      <c r="AC309" s="38"/>
      <c r="AD309" s="38"/>
      <c r="AE309" s="38"/>
      <c r="AF309" s="38"/>
      <c r="AG309" s="38"/>
      <c r="AH309" s="38"/>
      <c r="AI309" s="38"/>
      <c r="AJ309" s="38"/>
    </row>
    <row r="310" spans="1:36" ht="17.25" customHeight="1" x14ac:dyDescent="0.2">
      <c r="A310" s="76" t="s">
        <v>17</v>
      </c>
      <c r="B310" s="76" t="s">
        <v>250</v>
      </c>
      <c r="C310" s="76" t="s">
        <v>5025</v>
      </c>
      <c r="D310" s="76" t="s">
        <v>82</v>
      </c>
      <c r="E310" s="76" t="s">
        <v>82</v>
      </c>
      <c r="F310" s="38">
        <v>5</v>
      </c>
      <c r="G310" s="40" t="s">
        <v>251</v>
      </c>
      <c r="H310" s="38">
        <v>1988</v>
      </c>
      <c r="I310" s="38" t="s">
        <v>690</v>
      </c>
      <c r="J310" s="38" t="s">
        <v>685</v>
      </c>
      <c r="K310" s="38" t="s">
        <v>686</v>
      </c>
      <c r="L310" s="38" t="s">
        <v>97</v>
      </c>
      <c r="M310" s="38" t="s">
        <v>77</v>
      </c>
      <c r="N310" s="38">
        <v>1</v>
      </c>
      <c r="O310" s="38">
        <v>5</v>
      </c>
      <c r="P310" s="38" t="s">
        <v>96</v>
      </c>
      <c r="Q310" s="38" t="s">
        <v>2059</v>
      </c>
      <c r="R310" s="38"/>
      <c r="S310" s="38"/>
      <c r="T310" s="38"/>
      <c r="U310" s="38"/>
      <c r="V310" s="38"/>
      <c r="W310" s="38"/>
      <c r="X310" s="38"/>
      <c r="Y310" s="38"/>
      <c r="Z310" s="38"/>
      <c r="AA310" s="38"/>
      <c r="AB310" s="38"/>
      <c r="AC310" s="38"/>
      <c r="AD310" s="38"/>
      <c r="AE310" s="38"/>
      <c r="AF310" s="38"/>
      <c r="AG310" s="38"/>
      <c r="AH310" s="38"/>
      <c r="AI310" s="38"/>
      <c r="AJ310" s="38"/>
    </row>
    <row r="311" spans="1:36" ht="17.25" customHeight="1" x14ac:dyDescent="0.2">
      <c r="A311" s="76" t="s">
        <v>17</v>
      </c>
      <c r="B311" s="76" t="s">
        <v>253</v>
      </c>
      <c r="C311" s="76" t="s">
        <v>5025</v>
      </c>
      <c r="D311" s="76" t="s">
        <v>82</v>
      </c>
      <c r="E311" s="76" t="s">
        <v>82</v>
      </c>
      <c r="F311" s="38">
        <v>6</v>
      </c>
      <c r="G311" s="40" t="s">
        <v>254</v>
      </c>
      <c r="H311" s="38">
        <v>1989</v>
      </c>
      <c r="I311" s="38" t="s">
        <v>691</v>
      </c>
      <c r="J311" s="38" t="s">
        <v>685</v>
      </c>
      <c r="K311" s="38" t="s">
        <v>686</v>
      </c>
      <c r="L311" s="38" t="s">
        <v>97</v>
      </c>
      <c r="M311" s="38" t="s">
        <v>77</v>
      </c>
      <c r="N311" s="38">
        <v>1</v>
      </c>
      <c r="O311" s="38">
        <v>5</v>
      </c>
      <c r="P311" s="38" t="s">
        <v>96</v>
      </c>
      <c r="Q311" s="38" t="s">
        <v>2059</v>
      </c>
      <c r="R311" s="38"/>
      <c r="S311" s="38"/>
      <c r="T311" s="38"/>
      <c r="U311" s="38"/>
      <c r="V311" s="38"/>
      <c r="W311" s="38"/>
      <c r="X311" s="38"/>
      <c r="Y311" s="38"/>
      <c r="Z311" s="38"/>
      <c r="AA311" s="38"/>
      <c r="AB311" s="38"/>
      <c r="AC311" s="38"/>
      <c r="AD311" s="38"/>
      <c r="AE311" s="38"/>
      <c r="AF311" s="38"/>
      <c r="AG311" s="38"/>
      <c r="AH311" s="38"/>
      <c r="AI311" s="38"/>
      <c r="AJ311" s="38"/>
    </row>
    <row r="312" spans="1:36" ht="17.25" customHeight="1" x14ac:dyDescent="0.2">
      <c r="A312" s="76" t="s">
        <v>17</v>
      </c>
      <c r="B312" s="76" t="s">
        <v>256</v>
      </c>
      <c r="C312" s="76" t="s">
        <v>5025</v>
      </c>
      <c r="D312" s="76" t="s">
        <v>82</v>
      </c>
      <c r="E312" s="76" t="s">
        <v>82</v>
      </c>
      <c r="F312" s="38">
        <v>7</v>
      </c>
      <c r="G312" s="40" t="s">
        <v>257</v>
      </c>
      <c r="H312" s="38">
        <v>1990</v>
      </c>
      <c r="I312" s="38" t="s">
        <v>692</v>
      </c>
      <c r="J312" s="38" t="s">
        <v>685</v>
      </c>
      <c r="K312" s="38" t="s">
        <v>686</v>
      </c>
      <c r="L312" s="38" t="s">
        <v>97</v>
      </c>
      <c r="M312" s="38" t="s">
        <v>77</v>
      </c>
      <c r="N312" s="38">
        <v>1</v>
      </c>
      <c r="O312" s="38">
        <v>5</v>
      </c>
      <c r="P312" s="38" t="s">
        <v>96</v>
      </c>
      <c r="Q312" s="38" t="s">
        <v>2059</v>
      </c>
      <c r="R312" s="38"/>
      <c r="S312" s="38"/>
      <c r="T312" s="38"/>
      <c r="U312" s="38"/>
      <c r="V312" s="38"/>
      <c r="W312" s="38"/>
      <c r="X312" s="38"/>
      <c r="Y312" s="38"/>
      <c r="Z312" s="38"/>
      <c r="AA312" s="38"/>
      <c r="AB312" s="38"/>
      <c r="AC312" s="38"/>
      <c r="AD312" s="38"/>
      <c r="AE312" s="38"/>
      <c r="AF312" s="38"/>
      <c r="AG312" s="38"/>
      <c r="AH312" s="38"/>
      <c r="AI312" s="38"/>
      <c r="AJ312" s="38"/>
    </row>
    <row r="313" spans="1:36" ht="17.25" customHeight="1" x14ac:dyDescent="0.2">
      <c r="A313" s="76" t="s">
        <v>17</v>
      </c>
      <c r="B313" s="76" t="s">
        <v>259</v>
      </c>
      <c r="C313" s="76" t="s">
        <v>5025</v>
      </c>
      <c r="D313" s="76" t="s">
        <v>82</v>
      </c>
      <c r="E313" s="76" t="s">
        <v>82</v>
      </c>
      <c r="F313" s="38">
        <v>8</v>
      </c>
      <c r="G313" s="40" t="s">
        <v>260</v>
      </c>
      <c r="H313" s="38">
        <v>1991</v>
      </c>
      <c r="I313" s="38" t="s">
        <v>693</v>
      </c>
      <c r="J313" s="38" t="s">
        <v>685</v>
      </c>
      <c r="K313" s="38" t="s">
        <v>686</v>
      </c>
      <c r="L313" s="38" t="s">
        <v>97</v>
      </c>
      <c r="M313" s="38" t="s">
        <v>77</v>
      </c>
      <c r="N313" s="38">
        <v>1</v>
      </c>
      <c r="O313" s="38">
        <v>5</v>
      </c>
      <c r="P313" s="38" t="s">
        <v>96</v>
      </c>
      <c r="Q313" s="38" t="s">
        <v>2059</v>
      </c>
      <c r="R313" s="38"/>
      <c r="S313" s="38"/>
      <c r="T313" s="38"/>
      <c r="U313" s="38"/>
      <c r="V313" s="38"/>
      <c r="W313" s="38"/>
      <c r="X313" s="38"/>
      <c r="Y313" s="38"/>
      <c r="Z313" s="38"/>
      <c r="AA313" s="38"/>
      <c r="AB313" s="38"/>
      <c r="AC313" s="38"/>
      <c r="AD313" s="38"/>
      <c r="AE313" s="38"/>
      <c r="AF313" s="38"/>
      <c r="AG313" s="38"/>
      <c r="AH313" s="38"/>
      <c r="AI313" s="38"/>
      <c r="AJ313" s="38"/>
    </row>
    <row r="314" spans="1:36" ht="17.25" customHeight="1" x14ac:dyDescent="0.2">
      <c r="A314" s="76" t="s">
        <v>17</v>
      </c>
      <c r="B314" s="76" t="s">
        <v>262</v>
      </c>
      <c r="C314" s="76" t="s">
        <v>5025</v>
      </c>
      <c r="D314" s="76" t="s">
        <v>82</v>
      </c>
      <c r="E314" s="76" t="s">
        <v>82</v>
      </c>
      <c r="F314" s="38">
        <v>9</v>
      </c>
      <c r="G314" s="40" t="s">
        <v>263</v>
      </c>
      <c r="H314" s="38">
        <v>1992</v>
      </c>
      <c r="I314" s="38" t="s">
        <v>694</v>
      </c>
      <c r="J314" s="38" t="s">
        <v>685</v>
      </c>
      <c r="K314" s="38" t="s">
        <v>686</v>
      </c>
      <c r="L314" s="38" t="s">
        <v>97</v>
      </c>
      <c r="M314" s="38" t="s">
        <v>77</v>
      </c>
      <c r="N314" s="38">
        <v>1</v>
      </c>
      <c r="O314" s="38">
        <v>5</v>
      </c>
      <c r="P314" s="38" t="s">
        <v>96</v>
      </c>
      <c r="Q314" s="38" t="s">
        <v>2059</v>
      </c>
      <c r="R314" s="38"/>
      <c r="S314" s="38"/>
      <c r="T314" s="38"/>
      <c r="U314" s="38"/>
      <c r="V314" s="38"/>
      <c r="W314" s="38"/>
      <c r="X314" s="38"/>
      <c r="Y314" s="38"/>
      <c r="Z314" s="38"/>
      <c r="AA314" s="38"/>
      <c r="AB314" s="38"/>
      <c r="AC314" s="38"/>
      <c r="AD314" s="38"/>
      <c r="AE314" s="38"/>
      <c r="AF314" s="38"/>
      <c r="AG314" s="38"/>
      <c r="AH314" s="38"/>
      <c r="AI314" s="38"/>
      <c r="AJ314" s="38"/>
    </row>
    <row r="315" spans="1:36" ht="17.25" customHeight="1" x14ac:dyDescent="0.2">
      <c r="A315" s="76" t="s">
        <v>17</v>
      </c>
      <c r="B315" s="76" t="s">
        <v>265</v>
      </c>
      <c r="C315" s="76" t="s">
        <v>5025</v>
      </c>
      <c r="D315" s="76" t="s">
        <v>82</v>
      </c>
      <c r="E315" s="76" t="s">
        <v>82</v>
      </c>
      <c r="F315" s="38">
        <v>10</v>
      </c>
      <c r="G315" s="40" t="s">
        <v>266</v>
      </c>
      <c r="H315" s="38">
        <v>1993</v>
      </c>
      <c r="I315" s="38" t="s">
        <v>695</v>
      </c>
      <c r="J315" s="38" t="s">
        <v>685</v>
      </c>
      <c r="K315" s="38" t="s">
        <v>686</v>
      </c>
      <c r="L315" s="38" t="s">
        <v>97</v>
      </c>
      <c r="M315" s="38" t="s">
        <v>77</v>
      </c>
      <c r="N315" s="38">
        <v>1</v>
      </c>
      <c r="O315" s="38">
        <v>5</v>
      </c>
      <c r="P315" s="38" t="s">
        <v>96</v>
      </c>
      <c r="Q315" s="38" t="s">
        <v>2059</v>
      </c>
      <c r="R315" s="38"/>
      <c r="S315" s="38"/>
      <c r="T315" s="38"/>
      <c r="U315" s="38"/>
      <c r="V315" s="38"/>
      <c r="W315" s="38"/>
      <c r="X315" s="38"/>
      <c r="Y315" s="38"/>
      <c r="Z315" s="38"/>
      <c r="AA315" s="38"/>
      <c r="AB315" s="38"/>
      <c r="AC315" s="38"/>
      <c r="AD315" s="38"/>
      <c r="AE315" s="38"/>
      <c r="AF315" s="38"/>
      <c r="AG315" s="38"/>
      <c r="AH315" s="38"/>
      <c r="AI315" s="38"/>
      <c r="AJ315" s="38"/>
    </row>
    <row r="316" spans="1:36" ht="17.25" customHeight="1" x14ac:dyDescent="0.2">
      <c r="A316" s="76" t="s">
        <v>17</v>
      </c>
      <c r="B316" s="76" t="s">
        <v>268</v>
      </c>
      <c r="C316" s="76" t="s">
        <v>5025</v>
      </c>
      <c r="D316" s="76" t="s">
        <v>82</v>
      </c>
      <c r="E316" s="76" t="s">
        <v>82</v>
      </c>
      <c r="F316" s="38">
        <v>11</v>
      </c>
      <c r="G316" s="40" t="s">
        <v>269</v>
      </c>
      <c r="H316" s="38">
        <v>1994</v>
      </c>
      <c r="I316" s="38" t="s">
        <v>696</v>
      </c>
      <c r="J316" s="38" t="s">
        <v>685</v>
      </c>
      <c r="K316" s="38" t="s">
        <v>686</v>
      </c>
      <c r="L316" s="38" t="s">
        <v>97</v>
      </c>
      <c r="M316" s="38" t="s">
        <v>77</v>
      </c>
      <c r="N316" s="38">
        <v>1</v>
      </c>
      <c r="O316" s="38">
        <v>5</v>
      </c>
      <c r="P316" s="38" t="s">
        <v>96</v>
      </c>
      <c r="Q316" s="38" t="s">
        <v>2059</v>
      </c>
      <c r="R316" s="38"/>
      <c r="S316" s="38"/>
      <c r="T316" s="38"/>
      <c r="U316" s="38"/>
      <c r="V316" s="38"/>
      <c r="W316" s="38"/>
      <c r="X316" s="38"/>
      <c r="Y316" s="38"/>
      <c r="Z316" s="38"/>
      <c r="AA316" s="38"/>
      <c r="AB316" s="38"/>
      <c r="AC316" s="38"/>
      <c r="AD316" s="38"/>
      <c r="AE316" s="38"/>
      <c r="AF316" s="38"/>
      <c r="AG316" s="38"/>
      <c r="AH316" s="38"/>
      <c r="AI316" s="38"/>
      <c r="AJ316" s="38"/>
    </row>
    <row r="317" spans="1:36" ht="17.25" customHeight="1" x14ac:dyDescent="0.2">
      <c r="A317" s="76" t="s">
        <v>17</v>
      </c>
      <c r="B317" s="76" t="s">
        <v>272</v>
      </c>
      <c r="C317" s="76" t="s">
        <v>5025</v>
      </c>
      <c r="D317" s="76" t="s">
        <v>82</v>
      </c>
      <c r="E317" s="76" t="s">
        <v>82</v>
      </c>
      <c r="F317" s="38">
        <v>12</v>
      </c>
      <c r="G317" s="40" t="s">
        <v>273</v>
      </c>
      <c r="H317" s="38">
        <v>1995</v>
      </c>
      <c r="I317" s="38" t="s">
        <v>697</v>
      </c>
      <c r="J317" s="38" t="s">
        <v>685</v>
      </c>
      <c r="K317" s="38" t="s">
        <v>686</v>
      </c>
      <c r="L317" s="38" t="s">
        <v>97</v>
      </c>
      <c r="M317" s="38" t="s">
        <v>77</v>
      </c>
      <c r="N317" s="38">
        <v>1</v>
      </c>
      <c r="O317" s="38">
        <v>5</v>
      </c>
      <c r="P317" s="38" t="s">
        <v>96</v>
      </c>
      <c r="Q317" s="38" t="s">
        <v>2059</v>
      </c>
      <c r="R317" s="38"/>
      <c r="S317" s="38"/>
      <c r="T317" s="38"/>
      <c r="U317" s="38"/>
      <c r="V317" s="38"/>
      <c r="W317" s="38"/>
      <c r="X317" s="38"/>
      <c r="Y317" s="38"/>
      <c r="Z317" s="38"/>
      <c r="AA317" s="38"/>
      <c r="AB317" s="38"/>
      <c r="AC317" s="38"/>
      <c r="AD317" s="38"/>
      <c r="AE317" s="38"/>
      <c r="AF317" s="38"/>
      <c r="AG317" s="38"/>
      <c r="AH317" s="38"/>
      <c r="AI317" s="38"/>
      <c r="AJ317" s="38"/>
    </row>
    <row r="318" spans="1:36" ht="17.25" customHeight="1" x14ac:dyDescent="0.2">
      <c r="A318" s="76" t="s">
        <v>17</v>
      </c>
      <c r="B318" s="76" t="s">
        <v>275</v>
      </c>
      <c r="C318" s="76" t="s">
        <v>5025</v>
      </c>
      <c r="D318" s="76" t="s">
        <v>82</v>
      </c>
      <c r="E318" s="76" t="s">
        <v>82</v>
      </c>
      <c r="F318" s="38">
        <v>13</v>
      </c>
      <c r="G318" s="40" t="s">
        <v>276</v>
      </c>
      <c r="H318" s="38">
        <v>1996</v>
      </c>
      <c r="I318" s="38" t="s">
        <v>698</v>
      </c>
      <c r="J318" s="38" t="s">
        <v>685</v>
      </c>
      <c r="K318" s="38" t="s">
        <v>686</v>
      </c>
      <c r="L318" s="38" t="s">
        <v>97</v>
      </c>
      <c r="M318" s="38" t="s">
        <v>77</v>
      </c>
      <c r="N318" s="38">
        <v>1</v>
      </c>
      <c r="O318" s="38">
        <v>5</v>
      </c>
      <c r="P318" s="38" t="s">
        <v>96</v>
      </c>
      <c r="Q318" s="38" t="s">
        <v>2059</v>
      </c>
      <c r="R318" s="38"/>
      <c r="S318" s="38"/>
      <c r="T318" s="38"/>
      <c r="U318" s="38"/>
      <c r="V318" s="38"/>
      <c r="W318" s="38"/>
      <c r="X318" s="38"/>
      <c r="Y318" s="38"/>
      <c r="Z318" s="38"/>
      <c r="AA318" s="38"/>
      <c r="AB318" s="38"/>
      <c r="AC318" s="38"/>
      <c r="AD318" s="38"/>
      <c r="AE318" s="38"/>
      <c r="AF318" s="38"/>
      <c r="AG318" s="38"/>
      <c r="AH318" s="38"/>
      <c r="AI318" s="38"/>
      <c r="AJ318" s="38"/>
    </row>
    <row r="319" spans="1:36" ht="17.25" customHeight="1" x14ac:dyDescent="0.2">
      <c r="A319" s="76" t="s">
        <v>17</v>
      </c>
      <c r="B319" s="76" t="s">
        <v>278</v>
      </c>
      <c r="C319" s="76" t="s">
        <v>5025</v>
      </c>
      <c r="D319" s="76" t="s">
        <v>82</v>
      </c>
      <c r="E319" s="76" t="s">
        <v>82</v>
      </c>
      <c r="F319" s="38">
        <v>14</v>
      </c>
      <c r="G319" s="40" t="s">
        <v>279</v>
      </c>
      <c r="H319" s="38">
        <v>1997</v>
      </c>
      <c r="I319" s="38" t="s">
        <v>699</v>
      </c>
      <c r="J319" s="38" t="s">
        <v>685</v>
      </c>
      <c r="K319" s="38" t="s">
        <v>686</v>
      </c>
      <c r="L319" s="38" t="s">
        <v>97</v>
      </c>
      <c r="M319" s="38" t="s">
        <v>77</v>
      </c>
      <c r="N319" s="38">
        <v>1</v>
      </c>
      <c r="O319" s="38">
        <v>5</v>
      </c>
      <c r="P319" s="38" t="s">
        <v>96</v>
      </c>
      <c r="Q319" s="38" t="s">
        <v>2059</v>
      </c>
      <c r="R319" s="38"/>
      <c r="S319" s="38"/>
      <c r="T319" s="38"/>
      <c r="U319" s="38"/>
      <c r="V319" s="38"/>
      <c r="W319" s="38"/>
      <c r="X319" s="38"/>
      <c r="Y319" s="38"/>
      <c r="Z319" s="38"/>
      <c r="AA319" s="38"/>
      <c r="AB319" s="38"/>
      <c r="AC319" s="38"/>
      <c r="AD319" s="38"/>
      <c r="AE319" s="38"/>
      <c r="AF319" s="38"/>
      <c r="AG319" s="38"/>
      <c r="AH319" s="38"/>
      <c r="AI319" s="38"/>
      <c r="AJ319" s="38"/>
    </row>
    <row r="320" spans="1:36" ht="17.25" customHeight="1" x14ac:dyDescent="0.2">
      <c r="A320" s="76" t="s">
        <v>17</v>
      </c>
      <c r="B320" s="76" t="s">
        <v>281</v>
      </c>
      <c r="C320" s="76" t="s">
        <v>5025</v>
      </c>
      <c r="D320" s="76" t="s">
        <v>82</v>
      </c>
      <c r="E320" s="76" t="s">
        <v>82</v>
      </c>
      <c r="F320" s="38">
        <v>15</v>
      </c>
      <c r="G320" s="40" t="s">
        <v>282</v>
      </c>
      <c r="H320" s="38">
        <v>1998</v>
      </c>
      <c r="I320" s="38" t="s">
        <v>700</v>
      </c>
      <c r="J320" s="38" t="s">
        <v>685</v>
      </c>
      <c r="K320" s="38" t="s">
        <v>686</v>
      </c>
      <c r="L320" s="38" t="s">
        <v>97</v>
      </c>
      <c r="M320" s="38" t="s">
        <v>77</v>
      </c>
      <c r="N320" s="38">
        <v>1</v>
      </c>
      <c r="O320" s="38">
        <v>5</v>
      </c>
      <c r="P320" s="38" t="s">
        <v>96</v>
      </c>
      <c r="Q320" s="38" t="s">
        <v>2059</v>
      </c>
      <c r="R320" s="38"/>
      <c r="S320" s="38"/>
      <c r="T320" s="38"/>
      <c r="U320" s="38"/>
      <c r="V320" s="38"/>
      <c r="W320" s="38"/>
      <c r="X320" s="38"/>
      <c r="Y320" s="38"/>
      <c r="Z320" s="38"/>
      <c r="AA320" s="38"/>
      <c r="AB320" s="38"/>
      <c r="AC320" s="38"/>
      <c r="AD320" s="38"/>
      <c r="AE320" s="38"/>
      <c r="AF320" s="38"/>
      <c r="AG320" s="38"/>
      <c r="AH320" s="38"/>
      <c r="AI320" s="38"/>
      <c r="AJ320" s="38"/>
    </row>
    <row r="321" spans="1:36" ht="17.25" customHeight="1" x14ac:dyDescent="0.2">
      <c r="A321" s="76" t="s">
        <v>17</v>
      </c>
      <c r="B321" s="76" t="s">
        <v>284</v>
      </c>
      <c r="C321" s="76" t="s">
        <v>5025</v>
      </c>
      <c r="D321" s="76" t="s">
        <v>82</v>
      </c>
      <c r="E321" s="76" t="s">
        <v>82</v>
      </c>
      <c r="F321" s="38">
        <v>16</v>
      </c>
      <c r="G321" s="40" t="s">
        <v>285</v>
      </c>
      <c r="H321" s="38">
        <v>1999</v>
      </c>
      <c r="I321" s="38" t="s">
        <v>701</v>
      </c>
      <c r="J321" s="38" t="s">
        <v>685</v>
      </c>
      <c r="K321" s="38" t="s">
        <v>686</v>
      </c>
      <c r="L321" s="38" t="s">
        <v>97</v>
      </c>
      <c r="M321" s="38" t="s">
        <v>77</v>
      </c>
      <c r="N321" s="38">
        <v>1</v>
      </c>
      <c r="O321" s="38">
        <v>5</v>
      </c>
      <c r="P321" s="38" t="s">
        <v>96</v>
      </c>
      <c r="Q321" s="38" t="s">
        <v>2059</v>
      </c>
      <c r="R321" s="38"/>
      <c r="S321" s="38"/>
      <c r="T321" s="38"/>
      <c r="U321" s="38"/>
      <c r="V321" s="38"/>
      <c r="W321" s="38"/>
      <c r="X321" s="38"/>
      <c r="Y321" s="38"/>
      <c r="Z321" s="38"/>
      <c r="AA321" s="38"/>
      <c r="AB321" s="38"/>
      <c r="AC321" s="38"/>
      <c r="AD321" s="38"/>
      <c r="AE321" s="38"/>
      <c r="AF321" s="38"/>
      <c r="AG321" s="38"/>
      <c r="AH321" s="38"/>
      <c r="AI321" s="38"/>
      <c r="AJ321" s="38"/>
    </row>
    <row r="322" spans="1:36" ht="17.25" customHeight="1" x14ac:dyDescent="0.2">
      <c r="A322" s="76" t="s">
        <v>17</v>
      </c>
      <c r="B322" s="76" t="s">
        <v>287</v>
      </c>
      <c r="C322" s="76" t="s">
        <v>5025</v>
      </c>
      <c r="D322" s="76" t="s">
        <v>82</v>
      </c>
      <c r="E322" s="76" t="s">
        <v>82</v>
      </c>
      <c r="F322" s="38">
        <v>17</v>
      </c>
      <c r="G322" s="40" t="s">
        <v>288</v>
      </c>
      <c r="H322" s="38">
        <v>2000</v>
      </c>
      <c r="I322" s="38" t="s">
        <v>702</v>
      </c>
      <c r="J322" s="38" t="s">
        <v>685</v>
      </c>
      <c r="K322" s="38" t="s">
        <v>686</v>
      </c>
      <c r="L322" s="38" t="s">
        <v>97</v>
      </c>
      <c r="M322" s="38" t="s">
        <v>77</v>
      </c>
      <c r="N322" s="38">
        <v>1</v>
      </c>
      <c r="O322" s="38">
        <v>5</v>
      </c>
      <c r="P322" s="38" t="s">
        <v>96</v>
      </c>
      <c r="Q322" s="38" t="s">
        <v>2059</v>
      </c>
      <c r="R322" s="38"/>
      <c r="S322" s="38"/>
      <c r="T322" s="38"/>
      <c r="U322" s="38"/>
      <c r="V322" s="38"/>
      <c r="W322" s="38"/>
      <c r="X322" s="38"/>
      <c r="Y322" s="38"/>
      <c r="Z322" s="38"/>
      <c r="AA322" s="38"/>
      <c r="AB322" s="38"/>
      <c r="AC322" s="38"/>
      <c r="AD322" s="38"/>
      <c r="AE322" s="38"/>
      <c r="AF322" s="38"/>
      <c r="AG322" s="38"/>
      <c r="AH322" s="38"/>
      <c r="AI322" s="38"/>
      <c r="AJ322" s="38"/>
    </row>
    <row r="323" spans="1:36" ht="17.25" customHeight="1" x14ac:dyDescent="0.2">
      <c r="A323" s="76" t="s">
        <v>17</v>
      </c>
      <c r="B323" s="76" t="s">
        <v>290</v>
      </c>
      <c r="C323" s="76" t="s">
        <v>5025</v>
      </c>
      <c r="D323" s="76" t="s">
        <v>82</v>
      </c>
      <c r="E323" s="76" t="s">
        <v>82</v>
      </c>
      <c r="F323" s="38">
        <v>18</v>
      </c>
      <c r="G323" s="40" t="s">
        <v>291</v>
      </c>
      <c r="H323" s="38">
        <v>2001</v>
      </c>
      <c r="I323" s="38" t="s">
        <v>703</v>
      </c>
      <c r="J323" s="38" t="s">
        <v>685</v>
      </c>
      <c r="K323" s="38" t="s">
        <v>686</v>
      </c>
      <c r="L323" s="38" t="s">
        <v>97</v>
      </c>
      <c r="M323" s="38" t="s">
        <v>77</v>
      </c>
      <c r="N323" s="38">
        <v>1</v>
      </c>
      <c r="O323" s="38">
        <v>5</v>
      </c>
      <c r="P323" s="38" t="s">
        <v>96</v>
      </c>
      <c r="Q323" s="38" t="s">
        <v>2059</v>
      </c>
      <c r="R323" s="38"/>
      <c r="S323" s="38"/>
      <c r="T323" s="38"/>
      <c r="U323" s="38"/>
      <c r="V323" s="38"/>
      <c r="W323" s="38"/>
      <c r="X323" s="38"/>
      <c r="Y323" s="38"/>
      <c r="Z323" s="38"/>
      <c r="AA323" s="38"/>
      <c r="AB323" s="38"/>
      <c r="AC323" s="38"/>
      <c r="AD323" s="38"/>
      <c r="AE323" s="38"/>
      <c r="AF323" s="38"/>
      <c r="AG323" s="38"/>
      <c r="AH323" s="38"/>
      <c r="AI323" s="38"/>
      <c r="AJ323" s="38"/>
    </row>
    <row r="324" spans="1:36" ht="17.25" customHeight="1" x14ac:dyDescent="0.2">
      <c r="A324" s="76" t="s">
        <v>17</v>
      </c>
      <c r="B324" s="76" t="s">
        <v>293</v>
      </c>
      <c r="C324" s="76" t="s">
        <v>5025</v>
      </c>
      <c r="D324" s="76" t="s">
        <v>82</v>
      </c>
      <c r="E324" s="76" t="s">
        <v>82</v>
      </c>
      <c r="F324" s="38">
        <v>19</v>
      </c>
      <c r="G324" s="40" t="s">
        <v>294</v>
      </c>
      <c r="H324" s="38">
        <v>2002</v>
      </c>
      <c r="I324" s="38" t="s">
        <v>704</v>
      </c>
      <c r="J324" s="38" t="s">
        <v>685</v>
      </c>
      <c r="K324" s="38" t="s">
        <v>686</v>
      </c>
      <c r="L324" s="38" t="s">
        <v>97</v>
      </c>
      <c r="M324" s="38" t="s">
        <v>77</v>
      </c>
      <c r="N324" s="38">
        <v>1</v>
      </c>
      <c r="O324" s="38">
        <v>5</v>
      </c>
      <c r="P324" s="38" t="s">
        <v>96</v>
      </c>
      <c r="Q324" s="38" t="s">
        <v>2059</v>
      </c>
      <c r="R324" s="38"/>
      <c r="S324" s="38"/>
      <c r="T324" s="38"/>
      <c r="U324" s="38"/>
      <c r="V324" s="38"/>
      <c r="W324" s="38"/>
      <c r="X324" s="38"/>
      <c r="Y324" s="38"/>
      <c r="Z324" s="38"/>
      <c r="AA324" s="38"/>
      <c r="AB324" s="38"/>
      <c r="AC324" s="38"/>
      <c r="AD324" s="38"/>
      <c r="AE324" s="38"/>
      <c r="AF324" s="38"/>
      <c r="AG324" s="38"/>
      <c r="AH324" s="38"/>
      <c r="AI324" s="38"/>
      <c r="AJ324" s="38"/>
    </row>
    <row r="325" spans="1:36" ht="17.25" customHeight="1" x14ac:dyDescent="0.2">
      <c r="A325" s="76" t="s">
        <v>17</v>
      </c>
      <c r="B325" s="76" t="s">
        <v>297</v>
      </c>
      <c r="C325" s="76" t="s">
        <v>5025</v>
      </c>
      <c r="D325" s="76" t="s">
        <v>82</v>
      </c>
      <c r="E325" s="76" t="s">
        <v>82</v>
      </c>
      <c r="F325" s="38">
        <v>20</v>
      </c>
      <c r="G325" s="40" t="s">
        <v>298</v>
      </c>
      <c r="H325" s="38">
        <v>2003</v>
      </c>
      <c r="I325" s="38" t="s">
        <v>705</v>
      </c>
      <c r="J325" s="38" t="s">
        <v>685</v>
      </c>
      <c r="K325" s="38" t="s">
        <v>686</v>
      </c>
      <c r="L325" s="38" t="s">
        <v>97</v>
      </c>
      <c r="M325" s="38" t="s">
        <v>77</v>
      </c>
      <c r="N325" s="38">
        <v>1</v>
      </c>
      <c r="O325" s="38">
        <v>5</v>
      </c>
      <c r="P325" s="38" t="s">
        <v>96</v>
      </c>
      <c r="Q325" s="38" t="s">
        <v>2059</v>
      </c>
      <c r="R325" s="38"/>
      <c r="S325" s="38"/>
      <c r="T325" s="38"/>
      <c r="U325" s="38"/>
      <c r="V325" s="38"/>
      <c r="W325" s="38"/>
      <c r="X325" s="38"/>
      <c r="Y325" s="38"/>
      <c r="Z325" s="38"/>
      <c r="AA325" s="38"/>
      <c r="AB325" s="38"/>
      <c r="AC325" s="38"/>
      <c r="AD325" s="38"/>
      <c r="AE325" s="38"/>
      <c r="AF325" s="38"/>
      <c r="AG325" s="38"/>
      <c r="AH325" s="38"/>
      <c r="AI325" s="38"/>
      <c r="AJ325" s="38"/>
    </row>
    <row r="326" spans="1:36" ht="17.25" customHeight="1" x14ac:dyDescent="0.2">
      <c r="A326" s="76" t="s">
        <v>17</v>
      </c>
      <c r="B326" s="76" t="s">
        <v>300</v>
      </c>
      <c r="C326" s="76" t="s">
        <v>5025</v>
      </c>
      <c r="D326" s="76" t="s">
        <v>82</v>
      </c>
      <c r="E326" s="76" t="s">
        <v>82</v>
      </c>
      <c r="F326" s="38">
        <v>21</v>
      </c>
      <c r="G326" s="40" t="s">
        <v>301</v>
      </c>
      <c r="H326" s="38">
        <v>2004</v>
      </c>
      <c r="I326" s="38" t="s">
        <v>706</v>
      </c>
      <c r="J326" s="38" t="s">
        <v>685</v>
      </c>
      <c r="K326" s="38" t="s">
        <v>686</v>
      </c>
      <c r="L326" s="38" t="s">
        <v>97</v>
      </c>
      <c r="M326" s="38" t="s">
        <v>77</v>
      </c>
      <c r="N326" s="38">
        <v>1</v>
      </c>
      <c r="O326" s="38">
        <v>5</v>
      </c>
      <c r="P326" s="38" t="s">
        <v>96</v>
      </c>
      <c r="Q326" s="38" t="s">
        <v>2059</v>
      </c>
      <c r="R326" s="38"/>
      <c r="S326" s="38"/>
      <c r="T326" s="38"/>
      <c r="U326" s="38"/>
      <c r="V326" s="38"/>
      <c r="W326" s="38"/>
      <c r="X326" s="38"/>
      <c r="Y326" s="38"/>
      <c r="Z326" s="38"/>
      <c r="AA326" s="38"/>
      <c r="AB326" s="38"/>
      <c r="AC326" s="38"/>
      <c r="AD326" s="38"/>
      <c r="AE326" s="38"/>
      <c r="AF326" s="38"/>
      <c r="AG326" s="38"/>
      <c r="AH326" s="38"/>
      <c r="AI326" s="38"/>
      <c r="AJ326" s="38"/>
    </row>
    <row r="327" spans="1:36" ht="17.25" customHeight="1" x14ac:dyDescent="0.2">
      <c r="A327" s="76" t="s">
        <v>17</v>
      </c>
      <c r="B327" s="76" t="s">
        <v>303</v>
      </c>
      <c r="C327" s="76" t="s">
        <v>5025</v>
      </c>
      <c r="D327" s="76" t="s">
        <v>82</v>
      </c>
      <c r="E327" s="76" t="s">
        <v>82</v>
      </c>
      <c r="F327" s="38">
        <v>22</v>
      </c>
      <c r="G327" s="40" t="s">
        <v>304</v>
      </c>
      <c r="H327" s="38">
        <v>2005</v>
      </c>
      <c r="I327" s="38" t="s">
        <v>707</v>
      </c>
      <c r="J327" s="38" t="s">
        <v>685</v>
      </c>
      <c r="K327" s="38" t="s">
        <v>686</v>
      </c>
      <c r="L327" s="38" t="s">
        <v>97</v>
      </c>
      <c r="M327" s="38" t="s">
        <v>77</v>
      </c>
      <c r="N327" s="38">
        <v>1</v>
      </c>
      <c r="O327" s="38">
        <v>5</v>
      </c>
      <c r="P327" s="38" t="s">
        <v>96</v>
      </c>
      <c r="Q327" s="38" t="s">
        <v>2059</v>
      </c>
      <c r="R327" s="38"/>
      <c r="S327" s="38"/>
      <c r="T327" s="38"/>
      <c r="U327" s="38"/>
      <c r="V327" s="38"/>
      <c r="W327" s="38"/>
      <c r="X327" s="38"/>
      <c r="Y327" s="38"/>
      <c r="Z327" s="38"/>
      <c r="AA327" s="38"/>
      <c r="AB327" s="38"/>
      <c r="AC327" s="38"/>
      <c r="AD327" s="38"/>
      <c r="AE327" s="38"/>
      <c r="AF327" s="38"/>
      <c r="AG327" s="38"/>
      <c r="AH327" s="38"/>
      <c r="AI327" s="38"/>
      <c r="AJ327" s="38"/>
    </row>
    <row r="328" spans="1:36" ht="17.25" customHeight="1" x14ac:dyDescent="0.2">
      <c r="A328" s="76" t="s">
        <v>17</v>
      </c>
      <c r="B328" s="76" t="s">
        <v>306</v>
      </c>
      <c r="C328" s="76" t="s">
        <v>5025</v>
      </c>
      <c r="D328" s="76" t="s">
        <v>82</v>
      </c>
      <c r="E328" s="76" t="s">
        <v>82</v>
      </c>
      <c r="F328" s="38">
        <v>23</v>
      </c>
      <c r="G328" s="40" t="s">
        <v>307</v>
      </c>
      <c r="H328" s="38">
        <v>2006</v>
      </c>
      <c r="I328" s="38" t="s">
        <v>708</v>
      </c>
      <c r="J328" s="38" t="s">
        <v>685</v>
      </c>
      <c r="K328" s="38" t="s">
        <v>686</v>
      </c>
      <c r="L328" s="38" t="s">
        <v>97</v>
      </c>
      <c r="M328" s="38" t="s">
        <v>77</v>
      </c>
      <c r="N328" s="38">
        <v>1</v>
      </c>
      <c r="O328" s="38">
        <v>5</v>
      </c>
      <c r="P328" s="38" t="s">
        <v>96</v>
      </c>
      <c r="Q328" s="38" t="s">
        <v>2059</v>
      </c>
      <c r="R328" s="38"/>
      <c r="S328" s="38"/>
      <c r="T328" s="38"/>
      <c r="U328" s="38"/>
      <c r="V328" s="38"/>
      <c r="W328" s="38"/>
      <c r="X328" s="38"/>
      <c r="Y328" s="38"/>
      <c r="Z328" s="38"/>
      <c r="AA328" s="38"/>
      <c r="AB328" s="38"/>
      <c r="AC328" s="38"/>
      <c r="AD328" s="38"/>
      <c r="AE328" s="38"/>
      <c r="AF328" s="38"/>
      <c r="AG328" s="38"/>
      <c r="AH328" s="38"/>
      <c r="AI328" s="38"/>
      <c r="AJ328" s="38"/>
    </row>
    <row r="329" spans="1:36" ht="17.25" customHeight="1" x14ac:dyDescent="0.2">
      <c r="A329" s="76" t="s">
        <v>17</v>
      </c>
      <c r="B329" s="76" t="s">
        <v>309</v>
      </c>
      <c r="C329" s="76" t="s">
        <v>5025</v>
      </c>
      <c r="D329" s="76" t="s">
        <v>82</v>
      </c>
      <c r="E329" s="76" t="s">
        <v>82</v>
      </c>
      <c r="F329" s="38">
        <v>24</v>
      </c>
      <c r="G329" s="40" t="s">
        <v>310</v>
      </c>
      <c r="H329" s="38">
        <v>2007</v>
      </c>
      <c r="I329" s="38" t="s">
        <v>709</v>
      </c>
      <c r="J329" s="38" t="s">
        <v>685</v>
      </c>
      <c r="K329" s="38" t="s">
        <v>686</v>
      </c>
      <c r="L329" s="38" t="s">
        <v>97</v>
      </c>
      <c r="M329" s="38" t="s">
        <v>77</v>
      </c>
      <c r="N329" s="38">
        <v>1</v>
      </c>
      <c r="O329" s="38">
        <v>5</v>
      </c>
      <c r="P329" s="38" t="s">
        <v>96</v>
      </c>
      <c r="Q329" s="38" t="s">
        <v>2059</v>
      </c>
      <c r="R329" s="38"/>
      <c r="S329" s="38"/>
      <c r="T329" s="38"/>
      <c r="U329" s="38"/>
      <c r="V329" s="38"/>
      <c r="W329" s="38"/>
      <c r="X329" s="38"/>
      <c r="Y329" s="38"/>
      <c r="Z329" s="38"/>
      <c r="AA329" s="38"/>
      <c r="AB329" s="38"/>
      <c r="AC329" s="38"/>
      <c r="AD329" s="38"/>
      <c r="AE329" s="38"/>
      <c r="AF329" s="38"/>
      <c r="AG329" s="38"/>
      <c r="AH329" s="38"/>
      <c r="AI329" s="38"/>
      <c r="AJ329" s="38"/>
    </row>
    <row r="330" spans="1:36" ht="17.25" customHeight="1" x14ac:dyDescent="0.2">
      <c r="A330" s="76" t="s">
        <v>17</v>
      </c>
      <c r="B330" s="76" t="s">
        <v>312</v>
      </c>
      <c r="C330" s="76" t="s">
        <v>5025</v>
      </c>
      <c r="D330" s="76" t="s">
        <v>82</v>
      </c>
      <c r="E330" s="76" t="s">
        <v>82</v>
      </c>
      <c r="F330" s="38">
        <v>25</v>
      </c>
      <c r="G330" s="40" t="s">
        <v>313</v>
      </c>
      <c r="H330" s="38">
        <v>2008</v>
      </c>
      <c r="I330" s="38" t="s">
        <v>710</v>
      </c>
      <c r="J330" s="38" t="s">
        <v>685</v>
      </c>
      <c r="K330" s="38" t="s">
        <v>686</v>
      </c>
      <c r="L330" s="38" t="s">
        <v>97</v>
      </c>
      <c r="M330" s="38" t="s">
        <v>77</v>
      </c>
      <c r="N330" s="38">
        <v>1</v>
      </c>
      <c r="O330" s="38">
        <v>5</v>
      </c>
      <c r="P330" s="38" t="s">
        <v>96</v>
      </c>
      <c r="Q330" s="38" t="s">
        <v>2059</v>
      </c>
      <c r="R330" s="38"/>
      <c r="S330" s="38"/>
      <c r="T330" s="38"/>
      <c r="U330" s="38"/>
      <c r="V330" s="38"/>
      <c r="W330" s="38"/>
      <c r="X330" s="38"/>
      <c r="Y330" s="38"/>
      <c r="Z330" s="38"/>
      <c r="AA330" s="38"/>
      <c r="AB330" s="38"/>
      <c r="AC330" s="38"/>
      <c r="AD330" s="38"/>
      <c r="AE330" s="38"/>
      <c r="AF330" s="38"/>
      <c r="AG330" s="38"/>
      <c r="AH330" s="38"/>
      <c r="AI330" s="38"/>
      <c r="AJ330" s="38"/>
    </row>
    <row r="331" spans="1:36" ht="17.25" customHeight="1" x14ac:dyDescent="0.2">
      <c r="A331" s="76" t="s">
        <v>17</v>
      </c>
      <c r="B331" s="76" t="s">
        <v>315</v>
      </c>
      <c r="C331" s="76" t="s">
        <v>5025</v>
      </c>
      <c r="D331" s="76" t="s">
        <v>82</v>
      </c>
      <c r="E331" s="76" t="s">
        <v>82</v>
      </c>
      <c r="F331" s="38">
        <v>26</v>
      </c>
      <c r="G331" s="40" t="s">
        <v>317</v>
      </c>
      <c r="H331" s="38">
        <v>2009</v>
      </c>
      <c r="I331" s="38" t="s">
        <v>711</v>
      </c>
      <c r="J331" s="38" t="s">
        <v>685</v>
      </c>
      <c r="K331" s="38" t="s">
        <v>686</v>
      </c>
      <c r="L331" s="38" t="s">
        <v>97</v>
      </c>
      <c r="M331" s="38" t="s">
        <v>77</v>
      </c>
      <c r="N331" s="38">
        <v>1</v>
      </c>
      <c r="O331" s="38">
        <v>5</v>
      </c>
      <c r="P331" s="38" t="s">
        <v>96</v>
      </c>
      <c r="Q331" s="38" t="s">
        <v>2059</v>
      </c>
      <c r="R331" s="38"/>
      <c r="S331" s="38"/>
      <c r="T331" s="38"/>
      <c r="U331" s="38"/>
      <c r="V331" s="38"/>
      <c r="W331" s="38"/>
      <c r="X331" s="38"/>
      <c r="Y331" s="38"/>
      <c r="Z331" s="38"/>
      <c r="AA331" s="38"/>
      <c r="AB331" s="38"/>
      <c r="AC331" s="38"/>
      <c r="AD331" s="38"/>
      <c r="AE331" s="38"/>
      <c r="AF331" s="38"/>
      <c r="AG331" s="38"/>
      <c r="AH331" s="38"/>
      <c r="AI331" s="38"/>
      <c r="AJ331" s="38"/>
    </row>
    <row r="332" spans="1:36" ht="17.25" customHeight="1" x14ac:dyDescent="0.2">
      <c r="A332" s="76" t="s">
        <v>17</v>
      </c>
      <c r="B332" s="76" t="s">
        <v>319</v>
      </c>
      <c r="C332" s="76" t="s">
        <v>5025</v>
      </c>
      <c r="D332" s="76" t="s">
        <v>82</v>
      </c>
      <c r="E332" s="76" t="s">
        <v>82</v>
      </c>
      <c r="F332" s="38">
        <v>27</v>
      </c>
      <c r="G332" s="40" t="s">
        <v>320</v>
      </c>
      <c r="H332" s="38">
        <v>2010</v>
      </c>
      <c r="I332" s="38" t="s">
        <v>712</v>
      </c>
      <c r="J332" s="38" t="s">
        <v>685</v>
      </c>
      <c r="K332" s="38" t="s">
        <v>686</v>
      </c>
      <c r="L332" s="38" t="s">
        <v>97</v>
      </c>
      <c r="M332" s="38" t="s">
        <v>77</v>
      </c>
      <c r="N332" s="38">
        <v>1</v>
      </c>
      <c r="O332" s="38">
        <v>5</v>
      </c>
      <c r="P332" s="38" t="s">
        <v>96</v>
      </c>
      <c r="Q332" s="38" t="s">
        <v>2059</v>
      </c>
      <c r="R332" s="38"/>
      <c r="S332" s="38"/>
      <c r="T332" s="38"/>
      <c r="U332" s="38"/>
      <c r="V332" s="38"/>
      <c r="W332" s="38"/>
      <c r="X332" s="38"/>
      <c r="Y332" s="38"/>
      <c r="Z332" s="38"/>
      <c r="AA332" s="38"/>
      <c r="AB332" s="38"/>
      <c r="AC332" s="38"/>
      <c r="AD332" s="38"/>
      <c r="AE332" s="38"/>
      <c r="AF332" s="38"/>
      <c r="AG332" s="38"/>
      <c r="AH332" s="38"/>
      <c r="AI332" s="38"/>
      <c r="AJ332" s="38"/>
    </row>
    <row r="333" spans="1:36" ht="17.25" customHeight="1" x14ac:dyDescent="0.2">
      <c r="A333" s="76" t="s">
        <v>17</v>
      </c>
      <c r="B333" s="76" t="s">
        <v>322</v>
      </c>
      <c r="C333" s="76" t="s">
        <v>5025</v>
      </c>
      <c r="D333" s="76" t="s">
        <v>82</v>
      </c>
      <c r="E333" s="76" t="s">
        <v>82</v>
      </c>
      <c r="F333" s="38">
        <v>28</v>
      </c>
      <c r="G333" s="40" t="s">
        <v>323</v>
      </c>
      <c r="H333" s="38">
        <v>2011</v>
      </c>
      <c r="I333" s="38" t="s">
        <v>713</v>
      </c>
      <c r="J333" s="38" t="s">
        <v>685</v>
      </c>
      <c r="K333" s="38" t="s">
        <v>686</v>
      </c>
      <c r="L333" s="38" t="s">
        <v>97</v>
      </c>
      <c r="M333" s="38" t="s">
        <v>77</v>
      </c>
      <c r="N333" s="38">
        <v>1</v>
      </c>
      <c r="O333" s="38">
        <v>5</v>
      </c>
      <c r="P333" s="38" t="s">
        <v>96</v>
      </c>
      <c r="Q333" s="38" t="s">
        <v>2059</v>
      </c>
      <c r="R333" s="38"/>
      <c r="S333" s="38"/>
      <c r="T333" s="38"/>
      <c r="U333" s="38"/>
      <c r="V333" s="38"/>
      <c r="W333" s="38"/>
      <c r="X333" s="38"/>
      <c r="Y333" s="38"/>
      <c r="Z333" s="38"/>
      <c r="AA333" s="38"/>
      <c r="AB333" s="38"/>
      <c r="AC333" s="38"/>
      <c r="AD333" s="38"/>
      <c r="AE333" s="38"/>
      <c r="AF333" s="38"/>
      <c r="AG333" s="38"/>
      <c r="AH333" s="38"/>
      <c r="AI333" s="38"/>
      <c r="AJ333" s="38"/>
    </row>
    <row r="334" spans="1:36" ht="17.25" customHeight="1" x14ac:dyDescent="0.2">
      <c r="A334" s="76" t="s">
        <v>17</v>
      </c>
      <c r="B334" s="76" t="s">
        <v>325</v>
      </c>
      <c r="C334" s="76" t="s">
        <v>5025</v>
      </c>
      <c r="D334" s="76" t="s">
        <v>82</v>
      </c>
      <c r="E334" s="76" t="s">
        <v>82</v>
      </c>
      <c r="F334" s="38">
        <v>29</v>
      </c>
      <c r="G334" s="40" t="s">
        <v>326</v>
      </c>
      <c r="H334" s="38">
        <v>2012</v>
      </c>
      <c r="I334" s="38" t="s">
        <v>714</v>
      </c>
      <c r="J334" s="38" t="s">
        <v>685</v>
      </c>
      <c r="K334" s="38" t="s">
        <v>686</v>
      </c>
      <c r="L334" s="38" t="s">
        <v>97</v>
      </c>
      <c r="M334" s="38" t="s">
        <v>77</v>
      </c>
      <c r="N334" s="38">
        <v>1</v>
      </c>
      <c r="O334" s="38">
        <v>5</v>
      </c>
      <c r="P334" s="38" t="s">
        <v>96</v>
      </c>
      <c r="Q334" s="38" t="s">
        <v>2059</v>
      </c>
      <c r="R334" s="38"/>
      <c r="S334" s="38"/>
      <c r="T334" s="38"/>
      <c r="U334" s="38"/>
      <c r="V334" s="38"/>
      <c r="W334" s="38"/>
      <c r="X334" s="38"/>
      <c r="Y334" s="38"/>
      <c r="Z334" s="38"/>
      <c r="AA334" s="38"/>
      <c r="AB334" s="38"/>
      <c r="AC334" s="38"/>
      <c r="AD334" s="38"/>
      <c r="AE334" s="38"/>
      <c r="AF334" s="38"/>
      <c r="AG334" s="38"/>
      <c r="AH334" s="38"/>
      <c r="AI334" s="38"/>
      <c r="AJ334" s="38"/>
    </row>
    <row r="335" spans="1:36" ht="17.25" customHeight="1" x14ac:dyDescent="0.2">
      <c r="A335" s="76" t="s">
        <v>17</v>
      </c>
      <c r="B335" s="76" t="s">
        <v>328</v>
      </c>
      <c r="C335" s="76" t="s">
        <v>5025</v>
      </c>
      <c r="D335" s="76" t="s">
        <v>82</v>
      </c>
      <c r="E335" s="76" t="s">
        <v>82</v>
      </c>
      <c r="F335" s="38">
        <v>30</v>
      </c>
      <c r="G335" s="40" t="s">
        <v>329</v>
      </c>
      <c r="H335" s="38">
        <v>2013</v>
      </c>
      <c r="I335" s="38" t="s">
        <v>715</v>
      </c>
      <c r="J335" s="38" t="s">
        <v>685</v>
      </c>
      <c r="K335" s="38" t="s">
        <v>686</v>
      </c>
      <c r="L335" s="38" t="s">
        <v>97</v>
      </c>
      <c r="M335" s="38" t="s">
        <v>77</v>
      </c>
      <c r="N335" s="38">
        <v>1</v>
      </c>
      <c r="O335" s="38">
        <v>5</v>
      </c>
      <c r="P335" s="38" t="s">
        <v>96</v>
      </c>
      <c r="Q335" s="38" t="s">
        <v>2059</v>
      </c>
      <c r="R335" s="38"/>
      <c r="S335" s="38"/>
      <c r="T335" s="38"/>
      <c r="U335" s="38"/>
      <c r="V335" s="38"/>
      <c r="W335" s="38"/>
      <c r="X335" s="38"/>
      <c r="Y335" s="38"/>
      <c r="Z335" s="38"/>
      <c r="AA335" s="38"/>
      <c r="AB335" s="38"/>
      <c r="AC335" s="38"/>
      <c r="AD335" s="38"/>
      <c r="AE335" s="38"/>
      <c r="AF335" s="38"/>
      <c r="AG335" s="38"/>
      <c r="AH335" s="38"/>
      <c r="AI335" s="38"/>
      <c r="AJ335" s="38"/>
    </row>
    <row r="336" spans="1:36" ht="17.25" customHeight="1" x14ac:dyDescent="0.2">
      <c r="A336" s="76" t="s">
        <v>17</v>
      </c>
      <c r="B336" s="76" t="s">
        <v>331</v>
      </c>
      <c r="C336" s="76" t="s">
        <v>5025</v>
      </c>
      <c r="D336" s="76" t="s">
        <v>82</v>
      </c>
      <c r="E336" s="76" t="s">
        <v>82</v>
      </c>
      <c r="F336" s="38">
        <v>31</v>
      </c>
      <c r="G336" s="40" t="s">
        <v>332</v>
      </c>
      <c r="H336" s="38">
        <v>2014</v>
      </c>
      <c r="I336" s="38" t="s">
        <v>716</v>
      </c>
      <c r="J336" s="38" t="s">
        <v>685</v>
      </c>
      <c r="K336" s="38" t="s">
        <v>686</v>
      </c>
      <c r="L336" s="38" t="s">
        <v>97</v>
      </c>
      <c r="M336" s="38" t="s">
        <v>77</v>
      </c>
      <c r="N336" s="38">
        <v>1</v>
      </c>
      <c r="O336" s="38">
        <v>5</v>
      </c>
      <c r="P336" s="38" t="s">
        <v>96</v>
      </c>
      <c r="Q336" s="38" t="s">
        <v>2059</v>
      </c>
      <c r="R336" s="38"/>
      <c r="S336" s="38"/>
      <c r="T336" s="38"/>
      <c r="U336" s="38"/>
      <c r="V336" s="38"/>
      <c r="W336" s="38"/>
      <c r="X336" s="38"/>
      <c r="Y336" s="38"/>
      <c r="Z336" s="38"/>
      <c r="AA336" s="38"/>
      <c r="AB336" s="38"/>
      <c r="AC336" s="38"/>
      <c r="AD336" s="38"/>
      <c r="AE336" s="38"/>
      <c r="AF336" s="38"/>
      <c r="AG336" s="38"/>
      <c r="AH336" s="38"/>
      <c r="AI336" s="38"/>
      <c r="AJ336" s="38"/>
    </row>
    <row r="337" spans="1:36" ht="17.25" customHeight="1" x14ac:dyDescent="0.2">
      <c r="A337" s="76" t="s">
        <v>17</v>
      </c>
      <c r="B337" s="76" t="s">
        <v>334</v>
      </c>
      <c r="C337" s="76" t="s">
        <v>5025</v>
      </c>
      <c r="D337" s="76" t="s">
        <v>82</v>
      </c>
      <c r="E337" s="76" t="s">
        <v>82</v>
      </c>
      <c r="F337" s="38">
        <v>32</v>
      </c>
      <c r="G337" s="40" t="s">
        <v>335</v>
      </c>
      <c r="H337" s="38">
        <v>2015</v>
      </c>
      <c r="I337" s="38" t="s">
        <v>717</v>
      </c>
      <c r="J337" s="38" t="s">
        <v>685</v>
      </c>
      <c r="K337" s="38" t="s">
        <v>686</v>
      </c>
      <c r="L337" s="38" t="s">
        <v>97</v>
      </c>
      <c r="M337" s="38" t="s">
        <v>77</v>
      </c>
      <c r="N337" s="38">
        <v>1</v>
      </c>
      <c r="O337" s="38">
        <v>5</v>
      </c>
      <c r="P337" s="38" t="s">
        <v>96</v>
      </c>
      <c r="Q337" s="38" t="s">
        <v>2059</v>
      </c>
      <c r="R337" s="38"/>
      <c r="S337" s="38"/>
      <c r="T337" s="38"/>
      <c r="U337" s="38"/>
      <c r="V337" s="38"/>
      <c r="W337" s="38"/>
      <c r="X337" s="38"/>
      <c r="Y337" s="38"/>
      <c r="Z337" s="38"/>
      <c r="AA337" s="38"/>
      <c r="AB337" s="38"/>
      <c r="AC337" s="38"/>
      <c r="AD337" s="38"/>
      <c r="AE337" s="38"/>
      <c r="AF337" s="38"/>
      <c r="AG337" s="38"/>
      <c r="AH337" s="38"/>
      <c r="AI337" s="38"/>
      <c r="AJ337" s="38"/>
    </row>
    <row r="338" spans="1:36" ht="17.25" customHeight="1" x14ac:dyDescent="0.2">
      <c r="A338" s="76" t="s">
        <v>17</v>
      </c>
      <c r="B338" s="76" t="s">
        <v>453</v>
      </c>
      <c r="C338" s="76" t="s">
        <v>5025</v>
      </c>
      <c r="D338" s="76" t="s">
        <v>82</v>
      </c>
      <c r="E338" s="76" t="s">
        <v>82</v>
      </c>
      <c r="F338" s="38">
        <v>33</v>
      </c>
      <c r="G338" s="40" t="s">
        <v>454</v>
      </c>
      <c r="H338" s="38">
        <v>2016</v>
      </c>
      <c r="I338" s="38" t="s">
        <v>718</v>
      </c>
      <c r="J338" s="38" t="s">
        <v>685</v>
      </c>
      <c r="K338" s="38" t="s">
        <v>686</v>
      </c>
      <c r="L338" s="38" t="s">
        <v>97</v>
      </c>
      <c r="M338" s="38" t="s">
        <v>77</v>
      </c>
      <c r="N338" s="38">
        <v>1</v>
      </c>
      <c r="O338" s="38">
        <v>5</v>
      </c>
      <c r="P338" s="38" t="s">
        <v>96</v>
      </c>
      <c r="Q338" s="38" t="s">
        <v>2059</v>
      </c>
      <c r="R338" s="38"/>
      <c r="S338" s="38"/>
      <c r="T338" s="38"/>
      <c r="U338" s="38"/>
      <c r="V338" s="38"/>
      <c r="W338" s="38"/>
      <c r="X338" s="38"/>
      <c r="Y338" s="38"/>
      <c r="Z338" s="38"/>
      <c r="AA338" s="38"/>
      <c r="AB338" s="38"/>
      <c r="AC338" s="38"/>
      <c r="AD338" s="38"/>
      <c r="AE338" s="38"/>
      <c r="AF338" s="38"/>
      <c r="AG338" s="38"/>
      <c r="AH338" s="38"/>
      <c r="AI338" s="38"/>
      <c r="AJ338" s="38"/>
    </row>
    <row r="339" spans="1:36" ht="17.25" customHeight="1" x14ac:dyDescent="0.2">
      <c r="A339" s="75" t="s">
        <v>17</v>
      </c>
      <c r="B339" s="75" t="s">
        <v>315</v>
      </c>
      <c r="C339" s="74" t="s">
        <v>5025</v>
      </c>
      <c r="D339" s="75" t="s">
        <v>743</v>
      </c>
      <c r="E339" s="75" t="s">
        <v>743</v>
      </c>
      <c r="F339" s="38">
        <v>1</v>
      </c>
      <c r="G339" s="40" t="s">
        <v>238</v>
      </c>
      <c r="H339" s="38">
        <v>1984</v>
      </c>
      <c r="I339" s="38" t="s">
        <v>841</v>
      </c>
      <c r="J339" s="38" t="s">
        <v>842</v>
      </c>
      <c r="K339" s="38"/>
      <c r="L339" s="38" t="s">
        <v>95</v>
      </c>
      <c r="M339" s="38" t="s">
        <v>727</v>
      </c>
      <c r="N339" s="38"/>
      <c r="O339" s="38"/>
      <c r="P339" s="38" t="s">
        <v>78</v>
      </c>
      <c r="Q339" s="38" t="s">
        <v>78</v>
      </c>
      <c r="R339" s="38"/>
      <c r="S339" s="38"/>
      <c r="T339" s="38"/>
      <c r="U339" s="38"/>
      <c r="V339" s="38"/>
      <c r="W339" s="38"/>
      <c r="X339" s="38"/>
      <c r="Y339" s="38"/>
      <c r="Z339" s="38"/>
      <c r="AA339" s="38"/>
      <c r="AB339" s="38"/>
      <c r="AC339" s="38"/>
      <c r="AD339" s="38"/>
      <c r="AE339" s="38"/>
      <c r="AF339" s="38"/>
      <c r="AG339" s="38"/>
      <c r="AH339" s="38"/>
      <c r="AI339" s="38"/>
      <c r="AJ339" s="38"/>
    </row>
    <row r="340" spans="1:36" ht="17.25" customHeight="1" x14ac:dyDescent="0.2">
      <c r="A340" s="75" t="s">
        <v>17</v>
      </c>
      <c r="B340" s="75" t="s">
        <v>247</v>
      </c>
      <c r="C340" s="74" t="s">
        <v>5025</v>
      </c>
      <c r="D340" s="75" t="s">
        <v>743</v>
      </c>
      <c r="E340" s="75" t="s">
        <v>743</v>
      </c>
      <c r="F340" s="38">
        <v>2</v>
      </c>
      <c r="G340" s="40" t="s">
        <v>190</v>
      </c>
      <c r="H340" s="38">
        <v>1985</v>
      </c>
      <c r="I340" s="38" t="s">
        <v>846</v>
      </c>
      <c r="J340" s="38" t="s">
        <v>842</v>
      </c>
      <c r="K340" s="38"/>
      <c r="L340" s="38" t="s">
        <v>95</v>
      </c>
      <c r="M340" s="38" t="s">
        <v>727</v>
      </c>
      <c r="N340" s="38"/>
      <c r="O340" s="38"/>
      <c r="P340" s="38" t="s">
        <v>78</v>
      </c>
      <c r="Q340" s="38" t="s">
        <v>78</v>
      </c>
      <c r="R340" s="38"/>
      <c r="S340" s="38"/>
      <c r="T340" s="38"/>
      <c r="U340" s="38"/>
      <c r="V340" s="38"/>
      <c r="W340" s="38"/>
      <c r="X340" s="38"/>
      <c r="Y340" s="38"/>
      <c r="Z340" s="38"/>
      <c r="AA340" s="38"/>
      <c r="AB340" s="38"/>
      <c r="AC340" s="38"/>
      <c r="AD340" s="38"/>
      <c r="AE340" s="38"/>
      <c r="AF340" s="38"/>
      <c r="AG340" s="38"/>
      <c r="AH340" s="38"/>
      <c r="AI340" s="38"/>
      <c r="AJ340" s="38"/>
    </row>
    <row r="341" spans="1:36" ht="17.25" customHeight="1" x14ac:dyDescent="0.2">
      <c r="A341" s="75" t="s">
        <v>17</v>
      </c>
      <c r="B341" s="75" t="s">
        <v>309</v>
      </c>
      <c r="C341" s="74" t="s">
        <v>5025</v>
      </c>
      <c r="D341" s="75" t="s">
        <v>743</v>
      </c>
      <c r="E341" s="75" t="s">
        <v>743</v>
      </c>
      <c r="F341" s="38">
        <v>3</v>
      </c>
      <c r="G341" s="40" t="s">
        <v>244</v>
      </c>
      <c r="H341" s="38">
        <v>1986</v>
      </c>
      <c r="I341" s="38" t="s">
        <v>848</v>
      </c>
      <c r="J341" s="38" t="s">
        <v>842</v>
      </c>
      <c r="K341" s="38"/>
      <c r="L341" s="38" t="s">
        <v>95</v>
      </c>
      <c r="M341" s="38" t="s">
        <v>727</v>
      </c>
      <c r="N341" s="38"/>
      <c r="O341" s="38"/>
      <c r="P341" s="38" t="s">
        <v>78</v>
      </c>
      <c r="Q341" s="38" t="s">
        <v>78</v>
      </c>
      <c r="R341" s="38"/>
      <c r="S341" s="38"/>
      <c r="T341" s="38"/>
      <c r="U341" s="38"/>
      <c r="V341" s="38"/>
      <c r="W341" s="38"/>
      <c r="X341" s="38"/>
      <c r="Y341" s="38"/>
      <c r="Z341" s="38"/>
      <c r="AA341" s="38"/>
      <c r="AB341" s="38"/>
      <c r="AC341" s="38"/>
      <c r="AD341" s="38"/>
      <c r="AE341" s="38"/>
      <c r="AF341" s="38"/>
      <c r="AG341" s="38"/>
      <c r="AH341" s="38"/>
      <c r="AI341" s="38"/>
      <c r="AJ341" s="38"/>
    </row>
    <row r="342" spans="1:36" ht="17.25" customHeight="1" x14ac:dyDescent="0.2">
      <c r="A342" s="75" t="s">
        <v>17</v>
      </c>
      <c r="B342" s="75" t="s">
        <v>293</v>
      </c>
      <c r="C342" s="74" t="s">
        <v>5025</v>
      </c>
      <c r="D342" s="75" t="s">
        <v>743</v>
      </c>
      <c r="E342" s="75" t="s">
        <v>743</v>
      </c>
      <c r="F342" s="38">
        <v>4</v>
      </c>
      <c r="G342" s="40" t="s">
        <v>248</v>
      </c>
      <c r="H342" s="38">
        <v>1987</v>
      </c>
      <c r="I342" s="38" t="s">
        <v>850</v>
      </c>
      <c r="J342" s="38" t="s">
        <v>842</v>
      </c>
      <c r="K342" s="38"/>
      <c r="L342" s="38" t="s">
        <v>95</v>
      </c>
      <c r="M342" s="38" t="s">
        <v>727</v>
      </c>
      <c r="N342" s="38"/>
      <c r="O342" s="38"/>
      <c r="P342" s="38" t="s">
        <v>78</v>
      </c>
      <c r="Q342" s="38" t="s">
        <v>78</v>
      </c>
      <c r="R342" s="38"/>
      <c r="S342" s="38"/>
      <c r="T342" s="38"/>
      <c r="U342" s="38"/>
      <c r="V342" s="38"/>
      <c r="W342" s="38"/>
      <c r="X342" s="38"/>
      <c r="Y342" s="38"/>
      <c r="Z342" s="38"/>
      <c r="AA342" s="38"/>
      <c r="AB342" s="38"/>
      <c r="AC342" s="38"/>
      <c r="AD342" s="38"/>
      <c r="AE342" s="38"/>
      <c r="AF342" s="38"/>
      <c r="AG342" s="38"/>
      <c r="AH342" s="38"/>
      <c r="AI342" s="38"/>
      <c r="AJ342" s="38"/>
    </row>
    <row r="343" spans="1:36" ht="17.25" customHeight="1" x14ac:dyDescent="0.2">
      <c r="A343" s="75" t="s">
        <v>17</v>
      </c>
      <c r="B343" s="75" t="s">
        <v>253</v>
      </c>
      <c r="C343" s="74" t="s">
        <v>5025</v>
      </c>
      <c r="D343" s="75" t="s">
        <v>743</v>
      </c>
      <c r="E343" s="75" t="s">
        <v>743</v>
      </c>
      <c r="F343" s="38">
        <v>5</v>
      </c>
      <c r="G343" s="40" t="s">
        <v>251</v>
      </c>
      <c r="H343" s="38">
        <v>1988</v>
      </c>
      <c r="I343" s="38" t="s">
        <v>853</v>
      </c>
      <c r="J343" s="38" t="s">
        <v>842</v>
      </c>
      <c r="K343" s="38"/>
      <c r="L343" s="38" t="s">
        <v>95</v>
      </c>
      <c r="M343" s="38" t="s">
        <v>727</v>
      </c>
      <c r="N343" s="38"/>
      <c r="O343" s="38"/>
      <c r="P343" s="38" t="s">
        <v>78</v>
      </c>
      <c r="Q343" s="38" t="s">
        <v>78</v>
      </c>
      <c r="R343" s="38"/>
      <c r="S343" s="38"/>
      <c r="T343" s="38"/>
      <c r="U343" s="38"/>
      <c r="V343" s="38"/>
      <c r="W343" s="38"/>
      <c r="X343" s="38"/>
      <c r="Y343" s="38"/>
      <c r="Z343" s="38"/>
      <c r="AA343" s="38"/>
      <c r="AB343" s="38"/>
      <c r="AC343" s="38"/>
      <c r="AD343" s="38"/>
      <c r="AE343" s="38"/>
      <c r="AF343" s="38"/>
      <c r="AG343" s="38"/>
      <c r="AH343" s="38"/>
      <c r="AI343" s="38"/>
      <c r="AJ343" s="38"/>
    </row>
    <row r="344" spans="1:36" ht="17.25" customHeight="1" x14ac:dyDescent="0.2">
      <c r="A344" s="75" t="s">
        <v>17</v>
      </c>
      <c r="B344" s="75" t="s">
        <v>325</v>
      </c>
      <c r="C344" s="74" t="s">
        <v>5025</v>
      </c>
      <c r="D344" s="75" t="s">
        <v>743</v>
      </c>
      <c r="E344" s="75" t="s">
        <v>743</v>
      </c>
      <c r="F344" s="38">
        <v>6</v>
      </c>
      <c r="G344" s="40" t="s">
        <v>254</v>
      </c>
      <c r="H344" s="38">
        <v>1989</v>
      </c>
      <c r="I344" s="38" t="s">
        <v>856</v>
      </c>
      <c r="J344" s="38" t="s">
        <v>842</v>
      </c>
      <c r="K344" s="38"/>
      <c r="L344" s="38" t="s">
        <v>95</v>
      </c>
      <c r="M344" s="38" t="s">
        <v>727</v>
      </c>
      <c r="N344" s="38"/>
      <c r="O344" s="38"/>
      <c r="P344" s="38" t="s">
        <v>78</v>
      </c>
      <c r="Q344" s="38" t="s">
        <v>78</v>
      </c>
      <c r="R344" s="38"/>
      <c r="S344" s="38"/>
      <c r="T344" s="38"/>
      <c r="U344" s="38"/>
      <c r="V344" s="38"/>
      <c r="W344" s="38"/>
      <c r="X344" s="38"/>
      <c r="Y344" s="38"/>
      <c r="Z344" s="38"/>
      <c r="AA344" s="38"/>
      <c r="AB344" s="38"/>
      <c r="AC344" s="38"/>
      <c r="AD344" s="38"/>
      <c r="AE344" s="38"/>
      <c r="AF344" s="38"/>
      <c r="AG344" s="38"/>
      <c r="AH344" s="38"/>
      <c r="AI344" s="38"/>
      <c r="AJ344" s="38"/>
    </row>
    <row r="345" spans="1:36" ht="17.25" customHeight="1" x14ac:dyDescent="0.2">
      <c r="A345" s="75" t="s">
        <v>17</v>
      </c>
      <c r="B345" s="75" t="s">
        <v>306</v>
      </c>
      <c r="C345" s="74" t="s">
        <v>5025</v>
      </c>
      <c r="D345" s="75" t="s">
        <v>743</v>
      </c>
      <c r="E345" s="75" t="s">
        <v>743</v>
      </c>
      <c r="F345" s="38">
        <v>7</v>
      </c>
      <c r="G345" s="40" t="s">
        <v>257</v>
      </c>
      <c r="H345" s="38">
        <v>1990</v>
      </c>
      <c r="I345" s="38" t="s">
        <v>858</v>
      </c>
      <c r="J345" s="38" t="s">
        <v>842</v>
      </c>
      <c r="K345" s="38"/>
      <c r="L345" s="38" t="s">
        <v>95</v>
      </c>
      <c r="M345" s="38" t="s">
        <v>727</v>
      </c>
      <c r="N345" s="38"/>
      <c r="O345" s="38"/>
      <c r="P345" s="38" t="s">
        <v>78</v>
      </c>
      <c r="Q345" s="38" t="s">
        <v>78</v>
      </c>
      <c r="R345" s="38"/>
      <c r="S345" s="38"/>
      <c r="T345" s="38"/>
      <c r="U345" s="38"/>
      <c r="V345" s="38"/>
      <c r="W345" s="38"/>
      <c r="X345" s="38"/>
      <c r="Y345" s="38"/>
      <c r="Z345" s="38"/>
      <c r="AA345" s="38"/>
      <c r="AB345" s="38"/>
      <c r="AC345" s="38"/>
      <c r="AD345" s="38"/>
      <c r="AE345" s="38"/>
      <c r="AF345" s="38"/>
      <c r="AG345" s="38"/>
      <c r="AH345" s="38"/>
      <c r="AI345" s="38"/>
      <c r="AJ345" s="38"/>
    </row>
    <row r="346" spans="1:36" ht="17.25" customHeight="1" x14ac:dyDescent="0.2">
      <c r="A346" s="75" t="s">
        <v>17</v>
      </c>
      <c r="B346" s="75" t="s">
        <v>284</v>
      </c>
      <c r="C346" s="74" t="s">
        <v>5025</v>
      </c>
      <c r="D346" s="75" t="s">
        <v>743</v>
      </c>
      <c r="E346" s="75" t="s">
        <v>743</v>
      </c>
      <c r="F346" s="38">
        <v>8</v>
      </c>
      <c r="G346" s="40" t="s">
        <v>260</v>
      </c>
      <c r="H346" s="38">
        <v>1991</v>
      </c>
      <c r="I346" s="38" t="s">
        <v>862</v>
      </c>
      <c r="J346" s="38" t="s">
        <v>842</v>
      </c>
      <c r="K346" s="38"/>
      <c r="L346" s="38" t="s">
        <v>95</v>
      </c>
      <c r="M346" s="38" t="s">
        <v>727</v>
      </c>
      <c r="N346" s="38"/>
      <c r="O346" s="38"/>
      <c r="P346" s="38" t="s">
        <v>78</v>
      </c>
      <c r="Q346" s="38" t="s">
        <v>78</v>
      </c>
      <c r="R346" s="38"/>
      <c r="S346" s="38"/>
      <c r="T346" s="38"/>
      <c r="U346" s="38"/>
      <c r="V346" s="38"/>
      <c r="W346" s="38"/>
      <c r="X346" s="38"/>
      <c r="Y346" s="38"/>
      <c r="Z346" s="38"/>
      <c r="AA346" s="38"/>
      <c r="AB346" s="38"/>
      <c r="AC346" s="38"/>
      <c r="AD346" s="38"/>
      <c r="AE346" s="38"/>
      <c r="AF346" s="38"/>
      <c r="AG346" s="38"/>
      <c r="AH346" s="38"/>
      <c r="AI346" s="38"/>
      <c r="AJ346" s="38"/>
    </row>
    <row r="347" spans="1:36" ht="17.25" customHeight="1" x14ac:dyDescent="0.2">
      <c r="A347" s="75" t="s">
        <v>17</v>
      </c>
      <c r="B347" s="75" t="s">
        <v>328</v>
      </c>
      <c r="C347" s="74" t="s">
        <v>5025</v>
      </c>
      <c r="D347" s="75" t="s">
        <v>743</v>
      </c>
      <c r="E347" s="75" t="s">
        <v>743</v>
      </c>
      <c r="F347" s="38">
        <v>9</v>
      </c>
      <c r="G347" s="40" t="s">
        <v>263</v>
      </c>
      <c r="H347" s="38">
        <v>1992</v>
      </c>
      <c r="I347" s="38" t="s">
        <v>866</v>
      </c>
      <c r="J347" s="38" t="s">
        <v>842</v>
      </c>
      <c r="K347" s="38"/>
      <c r="L347" s="38" t="s">
        <v>95</v>
      </c>
      <c r="M347" s="38" t="s">
        <v>727</v>
      </c>
      <c r="N347" s="38"/>
      <c r="O347" s="38"/>
      <c r="P347" s="38" t="s">
        <v>78</v>
      </c>
      <c r="Q347" s="38" t="s">
        <v>78</v>
      </c>
      <c r="R347" s="38"/>
      <c r="S347" s="38"/>
      <c r="T347" s="38"/>
      <c r="U347" s="38"/>
      <c r="V347" s="38"/>
      <c r="W347" s="38"/>
      <c r="X347" s="38"/>
      <c r="Y347" s="38"/>
      <c r="Z347" s="38"/>
      <c r="AA347" s="38"/>
      <c r="AB347" s="38"/>
      <c r="AC347" s="38"/>
      <c r="AD347" s="38"/>
      <c r="AE347" s="38"/>
      <c r="AF347" s="38"/>
      <c r="AG347" s="38"/>
      <c r="AH347" s="38"/>
      <c r="AI347" s="38"/>
      <c r="AJ347" s="38"/>
    </row>
    <row r="348" spans="1:36" ht="17.25" customHeight="1" x14ac:dyDescent="0.2">
      <c r="A348" s="75" t="s">
        <v>17</v>
      </c>
      <c r="B348" s="75" t="s">
        <v>322</v>
      </c>
      <c r="C348" s="74" t="s">
        <v>5025</v>
      </c>
      <c r="D348" s="75" t="s">
        <v>743</v>
      </c>
      <c r="E348" s="75" t="s">
        <v>743</v>
      </c>
      <c r="F348" s="38">
        <v>10</v>
      </c>
      <c r="G348" s="40" t="s">
        <v>266</v>
      </c>
      <c r="H348" s="38">
        <v>1993</v>
      </c>
      <c r="I348" s="38" t="s">
        <v>869</v>
      </c>
      <c r="J348" s="38" t="s">
        <v>842</v>
      </c>
      <c r="K348" s="38"/>
      <c r="L348" s="38" t="s">
        <v>95</v>
      </c>
      <c r="M348" s="38" t="s">
        <v>727</v>
      </c>
      <c r="N348" s="38"/>
      <c r="O348" s="38"/>
      <c r="P348" s="38" t="s">
        <v>78</v>
      </c>
      <c r="Q348" s="38" t="s">
        <v>78</v>
      </c>
      <c r="R348" s="38"/>
      <c r="S348" s="38"/>
      <c r="T348" s="38"/>
      <c r="U348" s="38"/>
      <c r="V348" s="38"/>
      <c r="W348" s="38"/>
      <c r="X348" s="38"/>
      <c r="Y348" s="38"/>
      <c r="Z348" s="38"/>
      <c r="AA348" s="38"/>
      <c r="AB348" s="38"/>
      <c r="AC348" s="38"/>
      <c r="AD348" s="38"/>
      <c r="AE348" s="38"/>
      <c r="AF348" s="38"/>
      <c r="AG348" s="38"/>
      <c r="AH348" s="38"/>
      <c r="AI348" s="38"/>
      <c r="AJ348" s="38"/>
    </row>
    <row r="349" spans="1:36" ht="17.25" customHeight="1" x14ac:dyDescent="0.2">
      <c r="A349" s="75" t="s">
        <v>17</v>
      </c>
      <c r="B349" s="75" t="s">
        <v>278</v>
      </c>
      <c r="C349" s="74" t="s">
        <v>5025</v>
      </c>
      <c r="D349" s="75" t="s">
        <v>743</v>
      </c>
      <c r="E349" s="75" t="s">
        <v>743</v>
      </c>
      <c r="F349" s="38">
        <v>11</v>
      </c>
      <c r="G349" s="40" t="s">
        <v>269</v>
      </c>
      <c r="H349" s="38">
        <v>1994</v>
      </c>
      <c r="I349" s="38" t="s">
        <v>872</v>
      </c>
      <c r="J349" s="38" t="s">
        <v>842</v>
      </c>
      <c r="K349" s="38"/>
      <c r="L349" s="38" t="s">
        <v>95</v>
      </c>
      <c r="M349" s="38" t="s">
        <v>727</v>
      </c>
      <c r="N349" s="38"/>
      <c r="O349" s="38"/>
      <c r="P349" s="38" t="s">
        <v>78</v>
      </c>
      <c r="Q349" s="38" t="s">
        <v>78</v>
      </c>
      <c r="R349" s="38"/>
      <c r="S349" s="38"/>
      <c r="T349" s="38"/>
      <c r="U349" s="38"/>
      <c r="V349" s="38"/>
      <c r="W349" s="38"/>
      <c r="X349" s="38"/>
      <c r="Y349" s="38"/>
      <c r="Z349" s="38"/>
      <c r="AA349" s="38"/>
      <c r="AB349" s="38"/>
      <c r="AC349" s="38"/>
      <c r="AD349" s="38"/>
      <c r="AE349" s="38"/>
      <c r="AF349" s="38"/>
      <c r="AG349" s="38"/>
      <c r="AH349" s="38"/>
      <c r="AI349" s="38"/>
      <c r="AJ349" s="38"/>
    </row>
    <row r="350" spans="1:36" ht="17.25" customHeight="1" x14ac:dyDescent="0.2">
      <c r="A350" s="75" t="s">
        <v>17</v>
      </c>
      <c r="B350" s="75" t="s">
        <v>297</v>
      </c>
      <c r="C350" s="74" t="s">
        <v>5025</v>
      </c>
      <c r="D350" s="75" t="s">
        <v>743</v>
      </c>
      <c r="E350" s="75" t="s">
        <v>743</v>
      </c>
      <c r="F350" s="38">
        <v>12</v>
      </c>
      <c r="G350" s="40" t="s">
        <v>273</v>
      </c>
      <c r="H350" s="38">
        <v>1995</v>
      </c>
      <c r="I350" s="38" t="s">
        <v>875</v>
      </c>
      <c r="J350" s="38" t="s">
        <v>842</v>
      </c>
      <c r="K350" s="38"/>
      <c r="L350" s="38" t="s">
        <v>95</v>
      </c>
      <c r="M350" s="38" t="s">
        <v>727</v>
      </c>
      <c r="N350" s="38"/>
      <c r="O350" s="38"/>
      <c r="P350" s="38" t="s">
        <v>78</v>
      </c>
      <c r="Q350" s="38" t="s">
        <v>78</v>
      </c>
      <c r="R350" s="38"/>
      <c r="S350" s="38"/>
      <c r="T350" s="38"/>
      <c r="U350" s="38"/>
      <c r="V350" s="38"/>
      <c r="W350" s="38"/>
      <c r="X350" s="38"/>
      <c r="Y350" s="38"/>
      <c r="Z350" s="38"/>
      <c r="AA350" s="38"/>
      <c r="AB350" s="38"/>
      <c r="AC350" s="38"/>
      <c r="AD350" s="38"/>
      <c r="AE350" s="38"/>
      <c r="AF350" s="38"/>
      <c r="AG350" s="38"/>
      <c r="AH350" s="38"/>
      <c r="AI350" s="38"/>
      <c r="AJ350" s="38"/>
    </row>
    <row r="351" spans="1:36" ht="17.25" customHeight="1" x14ac:dyDescent="0.2">
      <c r="A351" s="75" t="s">
        <v>17</v>
      </c>
      <c r="B351" s="75" t="s">
        <v>250</v>
      </c>
      <c r="C351" s="74" t="s">
        <v>5025</v>
      </c>
      <c r="D351" s="75" t="s">
        <v>743</v>
      </c>
      <c r="E351" s="75" t="s">
        <v>743</v>
      </c>
      <c r="F351" s="38">
        <v>13</v>
      </c>
      <c r="G351" s="40" t="s">
        <v>276</v>
      </c>
      <c r="H351" s="38">
        <v>1996</v>
      </c>
      <c r="I351" s="38" t="s">
        <v>877</v>
      </c>
      <c r="J351" s="38" t="s">
        <v>842</v>
      </c>
      <c r="K351" s="38"/>
      <c r="L351" s="38" t="s">
        <v>95</v>
      </c>
      <c r="M351" s="38" t="s">
        <v>727</v>
      </c>
      <c r="N351" s="38"/>
      <c r="O351" s="38"/>
      <c r="P351" s="38" t="s">
        <v>78</v>
      </c>
      <c r="Q351" s="38" t="s">
        <v>78</v>
      </c>
      <c r="R351" s="38"/>
      <c r="S351" s="38"/>
      <c r="T351" s="38"/>
      <c r="U351" s="38"/>
      <c r="V351" s="38"/>
      <c r="W351" s="38"/>
      <c r="X351" s="38"/>
      <c r="Y351" s="38"/>
      <c r="Z351" s="38"/>
      <c r="AA351" s="38"/>
      <c r="AB351" s="38"/>
      <c r="AC351" s="38"/>
      <c r="AD351" s="38"/>
      <c r="AE351" s="38"/>
      <c r="AF351" s="38"/>
      <c r="AG351" s="38"/>
      <c r="AH351" s="38"/>
      <c r="AI351" s="38"/>
      <c r="AJ351" s="38"/>
    </row>
    <row r="352" spans="1:36" ht="17.25" customHeight="1" x14ac:dyDescent="0.2">
      <c r="A352" s="75" t="s">
        <v>17</v>
      </c>
      <c r="B352" s="75" t="s">
        <v>272</v>
      </c>
      <c r="C352" s="74" t="s">
        <v>5025</v>
      </c>
      <c r="D352" s="75" t="s">
        <v>743</v>
      </c>
      <c r="E352" s="75" t="s">
        <v>743</v>
      </c>
      <c r="F352" s="38">
        <v>14</v>
      </c>
      <c r="G352" s="40" t="s">
        <v>279</v>
      </c>
      <c r="H352" s="38">
        <v>1997</v>
      </c>
      <c r="I352" s="38" t="s">
        <v>882</v>
      </c>
      <c r="J352" s="38" t="s">
        <v>842</v>
      </c>
      <c r="K352" s="38"/>
      <c r="L352" s="38" t="s">
        <v>95</v>
      </c>
      <c r="M352" s="38" t="s">
        <v>727</v>
      </c>
      <c r="N352" s="38"/>
      <c r="O352" s="38"/>
      <c r="P352" s="38" t="s">
        <v>78</v>
      </c>
      <c r="Q352" s="38" t="s">
        <v>78</v>
      </c>
      <c r="R352" s="38"/>
      <c r="S352" s="38"/>
      <c r="T352" s="38"/>
      <c r="U352" s="38"/>
      <c r="V352" s="38"/>
      <c r="W352" s="38"/>
      <c r="X352" s="38"/>
      <c r="Y352" s="38"/>
      <c r="Z352" s="38"/>
      <c r="AA352" s="38"/>
      <c r="AB352" s="38"/>
      <c r="AC352" s="38"/>
      <c r="AD352" s="38"/>
      <c r="AE352" s="38"/>
      <c r="AF352" s="38"/>
      <c r="AG352" s="38"/>
      <c r="AH352" s="38"/>
      <c r="AI352" s="38"/>
      <c r="AJ352" s="38"/>
    </row>
    <row r="353" spans="1:36" ht="17.25" customHeight="1" x14ac:dyDescent="0.2">
      <c r="A353" s="75" t="s">
        <v>17</v>
      </c>
      <c r="B353" s="75" t="s">
        <v>331</v>
      </c>
      <c r="C353" s="74" t="s">
        <v>5025</v>
      </c>
      <c r="D353" s="75" t="s">
        <v>743</v>
      </c>
      <c r="E353" s="75" t="s">
        <v>743</v>
      </c>
      <c r="F353" s="38">
        <v>15</v>
      </c>
      <c r="G353" s="40" t="s">
        <v>282</v>
      </c>
      <c r="H353" s="38">
        <v>1998</v>
      </c>
      <c r="I353" s="38" t="s">
        <v>885</v>
      </c>
      <c r="J353" s="38" t="s">
        <v>842</v>
      </c>
      <c r="K353" s="38"/>
      <c r="L353" s="38" t="s">
        <v>95</v>
      </c>
      <c r="M353" s="38" t="s">
        <v>727</v>
      </c>
      <c r="N353" s="38"/>
      <c r="O353" s="38"/>
      <c r="P353" s="38" t="s">
        <v>78</v>
      </c>
      <c r="Q353" s="38" t="s">
        <v>78</v>
      </c>
      <c r="R353" s="38"/>
      <c r="S353" s="38"/>
      <c r="T353" s="38"/>
      <c r="U353" s="38"/>
      <c r="V353" s="38"/>
      <c r="W353" s="38"/>
      <c r="X353" s="38"/>
      <c r="Y353" s="38"/>
      <c r="Z353" s="38"/>
      <c r="AA353" s="38"/>
      <c r="AB353" s="38"/>
      <c r="AC353" s="38"/>
      <c r="AD353" s="38"/>
      <c r="AE353" s="38"/>
      <c r="AF353" s="38"/>
      <c r="AG353" s="38"/>
      <c r="AH353" s="38"/>
      <c r="AI353" s="38"/>
      <c r="AJ353" s="38"/>
    </row>
    <row r="354" spans="1:36" ht="17.25" customHeight="1" x14ac:dyDescent="0.2">
      <c r="A354" s="75" t="s">
        <v>17</v>
      </c>
      <c r="B354" s="75" t="s">
        <v>259</v>
      </c>
      <c r="C354" s="74" t="s">
        <v>5025</v>
      </c>
      <c r="D354" s="75" t="s">
        <v>743</v>
      </c>
      <c r="E354" s="75" t="s">
        <v>743</v>
      </c>
      <c r="F354" s="38">
        <v>16</v>
      </c>
      <c r="G354" s="40" t="s">
        <v>285</v>
      </c>
      <c r="H354" s="38">
        <v>1999</v>
      </c>
      <c r="I354" s="38" t="s">
        <v>888</v>
      </c>
      <c r="J354" s="38" t="s">
        <v>842</v>
      </c>
      <c r="K354" s="38"/>
      <c r="L354" s="38" t="s">
        <v>95</v>
      </c>
      <c r="M354" s="38" t="s">
        <v>727</v>
      </c>
      <c r="N354" s="38"/>
      <c r="O354" s="38"/>
      <c r="P354" s="38" t="s">
        <v>78</v>
      </c>
      <c r="Q354" s="38" t="s">
        <v>78</v>
      </c>
      <c r="R354" s="38"/>
      <c r="S354" s="38"/>
      <c r="T354" s="38"/>
      <c r="U354" s="38"/>
      <c r="V354" s="38"/>
      <c r="W354" s="38"/>
      <c r="X354" s="38"/>
      <c r="Y354" s="38"/>
      <c r="Z354" s="38"/>
      <c r="AA354" s="38"/>
      <c r="AB354" s="38"/>
      <c r="AC354" s="38"/>
      <c r="AD354" s="38"/>
      <c r="AE354" s="38"/>
      <c r="AF354" s="38"/>
      <c r="AG354" s="38"/>
      <c r="AH354" s="38"/>
      <c r="AI354" s="38"/>
      <c r="AJ354" s="38"/>
    </row>
    <row r="355" spans="1:36" ht="17.25" customHeight="1" x14ac:dyDescent="0.2">
      <c r="A355" s="75" t="s">
        <v>17</v>
      </c>
      <c r="B355" s="75" t="s">
        <v>287</v>
      </c>
      <c r="C355" s="74" t="s">
        <v>5025</v>
      </c>
      <c r="D355" s="75" t="s">
        <v>743</v>
      </c>
      <c r="E355" s="75" t="s">
        <v>743</v>
      </c>
      <c r="F355" s="38">
        <v>17</v>
      </c>
      <c r="G355" s="40" t="s">
        <v>288</v>
      </c>
      <c r="H355" s="38">
        <v>2000</v>
      </c>
      <c r="I355" s="38" t="s">
        <v>891</v>
      </c>
      <c r="J355" s="38" t="s">
        <v>842</v>
      </c>
      <c r="K355" s="38"/>
      <c r="L355" s="38" t="s">
        <v>95</v>
      </c>
      <c r="M355" s="38" t="s">
        <v>727</v>
      </c>
      <c r="N355" s="38"/>
      <c r="O355" s="38"/>
      <c r="P355" s="38" t="s">
        <v>78</v>
      </c>
      <c r="Q355" s="38" t="s">
        <v>78</v>
      </c>
      <c r="R355" s="38"/>
      <c r="S355" s="38"/>
      <c r="T355" s="38"/>
      <c r="U355" s="38"/>
      <c r="V355" s="38"/>
      <c r="W355" s="38"/>
      <c r="X355" s="38"/>
      <c r="Y355" s="38"/>
      <c r="Z355" s="38"/>
      <c r="AA355" s="38"/>
      <c r="AB355" s="38"/>
      <c r="AC355" s="38"/>
      <c r="AD355" s="38"/>
      <c r="AE355" s="38"/>
      <c r="AF355" s="38"/>
      <c r="AG355" s="38"/>
      <c r="AH355" s="38"/>
      <c r="AI355" s="38"/>
      <c r="AJ355" s="38"/>
    </row>
    <row r="356" spans="1:36" ht="17.25" customHeight="1" x14ac:dyDescent="0.2">
      <c r="A356" s="75" t="s">
        <v>17</v>
      </c>
      <c r="B356" s="75" t="s">
        <v>275</v>
      </c>
      <c r="C356" s="74" t="s">
        <v>5025</v>
      </c>
      <c r="D356" s="75" t="s">
        <v>743</v>
      </c>
      <c r="E356" s="75" t="s">
        <v>743</v>
      </c>
      <c r="F356" s="38">
        <v>18</v>
      </c>
      <c r="G356" s="40" t="s">
        <v>291</v>
      </c>
      <c r="H356" s="38">
        <v>2001</v>
      </c>
      <c r="I356" s="38" t="s">
        <v>894</v>
      </c>
      <c r="J356" s="38" t="s">
        <v>842</v>
      </c>
      <c r="K356" s="38"/>
      <c r="L356" s="38" t="s">
        <v>95</v>
      </c>
      <c r="M356" s="38" t="s">
        <v>727</v>
      </c>
      <c r="N356" s="38"/>
      <c r="O356" s="38"/>
      <c r="P356" s="38" t="s">
        <v>78</v>
      </c>
      <c r="Q356" s="38" t="s">
        <v>78</v>
      </c>
      <c r="R356" s="38"/>
      <c r="S356" s="38"/>
      <c r="T356" s="38"/>
      <c r="U356" s="38"/>
      <c r="V356" s="38"/>
      <c r="W356" s="38"/>
      <c r="X356" s="38"/>
      <c r="Y356" s="38"/>
      <c r="Z356" s="38"/>
      <c r="AA356" s="38"/>
      <c r="AB356" s="38"/>
      <c r="AC356" s="38"/>
      <c r="AD356" s="38"/>
      <c r="AE356" s="38"/>
      <c r="AF356" s="38"/>
      <c r="AG356" s="38"/>
      <c r="AH356" s="38"/>
      <c r="AI356" s="38"/>
      <c r="AJ356" s="38"/>
    </row>
    <row r="357" spans="1:36" ht="17.25" customHeight="1" x14ac:dyDescent="0.2">
      <c r="A357" s="75" t="s">
        <v>17</v>
      </c>
      <c r="B357" s="75" t="s">
        <v>300</v>
      </c>
      <c r="C357" s="74" t="s">
        <v>5025</v>
      </c>
      <c r="D357" s="75" t="s">
        <v>743</v>
      </c>
      <c r="E357" s="75" t="s">
        <v>743</v>
      </c>
      <c r="F357" s="38">
        <v>19</v>
      </c>
      <c r="G357" s="40" t="s">
        <v>294</v>
      </c>
      <c r="H357" s="38">
        <v>2002</v>
      </c>
      <c r="I357" s="38" t="s">
        <v>896</v>
      </c>
      <c r="J357" s="38" t="s">
        <v>842</v>
      </c>
      <c r="K357" s="38"/>
      <c r="L357" s="38" t="s">
        <v>95</v>
      </c>
      <c r="M357" s="38" t="s">
        <v>727</v>
      </c>
      <c r="N357" s="38"/>
      <c r="O357" s="38"/>
      <c r="P357" s="38" t="s">
        <v>78</v>
      </c>
      <c r="Q357" s="38" t="s">
        <v>78</v>
      </c>
      <c r="R357" s="38"/>
      <c r="S357" s="38"/>
      <c r="T357" s="38"/>
      <c r="U357" s="38"/>
      <c r="V357" s="38"/>
      <c r="W357" s="38"/>
      <c r="X357" s="38"/>
      <c r="Y357" s="38"/>
      <c r="Z357" s="38"/>
      <c r="AA357" s="38"/>
      <c r="AB357" s="38"/>
      <c r="AC357" s="38"/>
      <c r="AD357" s="38"/>
      <c r="AE357" s="38"/>
      <c r="AF357" s="38"/>
      <c r="AG357" s="38"/>
      <c r="AH357" s="38"/>
      <c r="AI357" s="38"/>
      <c r="AJ357" s="38"/>
    </row>
    <row r="358" spans="1:36" ht="17.25" customHeight="1" x14ac:dyDescent="0.2">
      <c r="A358" s="75" t="s">
        <v>17</v>
      </c>
      <c r="B358" s="75" t="s">
        <v>265</v>
      </c>
      <c r="C358" s="74" t="s">
        <v>5025</v>
      </c>
      <c r="D358" s="75" t="s">
        <v>743</v>
      </c>
      <c r="E358" s="75" t="s">
        <v>743</v>
      </c>
      <c r="F358" s="38">
        <v>20</v>
      </c>
      <c r="G358" s="40" t="s">
        <v>298</v>
      </c>
      <c r="H358" s="38">
        <v>2003</v>
      </c>
      <c r="I358" s="38" t="s">
        <v>901</v>
      </c>
      <c r="J358" s="38" t="s">
        <v>842</v>
      </c>
      <c r="K358" s="38"/>
      <c r="L358" s="38" t="s">
        <v>95</v>
      </c>
      <c r="M358" s="38" t="s">
        <v>727</v>
      </c>
      <c r="N358" s="38"/>
      <c r="O358" s="38"/>
      <c r="P358" s="38" t="s">
        <v>78</v>
      </c>
      <c r="Q358" s="38" t="s">
        <v>78</v>
      </c>
      <c r="R358" s="38"/>
      <c r="S358" s="38"/>
      <c r="T358" s="38"/>
      <c r="U358" s="38"/>
      <c r="V358" s="38"/>
      <c r="W358" s="38"/>
      <c r="X358" s="38"/>
      <c r="Y358" s="38"/>
      <c r="Z358" s="38"/>
      <c r="AA358" s="38"/>
      <c r="AB358" s="38"/>
      <c r="AC358" s="38"/>
      <c r="AD358" s="38"/>
      <c r="AE358" s="38"/>
      <c r="AF358" s="38"/>
      <c r="AG358" s="38"/>
      <c r="AH358" s="38"/>
      <c r="AI358" s="38"/>
      <c r="AJ358" s="38"/>
    </row>
    <row r="359" spans="1:36" ht="17.25" customHeight="1" x14ac:dyDescent="0.2">
      <c r="A359" s="75" t="s">
        <v>17</v>
      </c>
      <c r="B359" s="75" t="s">
        <v>312</v>
      </c>
      <c r="C359" s="74" t="s">
        <v>5025</v>
      </c>
      <c r="D359" s="75" t="s">
        <v>743</v>
      </c>
      <c r="E359" s="75" t="s">
        <v>743</v>
      </c>
      <c r="F359" s="38">
        <v>21</v>
      </c>
      <c r="G359" s="40" t="s">
        <v>301</v>
      </c>
      <c r="H359" s="38">
        <v>2004</v>
      </c>
      <c r="I359" s="38" t="s">
        <v>904</v>
      </c>
      <c r="J359" s="38" t="s">
        <v>842</v>
      </c>
      <c r="K359" s="38"/>
      <c r="L359" s="38" t="s">
        <v>95</v>
      </c>
      <c r="M359" s="38" t="s">
        <v>727</v>
      </c>
      <c r="N359" s="38"/>
      <c r="O359" s="38"/>
      <c r="P359" s="38" t="s">
        <v>78</v>
      </c>
      <c r="Q359" s="38" t="s">
        <v>78</v>
      </c>
      <c r="R359" s="38"/>
      <c r="S359" s="38"/>
      <c r="T359" s="38"/>
      <c r="U359" s="38"/>
      <c r="V359" s="38"/>
      <c r="W359" s="38"/>
      <c r="X359" s="38"/>
      <c r="Y359" s="38"/>
      <c r="Z359" s="38"/>
      <c r="AA359" s="38"/>
      <c r="AB359" s="38"/>
      <c r="AC359" s="38"/>
      <c r="AD359" s="38"/>
      <c r="AE359" s="38"/>
      <c r="AF359" s="38"/>
      <c r="AG359" s="38"/>
      <c r="AH359" s="38"/>
      <c r="AI359" s="38"/>
      <c r="AJ359" s="38"/>
    </row>
    <row r="360" spans="1:36" ht="17.25" customHeight="1" x14ac:dyDescent="0.2">
      <c r="A360" s="75" t="s">
        <v>17</v>
      </c>
      <c r="B360" s="75" t="s">
        <v>256</v>
      </c>
      <c r="C360" s="74" t="s">
        <v>5025</v>
      </c>
      <c r="D360" s="75" t="s">
        <v>743</v>
      </c>
      <c r="E360" s="75" t="s">
        <v>743</v>
      </c>
      <c r="F360" s="38">
        <v>22</v>
      </c>
      <c r="G360" s="40" t="s">
        <v>304</v>
      </c>
      <c r="H360" s="38">
        <v>2005</v>
      </c>
      <c r="I360" s="38" t="s">
        <v>907</v>
      </c>
      <c r="J360" s="38" t="s">
        <v>842</v>
      </c>
      <c r="K360" s="38"/>
      <c r="L360" s="38" t="s">
        <v>95</v>
      </c>
      <c r="M360" s="38" t="s">
        <v>727</v>
      </c>
      <c r="N360" s="38"/>
      <c r="O360" s="38"/>
      <c r="P360" s="38" t="s">
        <v>78</v>
      </c>
      <c r="Q360" s="38" t="s">
        <v>78</v>
      </c>
      <c r="R360" s="38"/>
      <c r="S360" s="38"/>
      <c r="T360" s="38"/>
      <c r="U360" s="38"/>
      <c r="V360" s="38"/>
      <c r="W360" s="38"/>
      <c r="X360" s="38"/>
      <c r="Y360" s="38"/>
      <c r="Z360" s="38"/>
      <c r="AA360" s="38"/>
      <c r="AB360" s="38"/>
      <c r="AC360" s="38"/>
      <c r="AD360" s="38"/>
      <c r="AE360" s="38"/>
      <c r="AF360" s="38"/>
      <c r="AG360" s="38"/>
      <c r="AH360" s="38"/>
      <c r="AI360" s="38"/>
      <c r="AJ360" s="38"/>
    </row>
    <row r="361" spans="1:36" ht="17.25" customHeight="1" x14ac:dyDescent="0.2">
      <c r="A361" s="75" t="s">
        <v>17</v>
      </c>
      <c r="B361" s="75" t="s">
        <v>243</v>
      </c>
      <c r="C361" s="74" t="s">
        <v>5025</v>
      </c>
      <c r="D361" s="75" t="s">
        <v>743</v>
      </c>
      <c r="E361" s="75" t="s">
        <v>743</v>
      </c>
      <c r="F361" s="38">
        <v>23</v>
      </c>
      <c r="G361" s="40" t="s">
        <v>307</v>
      </c>
      <c r="H361" s="38">
        <v>2006</v>
      </c>
      <c r="I361" s="38" t="s">
        <v>909</v>
      </c>
      <c r="J361" s="38" t="s">
        <v>842</v>
      </c>
      <c r="K361" s="38"/>
      <c r="L361" s="38" t="s">
        <v>95</v>
      </c>
      <c r="M361" s="38" t="s">
        <v>727</v>
      </c>
      <c r="N361" s="38"/>
      <c r="O361" s="38"/>
      <c r="P361" s="38" t="s">
        <v>78</v>
      </c>
      <c r="Q361" s="38" t="s">
        <v>78</v>
      </c>
      <c r="R361" s="38"/>
      <c r="S361" s="38"/>
      <c r="T361" s="38"/>
      <c r="U361" s="38"/>
      <c r="V361" s="38"/>
      <c r="W361" s="38"/>
      <c r="X361" s="38"/>
      <c r="Y361" s="38"/>
      <c r="Z361" s="38"/>
      <c r="AA361" s="38"/>
      <c r="AB361" s="38"/>
      <c r="AC361" s="38"/>
      <c r="AD361" s="38"/>
      <c r="AE361" s="38"/>
      <c r="AF361" s="38"/>
      <c r="AG361" s="38"/>
      <c r="AH361" s="38"/>
      <c r="AI361" s="38"/>
      <c r="AJ361" s="38"/>
    </row>
    <row r="362" spans="1:36" ht="17.25" customHeight="1" x14ac:dyDescent="0.2">
      <c r="A362" s="75" t="s">
        <v>17</v>
      </c>
      <c r="B362" s="75" t="s">
        <v>237</v>
      </c>
      <c r="C362" s="74" t="s">
        <v>5025</v>
      </c>
      <c r="D362" s="75" t="s">
        <v>743</v>
      </c>
      <c r="E362" s="75" t="s">
        <v>743</v>
      </c>
      <c r="F362" s="38">
        <v>24</v>
      </c>
      <c r="G362" s="40" t="s">
        <v>310</v>
      </c>
      <c r="H362" s="38">
        <v>2007</v>
      </c>
      <c r="I362" s="38" t="s">
        <v>912</v>
      </c>
      <c r="J362" s="38" t="s">
        <v>842</v>
      </c>
      <c r="K362" s="38"/>
      <c r="L362" s="38" t="s">
        <v>95</v>
      </c>
      <c r="M362" s="38" t="s">
        <v>727</v>
      </c>
      <c r="N362" s="38"/>
      <c r="O362" s="38"/>
      <c r="P362" s="38" t="s">
        <v>78</v>
      </c>
      <c r="Q362" s="38" t="s">
        <v>78</v>
      </c>
      <c r="R362" s="38"/>
      <c r="S362" s="38"/>
      <c r="T362" s="38"/>
      <c r="U362" s="38"/>
      <c r="V362" s="38"/>
      <c r="W362" s="38"/>
      <c r="X362" s="38"/>
      <c r="Y362" s="38"/>
      <c r="Z362" s="38"/>
      <c r="AA362" s="38"/>
      <c r="AB362" s="38"/>
      <c r="AC362" s="38"/>
      <c r="AD362" s="38"/>
      <c r="AE362" s="38"/>
      <c r="AF362" s="38"/>
      <c r="AG362" s="38"/>
      <c r="AH362" s="38"/>
      <c r="AI362" s="38"/>
      <c r="AJ362" s="38"/>
    </row>
    <row r="363" spans="1:36" ht="17.25" customHeight="1" x14ac:dyDescent="0.2">
      <c r="A363" s="75" t="s">
        <v>17</v>
      </c>
      <c r="B363" s="75" t="s">
        <v>241</v>
      </c>
      <c r="C363" s="74" t="s">
        <v>5025</v>
      </c>
      <c r="D363" s="75" t="s">
        <v>743</v>
      </c>
      <c r="E363" s="75" t="s">
        <v>743</v>
      </c>
      <c r="F363" s="38">
        <v>25</v>
      </c>
      <c r="G363" s="40" t="s">
        <v>313</v>
      </c>
      <c r="H363" s="38">
        <v>2008</v>
      </c>
      <c r="I363" s="38" t="s">
        <v>917</v>
      </c>
      <c r="J363" s="38" t="s">
        <v>842</v>
      </c>
      <c r="K363" s="38"/>
      <c r="L363" s="38" t="s">
        <v>95</v>
      </c>
      <c r="M363" s="38" t="s">
        <v>727</v>
      </c>
      <c r="N363" s="38"/>
      <c r="O363" s="38"/>
      <c r="P363" s="38" t="s">
        <v>78</v>
      </c>
      <c r="Q363" s="38" t="s">
        <v>78</v>
      </c>
      <c r="R363" s="38"/>
      <c r="S363" s="38"/>
      <c r="T363" s="38"/>
      <c r="U363" s="38"/>
      <c r="V363" s="38"/>
      <c r="W363" s="38"/>
      <c r="X363" s="38"/>
      <c r="Y363" s="38"/>
      <c r="Z363" s="38"/>
      <c r="AA363" s="38"/>
      <c r="AB363" s="38"/>
      <c r="AC363" s="38"/>
      <c r="AD363" s="38"/>
      <c r="AE363" s="38"/>
      <c r="AF363" s="38"/>
      <c r="AG363" s="38"/>
      <c r="AH363" s="38"/>
      <c r="AI363" s="38"/>
      <c r="AJ363" s="38"/>
    </row>
    <row r="364" spans="1:36" ht="17.25" customHeight="1" x14ac:dyDescent="0.2">
      <c r="A364" s="75" t="s">
        <v>17</v>
      </c>
      <c r="B364" s="75" t="s">
        <v>303</v>
      </c>
      <c r="C364" s="74" t="s">
        <v>5025</v>
      </c>
      <c r="D364" s="75" t="s">
        <v>743</v>
      </c>
      <c r="E364" s="75" t="s">
        <v>743</v>
      </c>
      <c r="F364" s="38">
        <v>26</v>
      </c>
      <c r="G364" s="40" t="s">
        <v>317</v>
      </c>
      <c r="H364" s="38">
        <v>2009</v>
      </c>
      <c r="I364" s="38" t="s">
        <v>920</v>
      </c>
      <c r="J364" s="38" t="s">
        <v>842</v>
      </c>
      <c r="K364" s="38"/>
      <c r="L364" s="38" t="s">
        <v>95</v>
      </c>
      <c r="M364" s="38" t="s">
        <v>727</v>
      </c>
      <c r="N364" s="38"/>
      <c r="O364" s="38"/>
      <c r="P364" s="38" t="s">
        <v>78</v>
      </c>
      <c r="Q364" s="38" t="s">
        <v>78</v>
      </c>
      <c r="R364" s="38"/>
      <c r="S364" s="38"/>
      <c r="T364" s="38"/>
      <c r="U364" s="38"/>
      <c r="V364" s="38"/>
      <c r="W364" s="38"/>
      <c r="X364" s="38"/>
      <c r="Y364" s="38"/>
      <c r="Z364" s="38"/>
      <c r="AA364" s="38"/>
      <c r="AB364" s="38"/>
      <c r="AC364" s="38"/>
      <c r="AD364" s="38"/>
      <c r="AE364" s="38"/>
      <c r="AF364" s="38"/>
      <c r="AG364" s="38"/>
      <c r="AH364" s="38"/>
      <c r="AI364" s="38"/>
      <c r="AJ364" s="38"/>
    </row>
    <row r="365" spans="1:36" ht="17.25" customHeight="1" x14ac:dyDescent="0.2">
      <c r="A365" s="75" t="s">
        <v>17</v>
      </c>
      <c r="B365" s="75" t="s">
        <v>268</v>
      </c>
      <c r="C365" s="74" t="s">
        <v>5025</v>
      </c>
      <c r="D365" s="75" t="s">
        <v>743</v>
      </c>
      <c r="E365" s="75" t="s">
        <v>743</v>
      </c>
      <c r="F365" s="38">
        <v>27</v>
      </c>
      <c r="G365" s="40" t="s">
        <v>320</v>
      </c>
      <c r="H365" s="38">
        <v>2010</v>
      </c>
      <c r="I365" s="38" t="s">
        <v>923</v>
      </c>
      <c r="J365" s="38" t="s">
        <v>842</v>
      </c>
      <c r="K365" s="38"/>
      <c r="L365" s="38" t="s">
        <v>95</v>
      </c>
      <c r="M365" s="38" t="s">
        <v>727</v>
      </c>
      <c r="N365" s="38"/>
      <c r="O365" s="38"/>
      <c r="P365" s="38" t="s">
        <v>78</v>
      </c>
      <c r="Q365" s="38" t="s">
        <v>78</v>
      </c>
      <c r="R365" s="38"/>
      <c r="S365" s="38"/>
      <c r="T365" s="38"/>
      <c r="U365" s="38"/>
      <c r="V365" s="38"/>
      <c r="W365" s="38"/>
      <c r="X365" s="38"/>
      <c r="Y365" s="38"/>
      <c r="Z365" s="38"/>
      <c r="AA365" s="38"/>
      <c r="AB365" s="38"/>
      <c r="AC365" s="38"/>
      <c r="AD365" s="38"/>
      <c r="AE365" s="38"/>
      <c r="AF365" s="38"/>
      <c r="AG365" s="38"/>
      <c r="AH365" s="38"/>
      <c r="AI365" s="38"/>
      <c r="AJ365" s="38"/>
    </row>
    <row r="366" spans="1:36" ht="17.25" customHeight="1" x14ac:dyDescent="0.2">
      <c r="A366" s="75" t="s">
        <v>17</v>
      </c>
      <c r="B366" s="75" t="s">
        <v>319</v>
      </c>
      <c r="C366" s="74" t="s">
        <v>5025</v>
      </c>
      <c r="D366" s="75" t="s">
        <v>743</v>
      </c>
      <c r="E366" s="75" t="s">
        <v>743</v>
      </c>
      <c r="F366" s="38">
        <v>28</v>
      </c>
      <c r="G366" s="40" t="s">
        <v>323</v>
      </c>
      <c r="H366" s="38">
        <v>2011</v>
      </c>
      <c r="I366" s="38" t="s">
        <v>926</v>
      </c>
      <c r="J366" s="38" t="s">
        <v>842</v>
      </c>
      <c r="K366" s="38"/>
      <c r="L366" s="38" t="s">
        <v>95</v>
      </c>
      <c r="M366" s="38" t="s">
        <v>727</v>
      </c>
      <c r="N366" s="38"/>
      <c r="O366" s="38"/>
      <c r="P366" s="38" t="s">
        <v>78</v>
      </c>
      <c r="Q366" s="38" t="s">
        <v>78</v>
      </c>
      <c r="R366" s="38"/>
      <c r="S366" s="38"/>
      <c r="T366" s="38"/>
      <c r="U366" s="38"/>
      <c r="V366" s="38"/>
      <c r="W366" s="38"/>
      <c r="X366" s="38"/>
      <c r="Y366" s="38"/>
      <c r="Z366" s="38"/>
      <c r="AA366" s="38"/>
      <c r="AB366" s="38"/>
      <c r="AC366" s="38"/>
      <c r="AD366" s="38"/>
      <c r="AE366" s="38"/>
      <c r="AF366" s="38"/>
      <c r="AG366" s="38"/>
      <c r="AH366" s="38"/>
      <c r="AI366" s="38"/>
      <c r="AJ366" s="38"/>
    </row>
    <row r="367" spans="1:36" ht="17.25" customHeight="1" x14ac:dyDescent="0.2">
      <c r="A367" s="75" t="s">
        <v>17</v>
      </c>
      <c r="B367" s="75" t="s">
        <v>334</v>
      </c>
      <c r="C367" s="74" t="s">
        <v>5025</v>
      </c>
      <c r="D367" s="75" t="s">
        <v>743</v>
      </c>
      <c r="E367" s="75" t="s">
        <v>743</v>
      </c>
      <c r="F367" s="38">
        <v>29</v>
      </c>
      <c r="G367" s="40" t="s">
        <v>326</v>
      </c>
      <c r="H367" s="38">
        <v>2012</v>
      </c>
      <c r="I367" s="38" t="s">
        <v>928</v>
      </c>
      <c r="J367" s="38" t="s">
        <v>842</v>
      </c>
      <c r="K367" s="38"/>
      <c r="L367" s="38" t="s">
        <v>95</v>
      </c>
      <c r="M367" s="38" t="s">
        <v>727</v>
      </c>
      <c r="N367" s="38"/>
      <c r="O367" s="38"/>
      <c r="P367" s="38" t="s">
        <v>78</v>
      </c>
      <c r="Q367" s="38" t="s">
        <v>78</v>
      </c>
      <c r="R367" s="38"/>
      <c r="S367" s="38"/>
      <c r="T367" s="38"/>
      <c r="U367" s="38"/>
      <c r="V367" s="38"/>
      <c r="W367" s="38"/>
      <c r="X367" s="38"/>
      <c r="Y367" s="38"/>
      <c r="Z367" s="38"/>
      <c r="AA367" s="38"/>
      <c r="AB367" s="38"/>
      <c r="AC367" s="38"/>
      <c r="AD367" s="38"/>
      <c r="AE367" s="38"/>
      <c r="AF367" s="38"/>
      <c r="AG367" s="38"/>
      <c r="AH367" s="38"/>
      <c r="AI367" s="38"/>
      <c r="AJ367" s="38"/>
    </row>
    <row r="368" spans="1:36" ht="17.25" customHeight="1" x14ac:dyDescent="0.2">
      <c r="A368" s="75" t="s">
        <v>17</v>
      </c>
      <c r="B368" s="75" t="s">
        <v>262</v>
      </c>
      <c r="C368" s="74" t="s">
        <v>5025</v>
      </c>
      <c r="D368" s="75" t="s">
        <v>743</v>
      </c>
      <c r="E368" s="75" t="s">
        <v>743</v>
      </c>
      <c r="F368" s="38">
        <v>30</v>
      </c>
      <c r="G368" s="40" t="s">
        <v>329</v>
      </c>
      <c r="H368" s="38">
        <v>2013</v>
      </c>
      <c r="I368" s="38" t="s">
        <v>931</v>
      </c>
      <c r="J368" s="38" t="s">
        <v>842</v>
      </c>
      <c r="K368" s="38"/>
      <c r="L368" s="38" t="s">
        <v>95</v>
      </c>
      <c r="M368" s="38" t="s">
        <v>727</v>
      </c>
      <c r="N368" s="38"/>
      <c r="O368" s="38"/>
      <c r="P368" s="38" t="s">
        <v>78</v>
      </c>
      <c r="Q368" s="38" t="s">
        <v>78</v>
      </c>
      <c r="R368" s="38"/>
      <c r="S368" s="38"/>
      <c r="T368" s="38"/>
      <c r="U368" s="38"/>
      <c r="V368" s="38"/>
      <c r="W368" s="38"/>
      <c r="X368" s="38"/>
      <c r="Y368" s="38"/>
      <c r="Z368" s="38"/>
      <c r="AA368" s="38"/>
      <c r="AB368" s="38"/>
      <c r="AC368" s="38"/>
      <c r="AD368" s="38"/>
      <c r="AE368" s="38"/>
      <c r="AF368" s="38"/>
      <c r="AG368" s="38"/>
      <c r="AH368" s="38"/>
      <c r="AI368" s="38"/>
      <c r="AJ368" s="38"/>
    </row>
    <row r="369" spans="1:36" ht="17.25" customHeight="1" x14ac:dyDescent="0.2">
      <c r="A369" s="75" t="s">
        <v>17</v>
      </c>
      <c r="B369" s="75" t="s">
        <v>290</v>
      </c>
      <c r="C369" s="74" t="s">
        <v>5025</v>
      </c>
      <c r="D369" s="75" t="s">
        <v>743</v>
      </c>
      <c r="E369" s="75" t="s">
        <v>743</v>
      </c>
      <c r="F369" s="38">
        <v>31</v>
      </c>
      <c r="G369" s="40" t="s">
        <v>332</v>
      </c>
      <c r="H369" s="38">
        <v>2014</v>
      </c>
      <c r="I369" s="38" t="s">
        <v>936</v>
      </c>
      <c r="J369" s="38" t="s">
        <v>842</v>
      </c>
      <c r="K369" s="38"/>
      <c r="L369" s="38" t="s">
        <v>95</v>
      </c>
      <c r="M369" s="38" t="s">
        <v>727</v>
      </c>
      <c r="N369" s="38"/>
      <c r="O369" s="38"/>
      <c r="P369" s="38" t="s">
        <v>78</v>
      </c>
      <c r="Q369" s="38" t="s">
        <v>78</v>
      </c>
      <c r="R369" s="38"/>
      <c r="S369" s="38"/>
      <c r="T369" s="38"/>
      <c r="U369" s="38"/>
      <c r="V369" s="38"/>
      <c r="W369" s="38"/>
      <c r="X369" s="38"/>
      <c r="Y369" s="38"/>
      <c r="Z369" s="38"/>
      <c r="AA369" s="38"/>
      <c r="AB369" s="38"/>
      <c r="AC369" s="38"/>
      <c r="AD369" s="38"/>
      <c r="AE369" s="38"/>
      <c r="AF369" s="38"/>
      <c r="AG369" s="38"/>
      <c r="AH369" s="38"/>
      <c r="AI369" s="38"/>
      <c r="AJ369" s="38"/>
    </row>
    <row r="370" spans="1:36" ht="17.25" customHeight="1" x14ac:dyDescent="0.2">
      <c r="A370" s="75" t="s">
        <v>17</v>
      </c>
      <c r="B370" s="75" t="s">
        <v>281</v>
      </c>
      <c r="C370" s="74" t="s">
        <v>5025</v>
      </c>
      <c r="D370" s="75" t="s">
        <v>743</v>
      </c>
      <c r="E370" s="75" t="s">
        <v>743</v>
      </c>
      <c r="F370" s="38">
        <v>32</v>
      </c>
      <c r="G370" s="40" t="s">
        <v>335</v>
      </c>
      <c r="H370" s="38">
        <v>2015</v>
      </c>
      <c r="I370" s="38" t="s">
        <v>938</v>
      </c>
      <c r="J370" s="38" t="s">
        <v>842</v>
      </c>
      <c r="K370" s="38"/>
      <c r="L370" s="38" t="s">
        <v>95</v>
      </c>
      <c r="M370" s="38" t="s">
        <v>727</v>
      </c>
      <c r="N370" s="38"/>
      <c r="O370" s="38"/>
      <c r="P370" s="38" t="s">
        <v>78</v>
      </c>
      <c r="Q370" s="38" t="s">
        <v>78</v>
      </c>
      <c r="R370" s="38"/>
      <c r="S370" s="38"/>
      <c r="T370" s="38"/>
      <c r="U370" s="38"/>
      <c r="V370" s="38"/>
      <c r="W370" s="38"/>
      <c r="X370" s="38"/>
      <c r="Y370" s="38"/>
      <c r="Z370" s="38"/>
      <c r="AA370" s="38"/>
      <c r="AB370" s="38"/>
      <c r="AC370" s="38"/>
      <c r="AD370" s="38"/>
      <c r="AE370" s="38"/>
      <c r="AF370" s="38"/>
      <c r="AG370" s="38"/>
      <c r="AH370" s="38"/>
      <c r="AI370" s="38"/>
      <c r="AJ370" s="38"/>
    </row>
    <row r="371" spans="1:36" ht="17.25" customHeight="1" x14ac:dyDescent="0.2">
      <c r="A371" s="75" t="s">
        <v>17</v>
      </c>
      <c r="B371" s="75" t="s">
        <v>453</v>
      </c>
      <c r="C371" s="74" t="s">
        <v>5025</v>
      </c>
      <c r="D371" s="75" t="s">
        <v>743</v>
      </c>
      <c r="E371" s="75" t="s">
        <v>743</v>
      </c>
      <c r="F371" s="38">
        <v>33</v>
      </c>
      <c r="G371" s="40" t="s">
        <v>454</v>
      </c>
      <c r="H371" s="38">
        <v>2016</v>
      </c>
      <c r="I371" s="38" t="s">
        <v>941</v>
      </c>
      <c r="J371" s="38" t="s">
        <v>842</v>
      </c>
      <c r="K371" s="38"/>
      <c r="L371" s="38" t="s">
        <v>95</v>
      </c>
      <c r="M371" s="38" t="s">
        <v>727</v>
      </c>
      <c r="N371" s="38"/>
      <c r="O371" s="38"/>
      <c r="P371" s="38" t="s">
        <v>78</v>
      </c>
      <c r="Q371" s="38" t="s">
        <v>78</v>
      </c>
      <c r="R371" s="38"/>
      <c r="S371" s="38"/>
      <c r="T371" s="38"/>
      <c r="U371" s="38"/>
      <c r="V371" s="38"/>
      <c r="W371" s="38"/>
      <c r="X371" s="38"/>
      <c r="Y371" s="38"/>
      <c r="Z371" s="38"/>
      <c r="AA371" s="38"/>
      <c r="AB371" s="38"/>
      <c r="AC371" s="38"/>
      <c r="AD371" s="38"/>
      <c r="AE371" s="38"/>
      <c r="AF371" s="38"/>
      <c r="AG371" s="38"/>
      <c r="AH371" s="38"/>
      <c r="AI371" s="38"/>
      <c r="AJ371" s="38"/>
    </row>
    <row r="372" spans="1:36" ht="17.25" customHeight="1" x14ac:dyDescent="0.2">
      <c r="A372" s="76" t="s">
        <v>17</v>
      </c>
      <c r="B372" s="76"/>
      <c r="C372" s="76" t="s">
        <v>5025</v>
      </c>
      <c r="D372" s="76" t="s">
        <v>86</v>
      </c>
      <c r="E372" s="76" t="s">
        <v>86</v>
      </c>
      <c r="F372" s="38">
        <v>19</v>
      </c>
      <c r="G372" s="40" t="s">
        <v>294</v>
      </c>
      <c r="H372" s="38">
        <v>2002</v>
      </c>
      <c r="I372" s="38" t="s">
        <v>719</v>
      </c>
      <c r="J372" s="38" t="s">
        <v>512</v>
      </c>
      <c r="K372" s="38" t="s">
        <v>101</v>
      </c>
      <c r="L372" s="38" t="s">
        <v>95</v>
      </c>
      <c r="M372" s="38" t="s">
        <v>77</v>
      </c>
      <c r="N372" s="38"/>
      <c r="O372" s="38"/>
      <c r="P372" s="38" t="s">
        <v>92</v>
      </c>
      <c r="Q372" s="38" t="s">
        <v>96</v>
      </c>
      <c r="R372" s="38"/>
      <c r="S372" s="38"/>
      <c r="T372" s="38"/>
      <c r="U372" s="38"/>
      <c r="V372" s="38"/>
      <c r="W372" s="38"/>
      <c r="X372" s="38"/>
      <c r="Y372" s="38"/>
      <c r="Z372" s="38"/>
      <c r="AA372" s="38"/>
      <c r="AB372" s="38"/>
      <c r="AC372" s="38"/>
      <c r="AD372" s="38"/>
      <c r="AE372" s="38"/>
      <c r="AF372" s="38"/>
      <c r="AG372" s="38"/>
      <c r="AH372" s="38"/>
      <c r="AI372" s="38"/>
      <c r="AJ372" s="38"/>
    </row>
    <row r="373" spans="1:36" ht="17.25" customHeight="1" x14ac:dyDescent="0.2">
      <c r="A373" s="76" t="s">
        <v>17</v>
      </c>
      <c r="B373" s="76"/>
      <c r="C373" s="76" t="s">
        <v>5025</v>
      </c>
      <c r="D373" s="76" t="s">
        <v>86</v>
      </c>
      <c r="E373" s="76" t="s">
        <v>86</v>
      </c>
      <c r="F373" s="38">
        <v>21</v>
      </c>
      <c r="G373" s="40" t="s">
        <v>301</v>
      </c>
      <c r="H373" s="38">
        <v>2004</v>
      </c>
      <c r="I373" s="38" t="s">
        <v>720</v>
      </c>
      <c r="J373" s="38" t="s">
        <v>512</v>
      </c>
      <c r="K373" s="38" t="s">
        <v>101</v>
      </c>
      <c r="L373" s="38" t="s">
        <v>95</v>
      </c>
      <c r="M373" s="38" t="s">
        <v>77</v>
      </c>
      <c r="N373" s="38"/>
      <c r="O373" s="38"/>
      <c r="P373" s="38" t="s">
        <v>92</v>
      </c>
      <c r="Q373" s="38" t="s">
        <v>96</v>
      </c>
      <c r="R373" s="38"/>
      <c r="S373" s="38"/>
      <c r="T373" s="38"/>
      <c r="U373" s="38"/>
      <c r="V373" s="38"/>
      <c r="W373" s="38"/>
      <c r="X373" s="38"/>
      <c r="Y373" s="38"/>
      <c r="Z373" s="38"/>
      <c r="AA373" s="38"/>
      <c r="AB373" s="38"/>
      <c r="AC373" s="38"/>
      <c r="AD373" s="38"/>
      <c r="AE373" s="38"/>
      <c r="AF373" s="38"/>
      <c r="AG373" s="38"/>
      <c r="AH373" s="38"/>
      <c r="AI373" s="38"/>
      <c r="AJ373" s="38"/>
    </row>
    <row r="374" spans="1:36" ht="17.25" customHeight="1" x14ac:dyDescent="0.2">
      <c r="A374" s="76" t="s">
        <v>17</v>
      </c>
      <c r="B374" s="76"/>
      <c r="C374" s="76" t="s">
        <v>5025</v>
      </c>
      <c r="D374" s="76" t="s">
        <v>86</v>
      </c>
      <c r="E374" s="76" t="s">
        <v>86</v>
      </c>
      <c r="F374" s="38">
        <v>23</v>
      </c>
      <c r="G374" s="40" t="s">
        <v>307</v>
      </c>
      <c r="H374" s="38">
        <v>2006</v>
      </c>
      <c r="I374" s="38" t="s">
        <v>721</v>
      </c>
      <c r="J374" s="38" t="s">
        <v>512</v>
      </c>
      <c r="K374" s="38" t="s">
        <v>101</v>
      </c>
      <c r="L374" s="38" t="s">
        <v>95</v>
      </c>
      <c r="M374" s="38" t="s">
        <v>77</v>
      </c>
      <c r="N374" s="38"/>
      <c r="O374" s="38"/>
      <c r="P374" s="38" t="s">
        <v>92</v>
      </c>
      <c r="Q374" s="38" t="s">
        <v>96</v>
      </c>
      <c r="R374" s="38"/>
      <c r="S374" s="38"/>
      <c r="T374" s="38"/>
      <c r="U374" s="38"/>
      <c r="V374" s="38"/>
      <c r="W374" s="38"/>
      <c r="X374" s="38"/>
      <c r="Y374" s="38"/>
      <c r="Z374" s="38"/>
      <c r="AA374" s="38"/>
      <c r="AB374" s="38"/>
      <c r="AC374" s="38"/>
      <c r="AD374" s="38"/>
      <c r="AE374" s="38"/>
      <c r="AF374" s="38"/>
      <c r="AG374" s="38"/>
      <c r="AH374" s="38"/>
      <c r="AI374" s="38"/>
      <c r="AJ374" s="38"/>
    </row>
    <row r="375" spans="1:36" ht="17.25" customHeight="1" x14ac:dyDescent="0.2">
      <c r="A375" s="76" t="s">
        <v>17</v>
      </c>
      <c r="B375" s="76"/>
      <c r="C375" s="76" t="s">
        <v>5025</v>
      </c>
      <c r="D375" s="76" t="s">
        <v>86</v>
      </c>
      <c r="E375" s="76" t="s">
        <v>86</v>
      </c>
      <c r="F375" s="38">
        <v>25</v>
      </c>
      <c r="G375" s="40" t="s">
        <v>313</v>
      </c>
      <c r="H375" s="38">
        <v>2008</v>
      </c>
      <c r="I375" s="38" t="s">
        <v>722</v>
      </c>
      <c r="J375" s="38" t="s">
        <v>512</v>
      </c>
      <c r="K375" s="38" t="s">
        <v>101</v>
      </c>
      <c r="L375" s="38" t="s">
        <v>95</v>
      </c>
      <c r="M375" s="38" t="s">
        <v>77</v>
      </c>
      <c r="N375" s="38"/>
      <c r="O375" s="38"/>
      <c r="P375" s="38" t="s">
        <v>92</v>
      </c>
      <c r="Q375" s="38" t="s">
        <v>96</v>
      </c>
      <c r="R375" s="38"/>
      <c r="S375" s="38"/>
      <c r="T375" s="38"/>
      <c r="U375" s="38"/>
      <c r="V375" s="38"/>
      <c r="W375" s="38"/>
      <c r="X375" s="38"/>
      <c r="Y375" s="38"/>
      <c r="Z375" s="38"/>
      <c r="AA375" s="38"/>
      <c r="AB375" s="38"/>
      <c r="AC375" s="38"/>
      <c r="AD375" s="38"/>
      <c r="AE375" s="38"/>
      <c r="AF375" s="38"/>
      <c r="AG375" s="38"/>
      <c r="AH375" s="38"/>
      <c r="AI375" s="38"/>
      <c r="AJ375" s="38"/>
    </row>
    <row r="376" spans="1:36" ht="17.25" customHeight="1" x14ac:dyDescent="0.2">
      <c r="A376" s="76" t="s">
        <v>17</v>
      </c>
      <c r="B376" s="76"/>
      <c r="C376" s="76" t="s">
        <v>5025</v>
      </c>
      <c r="D376" s="76" t="s">
        <v>86</v>
      </c>
      <c r="E376" s="76" t="s">
        <v>86</v>
      </c>
      <c r="F376" s="38">
        <v>27</v>
      </c>
      <c r="G376" s="40" t="s">
        <v>320</v>
      </c>
      <c r="H376" s="38">
        <v>2010</v>
      </c>
      <c r="I376" s="38" t="s">
        <v>723</v>
      </c>
      <c r="J376" s="38" t="s">
        <v>512</v>
      </c>
      <c r="K376" s="38" t="s">
        <v>101</v>
      </c>
      <c r="L376" s="38" t="s">
        <v>95</v>
      </c>
      <c r="M376" s="38" t="s">
        <v>77</v>
      </c>
      <c r="N376" s="38"/>
      <c r="O376" s="38"/>
      <c r="P376" s="38" t="s">
        <v>92</v>
      </c>
      <c r="Q376" s="38" t="s">
        <v>96</v>
      </c>
      <c r="R376" s="38"/>
      <c r="S376" s="38"/>
      <c r="T376" s="38"/>
      <c r="U376" s="38"/>
      <c r="V376" s="38"/>
      <c r="W376" s="38"/>
      <c r="X376" s="38"/>
      <c r="Y376" s="38"/>
      <c r="Z376" s="38"/>
      <c r="AA376" s="38"/>
      <c r="AB376" s="38"/>
      <c r="AC376" s="38"/>
      <c r="AD376" s="38"/>
      <c r="AE376" s="38"/>
      <c r="AF376" s="38"/>
      <c r="AG376" s="38"/>
      <c r="AH376" s="38"/>
      <c r="AI376" s="38"/>
      <c r="AJ376" s="38"/>
    </row>
    <row r="377" spans="1:36" ht="17.25" customHeight="1" x14ac:dyDescent="0.2">
      <c r="A377" s="76" t="s">
        <v>17</v>
      </c>
      <c r="B377" s="76"/>
      <c r="C377" s="76" t="s">
        <v>5025</v>
      </c>
      <c r="D377" s="76" t="s">
        <v>86</v>
      </c>
      <c r="E377" s="76" t="s">
        <v>86</v>
      </c>
      <c r="F377" s="38">
        <v>29</v>
      </c>
      <c r="G377" s="40" t="s">
        <v>326</v>
      </c>
      <c r="H377" s="38">
        <v>2012</v>
      </c>
      <c r="I377" s="38" t="s">
        <v>724</v>
      </c>
      <c r="J377" s="38" t="s">
        <v>512</v>
      </c>
      <c r="K377" s="38" t="s">
        <v>101</v>
      </c>
      <c r="L377" s="38" t="s">
        <v>95</v>
      </c>
      <c r="M377" s="38" t="s">
        <v>77</v>
      </c>
      <c r="N377" s="38"/>
      <c r="O377" s="38"/>
      <c r="P377" s="38" t="s">
        <v>92</v>
      </c>
      <c r="Q377" s="38" t="s">
        <v>96</v>
      </c>
      <c r="R377" s="38"/>
      <c r="S377" s="38"/>
      <c r="T377" s="38"/>
      <c r="U377" s="38"/>
      <c r="V377" s="38"/>
      <c r="W377" s="38"/>
      <c r="X377" s="38"/>
      <c r="Y377" s="38"/>
      <c r="Z377" s="38"/>
      <c r="AA377" s="38"/>
      <c r="AB377" s="38"/>
      <c r="AC377" s="38"/>
      <c r="AD377" s="38"/>
      <c r="AE377" s="38"/>
      <c r="AF377" s="38"/>
      <c r="AG377" s="38"/>
      <c r="AH377" s="38"/>
      <c r="AI377" s="38"/>
      <c r="AJ377" s="38"/>
    </row>
    <row r="378" spans="1:36" ht="17.25" customHeight="1" x14ac:dyDescent="0.2">
      <c r="A378" s="76" t="s">
        <v>17</v>
      </c>
      <c r="B378" s="76"/>
      <c r="C378" s="76" t="s">
        <v>5025</v>
      </c>
      <c r="D378" s="76" t="s">
        <v>86</v>
      </c>
      <c r="E378" s="76" t="s">
        <v>86</v>
      </c>
      <c r="F378" s="38">
        <v>31</v>
      </c>
      <c r="G378" s="40" t="s">
        <v>332</v>
      </c>
      <c r="H378" s="38">
        <v>2014</v>
      </c>
      <c r="I378" s="38" t="s">
        <v>725</v>
      </c>
      <c r="J378" s="38" t="s">
        <v>512</v>
      </c>
      <c r="K378" s="38" t="s">
        <v>101</v>
      </c>
      <c r="L378" s="38" t="s">
        <v>95</v>
      </c>
      <c r="M378" s="38" t="s">
        <v>77</v>
      </c>
      <c r="N378" s="38"/>
      <c r="O378" s="38"/>
      <c r="P378" s="38" t="s">
        <v>92</v>
      </c>
      <c r="Q378" s="38" t="s">
        <v>96</v>
      </c>
      <c r="R378" s="38"/>
      <c r="S378" s="38"/>
      <c r="T378" s="38"/>
      <c r="U378" s="38"/>
      <c r="V378" s="38"/>
      <c r="W378" s="38"/>
      <c r="X378" s="38"/>
      <c r="Y378" s="38"/>
      <c r="Z378" s="38"/>
      <c r="AA378" s="38"/>
      <c r="AB378" s="38"/>
      <c r="AC378" s="38"/>
      <c r="AD378" s="38"/>
      <c r="AE378" s="38"/>
      <c r="AF378" s="38"/>
      <c r="AG378" s="38"/>
      <c r="AH378" s="38"/>
      <c r="AI378" s="38"/>
      <c r="AJ378" s="38"/>
    </row>
    <row r="379" spans="1:36" ht="17.25" customHeight="1" x14ac:dyDescent="0.2">
      <c r="A379" s="76" t="s">
        <v>17</v>
      </c>
      <c r="B379" s="76"/>
      <c r="C379" s="76" t="s">
        <v>5025</v>
      </c>
      <c r="D379" s="76" t="s">
        <v>86</v>
      </c>
      <c r="E379" s="76" t="s">
        <v>86</v>
      </c>
      <c r="F379" s="38">
        <v>33</v>
      </c>
      <c r="G379" s="40" t="s">
        <v>454</v>
      </c>
      <c r="H379" s="38">
        <v>2016</v>
      </c>
      <c r="I379" s="38" t="s">
        <v>726</v>
      </c>
      <c r="J379" s="38" t="s">
        <v>512</v>
      </c>
      <c r="K379" s="38" t="s">
        <v>101</v>
      </c>
      <c r="L379" s="38" t="s">
        <v>95</v>
      </c>
      <c r="M379" s="38" t="s">
        <v>77</v>
      </c>
      <c r="N379" s="38"/>
      <c r="O379" s="38"/>
      <c r="P379" s="38" t="s">
        <v>92</v>
      </c>
      <c r="Q379" s="38" t="s">
        <v>96</v>
      </c>
      <c r="R379" s="38"/>
      <c r="S379" s="38"/>
      <c r="T379" s="38"/>
      <c r="U379" s="38"/>
      <c r="V379" s="38"/>
      <c r="W379" s="38"/>
      <c r="X379" s="38"/>
      <c r="Y379" s="38"/>
      <c r="Z379" s="38"/>
      <c r="AA379" s="38"/>
      <c r="AB379" s="38"/>
      <c r="AC379" s="38"/>
      <c r="AD379" s="38"/>
      <c r="AE379" s="38"/>
      <c r="AF379" s="38"/>
      <c r="AG379" s="38"/>
      <c r="AH379" s="38"/>
      <c r="AI379" s="38"/>
      <c r="AJ379" s="38"/>
    </row>
    <row r="380" spans="1:36" ht="17.25" customHeight="1" x14ac:dyDescent="0.2">
      <c r="A380" s="74" t="s">
        <v>17</v>
      </c>
      <c r="B380" s="74" t="s">
        <v>285</v>
      </c>
      <c r="C380" s="74" t="s">
        <v>5025</v>
      </c>
      <c r="D380" s="74" t="s">
        <v>67</v>
      </c>
      <c r="E380" s="74" t="s">
        <v>383</v>
      </c>
      <c r="F380" s="38">
        <v>1</v>
      </c>
      <c r="G380" s="40" t="s">
        <v>238</v>
      </c>
      <c r="H380" s="38">
        <v>1984</v>
      </c>
      <c r="I380" s="38" t="s">
        <v>384</v>
      </c>
      <c r="J380" s="38" t="s">
        <v>385</v>
      </c>
      <c r="K380" s="38" t="s">
        <v>101</v>
      </c>
      <c r="L380" s="38" t="s">
        <v>95</v>
      </c>
      <c r="M380" s="38"/>
      <c r="N380" s="38"/>
      <c r="O380" s="38"/>
      <c r="P380" s="38" t="s">
        <v>102</v>
      </c>
      <c r="Q380" s="38" t="s">
        <v>102</v>
      </c>
      <c r="R380" s="38"/>
      <c r="S380" s="38"/>
      <c r="T380" s="38"/>
      <c r="U380" s="38"/>
      <c r="V380" s="38"/>
      <c r="W380" s="38"/>
      <c r="X380" s="38"/>
      <c r="Y380" s="38"/>
      <c r="Z380" s="38"/>
      <c r="AA380" s="38"/>
      <c r="AB380" s="38"/>
      <c r="AC380" s="38"/>
      <c r="AD380" s="38"/>
      <c r="AE380" s="38"/>
      <c r="AF380" s="38"/>
      <c r="AG380" s="38"/>
      <c r="AH380" s="38"/>
      <c r="AI380" s="38"/>
      <c r="AJ380" s="38"/>
    </row>
    <row r="381" spans="1:36" ht="17.25" customHeight="1" x14ac:dyDescent="0.2">
      <c r="A381" s="74" t="s">
        <v>17</v>
      </c>
      <c r="B381" s="74" t="s">
        <v>285</v>
      </c>
      <c r="C381" s="74" t="s">
        <v>5025</v>
      </c>
      <c r="D381" s="74" t="s">
        <v>67</v>
      </c>
      <c r="E381" s="74" t="s">
        <v>383</v>
      </c>
      <c r="F381" s="38">
        <v>2</v>
      </c>
      <c r="G381" s="40" t="s">
        <v>190</v>
      </c>
      <c r="H381" s="38">
        <v>1985</v>
      </c>
      <c r="I381" s="38" t="s">
        <v>386</v>
      </c>
      <c r="J381" s="38" t="s">
        <v>385</v>
      </c>
      <c r="K381" s="38" t="s">
        <v>101</v>
      </c>
      <c r="L381" s="38" t="s">
        <v>95</v>
      </c>
      <c r="M381" s="38"/>
      <c r="N381" s="38"/>
      <c r="O381" s="38"/>
      <c r="P381" s="38" t="s">
        <v>102</v>
      </c>
      <c r="Q381" s="38" t="s">
        <v>102</v>
      </c>
      <c r="R381" s="38"/>
      <c r="S381" s="38"/>
      <c r="T381" s="38"/>
      <c r="U381" s="38"/>
      <c r="V381" s="38"/>
      <c r="W381" s="38"/>
      <c r="X381" s="38"/>
      <c r="Y381" s="38"/>
      <c r="Z381" s="38"/>
      <c r="AA381" s="38"/>
      <c r="AB381" s="38"/>
      <c r="AC381" s="38"/>
      <c r="AD381" s="38"/>
      <c r="AE381" s="38"/>
      <c r="AF381" s="38"/>
      <c r="AG381" s="38"/>
      <c r="AH381" s="38"/>
      <c r="AI381" s="38"/>
      <c r="AJ381" s="38"/>
    </row>
    <row r="382" spans="1:36" ht="17.25" customHeight="1" x14ac:dyDescent="0.2">
      <c r="A382" s="74" t="s">
        <v>17</v>
      </c>
      <c r="B382" s="74" t="s">
        <v>285</v>
      </c>
      <c r="C382" s="74" t="s">
        <v>5025</v>
      </c>
      <c r="D382" s="74" t="s">
        <v>67</v>
      </c>
      <c r="E382" s="74" t="s">
        <v>383</v>
      </c>
      <c r="F382" s="38">
        <v>3</v>
      </c>
      <c r="G382" s="40" t="s">
        <v>244</v>
      </c>
      <c r="H382" s="38">
        <v>1986</v>
      </c>
      <c r="I382" s="38" t="s">
        <v>387</v>
      </c>
      <c r="J382" s="38" t="s">
        <v>385</v>
      </c>
      <c r="K382" s="38" t="s">
        <v>101</v>
      </c>
      <c r="L382" s="38" t="s">
        <v>95</v>
      </c>
      <c r="M382" s="38"/>
      <c r="N382" s="38"/>
      <c r="O382" s="38"/>
      <c r="P382" s="38" t="s">
        <v>102</v>
      </c>
      <c r="Q382" s="38" t="s">
        <v>102</v>
      </c>
      <c r="R382" s="38"/>
      <c r="S382" s="38"/>
      <c r="T382" s="38"/>
      <c r="U382" s="38"/>
      <c r="V382" s="38"/>
      <c r="W382" s="38"/>
      <c r="X382" s="38"/>
      <c r="Y382" s="38"/>
      <c r="Z382" s="38"/>
      <c r="AA382" s="38"/>
      <c r="AB382" s="38"/>
      <c r="AC382" s="38"/>
      <c r="AD382" s="38"/>
      <c r="AE382" s="38"/>
      <c r="AF382" s="38"/>
      <c r="AG382" s="38"/>
      <c r="AH382" s="38"/>
      <c r="AI382" s="38"/>
      <c r="AJ382" s="38"/>
    </row>
    <row r="383" spans="1:36" ht="17.25" customHeight="1" x14ac:dyDescent="0.2">
      <c r="A383" s="74" t="s">
        <v>17</v>
      </c>
      <c r="B383" s="74" t="s">
        <v>285</v>
      </c>
      <c r="C383" s="74" t="s">
        <v>5025</v>
      </c>
      <c r="D383" s="74" t="s">
        <v>67</v>
      </c>
      <c r="E383" s="74" t="s">
        <v>383</v>
      </c>
      <c r="F383" s="38">
        <v>4</v>
      </c>
      <c r="G383" s="40" t="s">
        <v>248</v>
      </c>
      <c r="H383" s="38">
        <v>1987</v>
      </c>
      <c r="I383" s="38" t="s">
        <v>388</v>
      </c>
      <c r="J383" s="38" t="s">
        <v>385</v>
      </c>
      <c r="K383" s="38" t="s">
        <v>101</v>
      </c>
      <c r="L383" s="38" t="s">
        <v>95</v>
      </c>
      <c r="M383" s="38"/>
      <c r="N383" s="38"/>
      <c r="O383" s="38"/>
      <c r="P383" s="38" t="s">
        <v>102</v>
      </c>
      <c r="Q383" s="38" t="s">
        <v>102</v>
      </c>
      <c r="R383" s="38"/>
      <c r="S383" s="38"/>
      <c r="T383" s="38"/>
      <c r="U383" s="38"/>
      <c r="V383" s="38"/>
      <c r="W383" s="38"/>
      <c r="X383" s="38"/>
      <c r="Y383" s="38"/>
      <c r="Z383" s="38"/>
      <c r="AA383" s="38"/>
      <c r="AB383" s="38"/>
      <c r="AC383" s="38"/>
      <c r="AD383" s="38"/>
      <c r="AE383" s="38"/>
      <c r="AF383" s="38"/>
      <c r="AG383" s="38"/>
      <c r="AH383" s="38"/>
      <c r="AI383" s="38"/>
      <c r="AJ383" s="38"/>
    </row>
    <row r="384" spans="1:36" ht="17.25" customHeight="1" x14ac:dyDescent="0.2">
      <c r="A384" s="74" t="s">
        <v>17</v>
      </c>
      <c r="B384" s="74" t="s">
        <v>285</v>
      </c>
      <c r="C384" s="74" t="s">
        <v>5025</v>
      </c>
      <c r="D384" s="74" t="s">
        <v>67</v>
      </c>
      <c r="E384" s="74" t="s">
        <v>383</v>
      </c>
      <c r="F384" s="38">
        <v>5</v>
      </c>
      <c r="G384" s="40" t="s">
        <v>251</v>
      </c>
      <c r="H384" s="38">
        <v>1988</v>
      </c>
      <c r="I384" s="38" t="s">
        <v>389</v>
      </c>
      <c r="J384" s="38" t="s">
        <v>385</v>
      </c>
      <c r="K384" s="38" t="s">
        <v>101</v>
      </c>
      <c r="L384" s="38" t="s">
        <v>95</v>
      </c>
      <c r="M384" s="38"/>
      <c r="N384" s="38"/>
      <c r="O384" s="38"/>
      <c r="P384" s="38" t="s">
        <v>102</v>
      </c>
      <c r="Q384" s="38" t="s">
        <v>102</v>
      </c>
      <c r="R384" s="38"/>
      <c r="S384" s="38"/>
      <c r="T384" s="38"/>
      <c r="U384" s="38"/>
      <c r="V384" s="38"/>
      <c r="W384" s="38"/>
      <c r="X384" s="38"/>
      <c r="Y384" s="38"/>
      <c r="Z384" s="38"/>
      <c r="AA384" s="38"/>
      <c r="AB384" s="38"/>
      <c r="AC384" s="38"/>
      <c r="AD384" s="38"/>
      <c r="AE384" s="38"/>
      <c r="AF384" s="38"/>
      <c r="AG384" s="38"/>
      <c r="AH384" s="38"/>
      <c r="AI384" s="38"/>
      <c r="AJ384" s="38"/>
    </row>
    <row r="385" spans="1:36" ht="17.25" customHeight="1" x14ac:dyDescent="0.2">
      <c r="A385" s="74" t="s">
        <v>17</v>
      </c>
      <c r="B385" s="74" t="s">
        <v>285</v>
      </c>
      <c r="C385" s="74" t="s">
        <v>5025</v>
      </c>
      <c r="D385" s="74" t="s">
        <v>67</v>
      </c>
      <c r="E385" s="74" t="s">
        <v>383</v>
      </c>
      <c r="F385" s="38">
        <v>6</v>
      </c>
      <c r="G385" s="40" t="s">
        <v>254</v>
      </c>
      <c r="H385" s="38">
        <v>1989</v>
      </c>
      <c r="I385" s="38" t="s">
        <v>390</v>
      </c>
      <c r="J385" s="38" t="s">
        <v>385</v>
      </c>
      <c r="K385" s="38" t="s">
        <v>101</v>
      </c>
      <c r="L385" s="38" t="s">
        <v>95</v>
      </c>
      <c r="M385" s="38"/>
      <c r="N385" s="38"/>
      <c r="O385" s="38"/>
      <c r="P385" s="38" t="s">
        <v>102</v>
      </c>
      <c r="Q385" s="38" t="s">
        <v>102</v>
      </c>
      <c r="R385" s="38"/>
      <c r="S385" s="38"/>
      <c r="T385" s="38"/>
      <c r="U385" s="38"/>
      <c r="V385" s="38"/>
      <c r="W385" s="38"/>
      <c r="X385" s="38"/>
      <c r="Y385" s="38"/>
      <c r="Z385" s="38"/>
      <c r="AA385" s="38"/>
      <c r="AB385" s="38"/>
      <c r="AC385" s="38"/>
      <c r="AD385" s="38"/>
      <c r="AE385" s="38"/>
      <c r="AF385" s="38"/>
      <c r="AG385" s="38"/>
      <c r="AH385" s="38"/>
      <c r="AI385" s="38"/>
      <c r="AJ385" s="38"/>
    </row>
    <row r="386" spans="1:36" ht="17.25" customHeight="1" x14ac:dyDescent="0.2">
      <c r="A386" s="74" t="s">
        <v>17</v>
      </c>
      <c r="B386" s="74" t="s">
        <v>285</v>
      </c>
      <c r="C386" s="74" t="s">
        <v>5025</v>
      </c>
      <c r="D386" s="74" t="s">
        <v>67</v>
      </c>
      <c r="E386" s="74" t="s">
        <v>383</v>
      </c>
      <c r="F386" s="38">
        <v>7</v>
      </c>
      <c r="G386" s="40" t="s">
        <v>257</v>
      </c>
      <c r="H386" s="38">
        <v>1990</v>
      </c>
      <c r="I386" s="38" t="s">
        <v>391</v>
      </c>
      <c r="J386" s="38" t="s">
        <v>385</v>
      </c>
      <c r="K386" s="38" t="s">
        <v>101</v>
      </c>
      <c r="L386" s="38" t="s">
        <v>95</v>
      </c>
      <c r="M386" s="38"/>
      <c r="N386" s="38"/>
      <c r="O386" s="38"/>
      <c r="P386" s="38" t="s">
        <v>102</v>
      </c>
      <c r="Q386" s="38" t="s">
        <v>102</v>
      </c>
      <c r="R386" s="38"/>
      <c r="S386" s="38"/>
      <c r="T386" s="38"/>
      <c r="U386" s="38"/>
      <c r="V386" s="38"/>
      <c r="W386" s="38"/>
      <c r="X386" s="38"/>
      <c r="Y386" s="38"/>
      <c r="Z386" s="38"/>
      <c r="AA386" s="38"/>
      <c r="AB386" s="38"/>
      <c r="AC386" s="38"/>
      <c r="AD386" s="38"/>
      <c r="AE386" s="38"/>
      <c r="AF386" s="38"/>
      <c r="AG386" s="38"/>
      <c r="AH386" s="38"/>
      <c r="AI386" s="38"/>
      <c r="AJ386" s="38"/>
    </row>
    <row r="387" spans="1:36" ht="17.25" customHeight="1" x14ac:dyDescent="0.2">
      <c r="A387" s="74" t="s">
        <v>17</v>
      </c>
      <c r="B387" s="74" t="s">
        <v>285</v>
      </c>
      <c r="C387" s="74" t="s">
        <v>5025</v>
      </c>
      <c r="D387" s="74" t="s">
        <v>67</v>
      </c>
      <c r="E387" s="74" t="s">
        <v>383</v>
      </c>
      <c r="F387" s="38">
        <v>8</v>
      </c>
      <c r="G387" s="40" t="s">
        <v>260</v>
      </c>
      <c r="H387" s="38">
        <v>1991</v>
      </c>
      <c r="I387" s="38" t="s">
        <v>392</v>
      </c>
      <c r="J387" s="38" t="s">
        <v>385</v>
      </c>
      <c r="K387" s="38" t="s">
        <v>101</v>
      </c>
      <c r="L387" s="38" t="s">
        <v>95</v>
      </c>
      <c r="M387" s="38"/>
      <c r="N387" s="38"/>
      <c r="O387" s="38"/>
      <c r="P387" s="38" t="s">
        <v>102</v>
      </c>
      <c r="Q387" s="38" t="s">
        <v>102</v>
      </c>
      <c r="R387" s="38"/>
      <c r="S387" s="38"/>
      <c r="T387" s="38"/>
      <c r="U387" s="38"/>
      <c r="V387" s="38"/>
      <c r="W387" s="38"/>
      <c r="X387" s="38"/>
      <c r="Y387" s="38"/>
      <c r="Z387" s="38"/>
      <c r="AA387" s="38"/>
      <c r="AB387" s="38"/>
      <c r="AC387" s="38"/>
      <c r="AD387" s="38"/>
      <c r="AE387" s="38"/>
      <c r="AF387" s="38"/>
      <c r="AG387" s="38"/>
      <c r="AH387" s="38"/>
      <c r="AI387" s="38"/>
      <c r="AJ387" s="38"/>
    </row>
    <row r="388" spans="1:36" ht="17.25" customHeight="1" x14ac:dyDescent="0.2">
      <c r="A388" s="74" t="s">
        <v>17</v>
      </c>
      <c r="B388" s="74" t="s">
        <v>285</v>
      </c>
      <c r="C388" s="74" t="s">
        <v>5025</v>
      </c>
      <c r="D388" s="74" t="s">
        <v>67</v>
      </c>
      <c r="E388" s="74" t="s">
        <v>383</v>
      </c>
      <c r="F388" s="38">
        <v>9</v>
      </c>
      <c r="G388" s="40" t="s">
        <v>263</v>
      </c>
      <c r="H388" s="38">
        <v>1992</v>
      </c>
      <c r="I388" s="38" t="s">
        <v>393</v>
      </c>
      <c r="J388" s="38" t="s">
        <v>385</v>
      </c>
      <c r="K388" s="38" t="s">
        <v>101</v>
      </c>
      <c r="L388" s="38" t="s">
        <v>95</v>
      </c>
      <c r="M388" s="38"/>
      <c r="N388" s="38"/>
      <c r="O388" s="38"/>
      <c r="P388" s="38" t="s">
        <v>102</v>
      </c>
      <c r="Q388" s="38" t="s">
        <v>102</v>
      </c>
      <c r="R388" s="38"/>
      <c r="S388" s="38"/>
      <c r="T388" s="38"/>
      <c r="U388" s="38"/>
      <c r="V388" s="38"/>
      <c r="W388" s="38"/>
      <c r="X388" s="38"/>
      <c r="Y388" s="38"/>
      <c r="Z388" s="38"/>
      <c r="AA388" s="38"/>
      <c r="AB388" s="38"/>
      <c r="AC388" s="38"/>
      <c r="AD388" s="38"/>
      <c r="AE388" s="38"/>
      <c r="AF388" s="38"/>
      <c r="AG388" s="38"/>
      <c r="AH388" s="38"/>
      <c r="AI388" s="38"/>
      <c r="AJ388" s="38"/>
    </row>
    <row r="389" spans="1:36" ht="17.25" customHeight="1" x14ac:dyDescent="0.2">
      <c r="A389" s="74" t="s">
        <v>17</v>
      </c>
      <c r="B389" s="74" t="s">
        <v>285</v>
      </c>
      <c r="C389" s="74" t="s">
        <v>5025</v>
      </c>
      <c r="D389" s="74" t="s">
        <v>67</v>
      </c>
      <c r="E389" s="74" t="s">
        <v>383</v>
      </c>
      <c r="F389" s="38">
        <v>10</v>
      </c>
      <c r="G389" s="40" t="s">
        <v>266</v>
      </c>
      <c r="H389" s="38">
        <v>1993</v>
      </c>
      <c r="I389" s="38" t="s">
        <v>394</v>
      </c>
      <c r="J389" s="38" t="s">
        <v>385</v>
      </c>
      <c r="K389" s="38" t="s">
        <v>101</v>
      </c>
      <c r="L389" s="38" t="s">
        <v>95</v>
      </c>
      <c r="M389" s="38"/>
      <c r="N389" s="38"/>
      <c r="O389" s="38"/>
      <c r="P389" s="38" t="s">
        <v>102</v>
      </c>
      <c r="Q389" s="38" t="s">
        <v>102</v>
      </c>
      <c r="R389" s="38"/>
      <c r="S389" s="38"/>
      <c r="T389" s="38"/>
      <c r="U389" s="38"/>
      <c r="V389" s="38"/>
      <c r="W389" s="38"/>
      <c r="X389" s="38"/>
      <c r="Y389" s="38"/>
      <c r="Z389" s="38"/>
      <c r="AA389" s="38"/>
      <c r="AB389" s="38"/>
      <c r="AC389" s="38"/>
      <c r="AD389" s="38"/>
      <c r="AE389" s="38"/>
      <c r="AF389" s="38"/>
      <c r="AG389" s="38"/>
      <c r="AH389" s="38"/>
      <c r="AI389" s="38"/>
      <c r="AJ389" s="38"/>
    </row>
    <row r="390" spans="1:36" ht="17.25" customHeight="1" x14ac:dyDescent="0.2">
      <c r="A390" s="74" t="s">
        <v>17</v>
      </c>
      <c r="B390" s="74" t="s">
        <v>285</v>
      </c>
      <c r="C390" s="74" t="s">
        <v>5025</v>
      </c>
      <c r="D390" s="74" t="s">
        <v>67</v>
      </c>
      <c r="E390" s="74" t="s">
        <v>383</v>
      </c>
      <c r="F390" s="38">
        <v>11</v>
      </c>
      <c r="G390" s="40" t="s">
        <v>269</v>
      </c>
      <c r="H390" s="38">
        <v>1994</v>
      </c>
      <c r="I390" s="38" t="s">
        <v>395</v>
      </c>
      <c r="J390" s="38" t="s">
        <v>385</v>
      </c>
      <c r="K390" s="38" t="s">
        <v>101</v>
      </c>
      <c r="L390" s="38" t="s">
        <v>95</v>
      </c>
      <c r="M390" s="38"/>
      <c r="N390" s="38"/>
      <c r="O390" s="38"/>
      <c r="P390" s="38" t="s">
        <v>102</v>
      </c>
      <c r="Q390" s="38" t="s">
        <v>102</v>
      </c>
      <c r="R390" s="38"/>
      <c r="S390" s="38"/>
      <c r="T390" s="38"/>
      <c r="U390" s="38"/>
      <c r="V390" s="38"/>
      <c r="W390" s="38"/>
      <c r="X390" s="38"/>
      <c r="Y390" s="38"/>
      <c r="Z390" s="38"/>
      <c r="AA390" s="38"/>
      <c r="AB390" s="38"/>
      <c r="AC390" s="38"/>
      <c r="AD390" s="38"/>
      <c r="AE390" s="38"/>
      <c r="AF390" s="38"/>
      <c r="AG390" s="38"/>
      <c r="AH390" s="38"/>
      <c r="AI390" s="38"/>
      <c r="AJ390" s="38"/>
    </row>
    <row r="391" spans="1:36" ht="17.25" customHeight="1" x14ac:dyDescent="0.2">
      <c r="A391" s="74" t="s">
        <v>17</v>
      </c>
      <c r="B391" s="74" t="s">
        <v>285</v>
      </c>
      <c r="C391" s="74" t="s">
        <v>5025</v>
      </c>
      <c r="D391" s="74" t="s">
        <v>67</v>
      </c>
      <c r="E391" s="74" t="s">
        <v>383</v>
      </c>
      <c r="F391" s="38">
        <v>12</v>
      </c>
      <c r="G391" s="40" t="s">
        <v>273</v>
      </c>
      <c r="H391" s="38">
        <v>1995</v>
      </c>
      <c r="I391" s="38" t="s">
        <v>396</v>
      </c>
      <c r="J391" s="38" t="s">
        <v>385</v>
      </c>
      <c r="K391" s="38" t="s">
        <v>101</v>
      </c>
      <c r="L391" s="38" t="s">
        <v>95</v>
      </c>
      <c r="M391" s="38"/>
      <c r="N391" s="38"/>
      <c r="O391" s="38"/>
      <c r="P391" s="38" t="s">
        <v>102</v>
      </c>
      <c r="Q391" s="38" t="s">
        <v>102</v>
      </c>
      <c r="R391" s="38"/>
      <c r="S391" s="38"/>
      <c r="T391" s="38"/>
      <c r="U391" s="38"/>
      <c r="V391" s="38"/>
      <c r="W391" s="38"/>
      <c r="X391" s="38"/>
      <c r="Y391" s="38"/>
      <c r="Z391" s="38"/>
      <c r="AA391" s="38"/>
      <c r="AB391" s="38"/>
      <c r="AC391" s="38"/>
      <c r="AD391" s="38"/>
      <c r="AE391" s="38"/>
      <c r="AF391" s="38"/>
      <c r="AG391" s="38"/>
      <c r="AH391" s="38"/>
      <c r="AI391" s="38"/>
      <c r="AJ391" s="38"/>
    </row>
    <row r="392" spans="1:36" ht="17.25" customHeight="1" x14ac:dyDescent="0.2">
      <c r="A392" s="74" t="s">
        <v>17</v>
      </c>
      <c r="B392" s="74" t="s">
        <v>285</v>
      </c>
      <c r="C392" s="74" t="s">
        <v>5025</v>
      </c>
      <c r="D392" s="74" t="s">
        <v>67</v>
      </c>
      <c r="E392" s="74" t="s">
        <v>383</v>
      </c>
      <c r="F392" s="38">
        <v>13</v>
      </c>
      <c r="G392" s="40" t="s">
        <v>276</v>
      </c>
      <c r="H392" s="38">
        <v>1996</v>
      </c>
      <c r="I392" s="38" t="s">
        <v>397</v>
      </c>
      <c r="J392" s="38" t="s">
        <v>385</v>
      </c>
      <c r="K392" s="38" t="s">
        <v>101</v>
      </c>
      <c r="L392" s="38" t="s">
        <v>95</v>
      </c>
      <c r="M392" s="38"/>
      <c r="N392" s="38"/>
      <c r="O392" s="38"/>
      <c r="P392" s="38" t="s">
        <v>102</v>
      </c>
      <c r="Q392" s="38" t="s">
        <v>102</v>
      </c>
      <c r="R392" s="38"/>
      <c r="S392" s="38"/>
      <c r="T392" s="38"/>
      <c r="U392" s="38"/>
      <c r="V392" s="38"/>
      <c r="W392" s="38"/>
      <c r="X392" s="38"/>
      <c r="Y392" s="38"/>
      <c r="Z392" s="38"/>
      <c r="AA392" s="38"/>
      <c r="AB392" s="38"/>
      <c r="AC392" s="38"/>
      <c r="AD392" s="38"/>
      <c r="AE392" s="38"/>
      <c r="AF392" s="38"/>
      <c r="AG392" s="38"/>
      <c r="AH392" s="38"/>
      <c r="AI392" s="38"/>
      <c r="AJ392" s="38"/>
    </row>
    <row r="393" spans="1:36" ht="17.25" customHeight="1" x14ac:dyDescent="0.2">
      <c r="A393" s="74" t="s">
        <v>17</v>
      </c>
      <c r="B393" s="74" t="s">
        <v>285</v>
      </c>
      <c r="C393" s="74" t="s">
        <v>5025</v>
      </c>
      <c r="D393" s="74" t="s">
        <v>67</v>
      </c>
      <c r="E393" s="74" t="s">
        <v>383</v>
      </c>
      <c r="F393" s="38">
        <v>14</v>
      </c>
      <c r="G393" s="40" t="s">
        <v>279</v>
      </c>
      <c r="H393" s="38">
        <v>1997</v>
      </c>
      <c r="I393" s="38" t="s">
        <v>398</v>
      </c>
      <c r="J393" s="38" t="s">
        <v>385</v>
      </c>
      <c r="K393" s="38" t="s">
        <v>101</v>
      </c>
      <c r="L393" s="38" t="s">
        <v>95</v>
      </c>
      <c r="M393" s="38"/>
      <c r="N393" s="38"/>
      <c r="O393" s="38"/>
      <c r="P393" s="38" t="s">
        <v>102</v>
      </c>
      <c r="Q393" s="38" t="s">
        <v>102</v>
      </c>
      <c r="R393" s="38"/>
      <c r="S393" s="38"/>
      <c r="T393" s="38"/>
      <c r="U393" s="38"/>
      <c r="V393" s="38"/>
      <c r="W393" s="38"/>
      <c r="X393" s="38"/>
      <c r="Y393" s="38"/>
      <c r="Z393" s="38"/>
      <c r="AA393" s="38"/>
      <c r="AB393" s="38"/>
      <c r="AC393" s="38"/>
      <c r="AD393" s="38"/>
      <c r="AE393" s="38"/>
      <c r="AF393" s="38"/>
      <c r="AG393" s="38"/>
      <c r="AH393" s="38"/>
      <c r="AI393" s="38"/>
      <c r="AJ393" s="38"/>
    </row>
    <row r="394" spans="1:36" ht="17.25" customHeight="1" x14ac:dyDescent="0.2">
      <c r="A394" s="74" t="s">
        <v>17</v>
      </c>
      <c r="B394" s="74" t="s">
        <v>285</v>
      </c>
      <c r="C394" s="74" t="s">
        <v>5025</v>
      </c>
      <c r="D394" s="74" t="s">
        <v>67</v>
      </c>
      <c r="E394" s="74" t="s">
        <v>383</v>
      </c>
      <c r="F394" s="38">
        <v>15</v>
      </c>
      <c r="G394" s="40" t="s">
        <v>282</v>
      </c>
      <c r="H394" s="38">
        <v>1998</v>
      </c>
      <c r="I394" s="38" t="s">
        <v>399</v>
      </c>
      <c r="J394" s="38" t="s">
        <v>385</v>
      </c>
      <c r="K394" s="38" t="s">
        <v>101</v>
      </c>
      <c r="L394" s="38" t="s">
        <v>95</v>
      </c>
      <c r="M394" s="38"/>
      <c r="N394" s="38"/>
      <c r="O394" s="38"/>
      <c r="P394" s="38" t="s">
        <v>102</v>
      </c>
      <c r="Q394" s="38" t="s">
        <v>102</v>
      </c>
      <c r="R394" s="38"/>
      <c r="S394" s="38"/>
      <c r="T394" s="38"/>
      <c r="U394" s="38"/>
      <c r="V394" s="38"/>
      <c r="W394" s="38"/>
      <c r="X394" s="38"/>
      <c r="Y394" s="38"/>
      <c r="Z394" s="38"/>
      <c r="AA394" s="38"/>
      <c r="AB394" s="38"/>
      <c r="AC394" s="38"/>
      <c r="AD394" s="38"/>
      <c r="AE394" s="38"/>
      <c r="AF394" s="38"/>
      <c r="AG394" s="38"/>
      <c r="AH394" s="38"/>
      <c r="AI394" s="38"/>
      <c r="AJ394" s="38"/>
    </row>
    <row r="395" spans="1:36" ht="17.25" customHeight="1" x14ac:dyDescent="0.2">
      <c r="A395" s="74" t="s">
        <v>17</v>
      </c>
      <c r="B395" s="74" t="s">
        <v>285</v>
      </c>
      <c r="C395" s="74" t="s">
        <v>5025</v>
      </c>
      <c r="D395" s="74" t="s">
        <v>67</v>
      </c>
      <c r="E395" s="74" t="s">
        <v>383</v>
      </c>
      <c r="F395" s="38">
        <v>16</v>
      </c>
      <c r="G395" s="40" t="s">
        <v>285</v>
      </c>
      <c r="H395" s="38">
        <v>1999</v>
      </c>
      <c r="I395" s="38" t="s">
        <v>400</v>
      </c>
      <c r="J395" s="38" t="s">
        <v>385</v>
      </c>
      <c r="K395" s="38" t="s">
        <v>101</v>
      </c>
      <c r="L395" s="38" t="s">
        <v>95</v>
      </c>
      <c r="M395" s="38"/>
      <c r="N395" s="38"/>
      <c r="O395" s="38"/>
      <c r="P395" s="38" t="s">
        <v>102</v>
      </c>
      <c r="Q395" s="38" t="s">
        <v>102</v>
      </c>
      <c r="R395" s="38"/>
      <c r="S395" s="38"/>
      <c r="T395" s="38"/>
      <c r="U395" s="38"/>
      <c r="V395" s="38"/>
      <c r="W395" s="38"/>
      <c r="X395" s="38"/>
      <c r="Y395" s="38"/>
      <c r="Z395" s="38"/>
      <c r="AA395" s="38"/>
      <c r="AB395" s="38"/>
      <c r="AC395" s="38"/>
      <c r="AD395" s="38"/>
      <c r="AE395" s="38"/>
      <c r="AF395" s="38"/>
      <c r="AG395" s="38"/>
      <c r="AH395" s="38"/>
      <c r="AI395" s="38"/>
      <c r="AJ395" s="38"/>
    </row>
    <row r="396" spans="1:36" ht="17.25" customHeight="1" x14ac:dyDescent="0.2">
      <c r="A396" s="74" t="s">
        <v>17</v>
      </c>
      <c r="B396" s="74" t="s">
        <v>285</v>
      </c>
      <c r="C396" s="74" t="s">
        <v>5025</v>
      </c>
      <c r="D396" s="74" t="s">
        <v>67</v>
      </c>
      <c r="E396" s="74" t="s">
        <v>383</v>
      </c>
      <c r="F396" s="38">
        <v>17</v>
      </c>
      <c r="G396" s="40" t="s">
        <v>288</v>
      </c>
      <c r="H396" s="38">
        <v>2000</v>
      </c>
      <c r="I396" s="38" t="s">
        <v>401</v>
      </c>
      <c r="J396" s="38" t="s">
        <v>385</v>
      </c>
      <c r="K396" s="38" t="s">
        <v>101</v>
      </c>
      <c r="L396" s="38" t="s">
        <v>95</v>
      </c>
      <c r="M396" s="38"/>
      <c r="N396" s="38"/>
      <c r="O396" s="38"/>
      <c r="P396" s="38" t="s">
        <v>102</v>
      </c>
      <c r="Q396" s="38" t="s">
        <v>102</v>
      </c>
      <c r="R396" s="38"/>
      <c r="S396" s="38"/>
      <c r="T396" s="38"/>
      <c r="U396" s="38"/>
      <c r="V396" s="38"/>
      <c r="W396" s="38"/>
      <c r="X396" s="38"/>
      <c r="Y396" s="38"/>
      <c r="Z396" s="38"/>
      <c r="AA396" s="38"/>
      <c r="AB396" s="38"/>
      <c r="AC396" s="38"/>
      <c r="AD396" s="38"/>
      <c r="AE396" s="38"/>
      <c r="AF396" s="38"/>
      <c r="AG396" s="38"/>
      <c r="AH396" s="38"/>
      <c r="AI396" s="38"/>
      <c r="AJ396" s="38"/>
    </row>
    <row r="397" spans="1:36" ht="17.25" customHeight="1" x14ac:dyDescent="0.2">
      <c r="A397" s="74" t="s">
        <v>17</v>
      </c>
      <c r="B397" s="74" t="s">
        <v>285</v>
      </c>
      <c r="C397" s="74" t="s">
        <v>5025</v>
      </c>
      <c r="D397" s="74" t="s">
        <v>67</v>
      </c>
      <c r="E397" s="74" t="s">
        <v>383</v>
      </c>
      <c r="F397" s="38">
        <v>18</v>
      </c>
      <c r="G397" s="40" t="s">
        <v>291</v>
      </c>
      <c r="H397" s="38">
        <v>2001</v>
      </c>
      <c r="I397" s="38" t="s">
        <v>402</v>
      </c>
      <c r="J397" s="38" t="s">
        <v>385</v>
      </c>
      <c r="K397" s="38" t="s">
        <v>101</v>
      </c>
      <c r="L397" s="38" t="s">
        <v>95</v>
      </c>
      <c r="M397" s="38"/>
      <c r="N397" s="38"/>
      <c r="O397" s="38"/>
      <c r="P397" s="38" t="s">
        <v>102</v>
      </c>
      <c r="Q397" s="38" t="s">
        <v>102</v>
      </c>
      <c r="R397" s="38"/>
      <c r="S397" s="38"/>
      <c r="T397" s="38"/>
      <c r="U397" s="38"/>
      <c r="V397" s="38"/>
      <c r="W397" s="38"/>
      <c r="X397" s="38"/>
      <c r="Y397" s="38"/>
      <c r="Z397" s="38"/>
      <c r="AA397" s="38"/>
      <c r="AB397" s="38"/>
      <c r="AC397" s="38"/>
      <c r="AD397" s="38"/>
      <c r="AE397" s="38"/>
      <c r="AF397" s="38"/>
      <c r="AG397" s="38"/>
      <c r="AH397" s="38"/>
      <c r="AI397" s="38"/>
      <c r="AJ397" s="38"/>
    </row>
    <row r="398" spans="1:36" ht="17.25" customHeight="1" x14ac:dyDescent="0.2">
      <c r="A398" s="74" t="s">
        <v>17</v>
      </c>
      <c r="B398" s="74" t="s">
        <v>285</v>
      </c>
      <c r="C398" s="74" t="s">
        <v>5025</v>
      </c>
      <c r="D398" s="74" t="s">
        <v>67</v>
      </c>
      <c r="E398" s="74" t="s">
        <v>383</v>
      </c>
      <c r="F398" s="38">
        <v>19</v>
      </c>
      <c r="G398" s="40" t="s">
        <v>294</v>
      </c>
      <c r="H398" s="38">
        <v>2002</v>
      </c>
      <c r="I398" s="38" t="s">
        <v>403</v>
      </c>
      <c r="J398" s="38" t="s">
        <v>385</v>
      </c>
      <c r="K398" s="38" t="s">
        <v>101</v>
      </c>
      <c r="L398" s="38" t="s">
        <v>95</v>
      </c>
      <c r="M398" s="38"/>
      <c r="N398" s="38"/>
      <c r="O398" s="38"/>
      <c r="P398" s="38" t="s">
        <v>102</v>
      </c>
      <c r="Q398" s="38" t="s">
        <v>102</v>
      </c>
      <c r="R398" s="38"/>
      <c r="S398" s="38"/>
      <c r="T398" s="38"/>
      <c r="U398" s="38"/>
      <c r="V398" s="38"/>
      <c r="W398" s="38"/>
      <c r="X398" s="38"/>
      <c r="Y398" s="38"/>
      <c r="Z398" s="38"/>
      <c r="AA398" s="38"/>
      <c r="AB398" s="38"/>
      <c r="AC398" s="38"/>
      <c r="AD398" s="38"/>
      <c r="AE398" s="38"/>
      <c r="AF398" s="38"/>
      <c r="AG398" s="38"/>
      <c r="AH398" s="38"/>
      <c r="AI398" s="38"/>
      <c r="AJ398" s="38"/>
    </row>
    <row r="399" spans="1:36" ht="17.25" customHeight="1" x14ac:dyDescent="0.2">
      <c r="A399" s="74" t="s">
        <v>17</v>
      </c>
      <c r="B399" s="74" t="s">
        <v>285</v>
      </c>
      <c r="C399" s="74" t="s">
        <v>5025</v>
      </c>
      <c r="D399" s="74" t="s">
        <v>67</v>
      </c>
      <c r="E399" s="74" t="s">
        <v>383</v>
      </c>
      <c r="F399" s="38">
        <v>20</v>
      </c>
      <c r="G399" s="40" t="s">
        <v>298</v>
      </c>
      <c r="H399" s="38">
        <v>2003</v>
      </c>
      <c r="I399" s="38" t="s">
        <v>404</v>
      </c>
      <c r="J399" s="38" t="s">
        <v>385</v>
      </c>
      <c r="K399" s="38" t="s">
        <v>101</v>
      </c>
      <c r="L399" s="38" t="s">
        <v>95</v>
      </c>
      <c r="M399" s="38"/>
      <c r="N399" s="38"/>
      <c r="O399" s="38"/>
      <c r="P399" s="38" t="s">
        <v>102</v>
      </c>
      <c r="Q399" s="38" t="s">
        <v>102</v>
      </c>
      <c r="R399" s="38"/>
      <c r="S399" s="38"/>
      <c r="T399" s="38"/>
      <c r="U399" s="38"/>
      <c r="V399" s="38"/>
      <c r="W399" s="38"/>
      <c r="X399" s="38"/>
      <c r="Y399" s="38"/>
      <c r="Z399" s="38"/>
      <c r="AA399" s="38"/>
      <c r="AB399" s="38"/>
      <c r="AC399" s="38"/>
      <c r="AD399" s="38"/>
      <c r="AE399" s="38"/>
      <c r="AF399" s="38"/>
      <c r="AG399" s="38"/>
      <c r="AH399" s="38"/>
      <c r="AI399" s="38"/>
      <c r="AJ399" s="38"/>
    </row>
    <row r="400" spans="1:36" ht="17.25" customHeight="1" x14ac:dyDescent="0.2">
      <c r="A400" s="74" t="s">
        <v>17</v>
      </c>
      <c r="B400" s="74" t="s">
        <v>285</v>
      </c>
      <c r="C400" s="74" t="s">
        <v>5025</v>
      </c>
      <c r="D400" s="74" t="s">
        <v>67</v>
      </c>
      <c r="E400" s="74" t="s">
        <v>383</v>
      </c>
      <c r="F400" s="38">
        <v>21</v>
      </c>
      <c r="G400" s="40" t="s">
        <v>301</v>
      </c>
      <c r="H400" s="38">
        <v>2004</v>
      </c>
      <c r="I400" s="38" t="s">
        <v>405</v>
      </c>
      <c r="J400" s="38" t="s">
        <v>385</v>
      </c>
      <c r="K400" s="38" t="s">
        <v>101</v>
      </c>
      <c r="L400" s="38" t="s">
        <v>95</v>
      </c>
      <c r="M400" s="38"/>
      <c r="N400" s="38"/>
      <c r="O400" s="38"/>
      <c r="P400" s="38" t="s">
        <v>102</v>
      </c>
      <c r="Q400" s="38" t="s">
        <v>102</v>
      </c>
      <c r="R400" s="38"/>
      <c r="S400" s="38"/>
      <c r="T400" s="38"/>
      <c r="U400" s="38"/>
      <c r="V400" s="38"/>
      <c r="W400" s="38"/>
      <c r="X400" s="38"/>
      <c r="Y400" s="38"/>
      <c r="Z400" s="38"/>
      <c r="AA400" s="38"/>
      <c r="AB400" s="38"/>
      <c r="AC400" s="38"/>
      <c r="AD400" s="38"/>
      <c r="AE400" s="38"/>
      <c r="AF400" s="38"/>
      <c r="AG400" s="38"/>
      <c r="AH400" s="38"/>
      <c r="AI400" s="38"/>
      <c r="AJ400" s="38"/>
    </row>
    <row r="401" spans="1:36" ht="17.25" customHeight="1" x14ac:dyDescent="0.2">
      <c r="A401" s="74" t="s">
        <v>17</v>
      </c>
      <c r="B401" s="74" t="s">
        <v>285</v>
      </c>
      <c r="C401" s="74" t="s">
        <v>5025</v>
      </c>
      <c r="D401" s="74" t="s">
        <v>67</v>
      </c>
      <c r="E401" s="74" t="s">
        <v>383</v>
      </c>
      <c r="F401" s="38">
        <v>22</v>
      </c>
      <c r="G401" s="40" t="s">
        <v>304</v>
      </c>
      <c r="H401" s="38">
        <v>2005</v>
      </c>
      <c r="I401" s="38" t="s">
        <v>406</v>
      </c>
      <c r="J401" s="38" t="s">
        <v>16</v>
      </c>
      <c r="K401" s="38" t="s">
        <v>101</v>
      </c>
      <c r="L401" s="38" t="s">
        <v>95</v>
      </c>
      <c r="M401" s="38"/>
      <c r="N401" s="38"/>
      <c r="O401" s="38"/>
      <c r="P401" s="38" t="s">
        <v>102</v>
      </c>
      <c r="Q401" s="38" t="s">
        <v>102</v>
      </c>
      <c r="R401" s="38"/>
      <c r="S401" s="38"/>
      <c r="T401" s="38"/>
      <c r="U401" s="38"/>
      <c r="V401" s="38"/>
      <c r="W401" s="38"/>
      <c r="X401" s="38"/>
      <c r="Y401" s="38"/>
      <c r="Z401" s="38"/>
      <c r="AA401" s="38"/>
      <c r="AB401" s="38"/>
      <c r="AC401" s="38"/>
      <c r="AD401" s="38"/>
      <c r="AE401" s="38"/>
      <c r="AF401" s="38"/>
      <c r="AG401" s="38"/>
      <c r="AH401" s="38"/>
      <c r="AI401" s="38"/>
      <c r="AJ401" s="38"/>
    </row>
    <row r="402" spans="1:36" ht="17.25" customHeight="1" x14ac:dyDescent="0.2">
      <c r="A402" s="74" t="s">
        <v>17</v>
      </c>
      <c r="B402" s="74" t="s">
        <v>285</v>
      </c>
      <c r="C402" s="74" t="s">
        <v>5025</v>
      </c>
      <c r="D402" s="74" t="s">
        <v>67</v>
      </c>
      <c r="E402" s="74" t="s">
        <v>383</v>
      </c>
      <c r="F402" s="38">
        <v>23</v>
      </c>
      <c r="G402" s="40" t="s">
        <v>307</v>
      </c>
      <c r="H402" s="38">
        <v>2006</v>
      </c>
      <c r="I402" s="38" t="s">
        <v>407</v>
      </c>
      <c r="J402" s="38" t="s">
        <v>16</v>
      </c>
      <c r="K402" s="38" t="s">
        <v>101</v>
      </c>
      <c r="L402" s="38" t="s">
        <v>95</v>
      </c>
      <c r="M402" s="38"/>
      <c r="N402" s="38"/>
      <c r="O402" s="38"/>
      <c r="P402" s="38" t="s">
        <v>102</v>
      </c>
      <c r="Q402" s="38" t="s">
        <v>102</v>
      </c>
      <c r="R402" s="38"/>
      <c r="S402" s="38"/>
      <c r="T402" s="38"/>
      <c r="U402" s="38"/>
      <c r="V402" s="38"/>
      <c r="W402" s="38"/>
      <c r="X402" s="38"/>
      <c r="Y402" s="38"/>
      <c r="Z402" s="38"/>
      <c r="AA402" s="38"/>
      <c r="AB402" s="38"/>
      <c r="AC402" s="38"/>
      <c r="AD402" s="38"/>
      <c r="AE402" s="38"/>
      <c r="AF402" s="38"/>
      <c r="AG402" s="38"/>
      <c r="AH402" s="38"/>
      <c r="AI402" s="38"/>
      <c r="AJ402" s="38"/>
    </row>
    <row r="403" spans="1:36" ht="17.25" customHeight="1" x14ac:dyDescent="0.2">
      <c r="A403" s="74" t="s">
        <v>17</v>
      </c>
      <c r="B403" s="74" t="s">
        <v>285</v>
      </c>
      <c r="C403" s="74" t="s">
        <v>5025</v>
      </c>
      <c r="D403" s="74" t="s">
        <v>67</v>
      </c>
      <c r="E403" s="74" t="s">
        <v>383</v>
      </c>
      <c r="F403" s="38">
        <v>24</v>
      </c>
      <c r="G403" s="40" t="s">
        <v>310</v>
      </c>
      <c r="H403" s="38">
        <v>2007</v>
      </c>
      <c r="I403" s="38" t="s">
        <v>408</v>
      </c>
      <c r="J403" s="38" t="s">
        <v>16</v>
      </c>
      <c r="K403" s="38" t="s">
        <v>101</v>
      </c>
      <c r="L403" s="38" t="s">
        <v>95</v>
      </c>
      <c r="M403" s="38"/>
      <c r="N403" s="38"/>
      <c r="O403" s="38"/>
      <c r="P403" s="38" t="s">
        <v>102</v>
      </c>
      <c r="Q403" s="38" t="s">
        <v>102</v>
      </c>
      <c r="R403" s="38"/>
      <c r="S403" s="38"/>
      <c r="T403" s="38"/>
      <c r="U403" s="38"/>
      <c r="V403" s="38"/>
      <c r="W403" s="38"/>
      <c r="X403" s="38"/>
      <c r="Y403" s="38"/>
      <c r="Z403" s="38"/>
      <c r="AA403" s="38"/>
      <c r="AB403" s="38"/>
      <c r="AC403" s="38"/>
      <c r="AD403" s="38"/>
      <c r="AE403" s="38"/>
      <c r="AF403" s="38"/>
      <c r="AG403" s="38"/>
      <c r="AH403" s="38"/>
      <c r="AI403" s="38"/>
      <c r="AJ403" s="38"/>
    </row>
    <row r="404" spans="1:36" ht="17.25" customHeight="1" x14ac:dyDescent="0.2">
      <c r="A404" s="74" t="s">
        <v>17</v>
      </c>
      <c r="B404" s="74" t="s">
        <v>285</v>
      </c>
      <c r="C404" s="74" t="s">
        <v>5025</v>
      </c>
      <c r="D404" s="74" t="s">
        <v>67</v>
      </c>
      <c r="E404" s="74" t="s">
        <v>383</v>
      </c>
      <c r="F404" s="38">
        <v>25</v>
      </c>
      <c r="G404" s="40" t="s">
        <v>313</v>
      </c>
      <c r="H404" s="38">
        <v>2008</v>
      </c>
      <c r="I404" s="38" t="s">
        <v>409</v>
      </c>
      <c r="J404" s="38" t="s">
        <v>16</v>
      </c>
      <c r="K404" s="38" t="s">
        <v>101</v>
      </c>
      <c r="L404" s="38" t="s">
        <v>95</v>
      </c>
      <c r="M404" s="38"/>
      <c r="N404" s="38"/>
      <c r="O404" s="38"/>
      <c r="P404" s="38" t="s">
        <v>102</v>
      </c>
      <c r="Q404" s="38" t="s">
        <v>102</v>
      </c>
      <c r="R404" s="38"/>
      <c r="S404" s="38"/>
      <c r="T404" s="38"/>
      <c r="U404" s="38"/>
      <c r="V404" s="38"/>
      <c r="W404" s="38"/>
      <c r="X404" s="38"/>
      <c r="Y404" s="38"/>
      <c r="Z404" s="38"/>
      <c r="AA404" s="38"/>
      <c r="AB404" s="38"/>
      <c r="AC404" s="38"/>
      <c r="AD404" s="38"/>
      <c r="AE404" s="38"/>
      <c r="AF404" s="38"/>
      <c r="AG404" s="38"/>
      <c r="AH404" s="38"/>
      <c r="AI404" s="38"/>
      <c r="AJ404" s="38"/>
    </row>
    <row r="405" spans="1:36" ht="17.25" customHeight="1" x14ac:dyDescent="0.2">
      <c r="A405" s="74" t="s">
        <v>17</v>
      </c>
      <c r="B405" s="74" t="s">
        <v>285</v>
      </c>
      <c r="C405" s="74" t="s">
        <v>5025</v>
      </c>
      <c r="D405" s="74" t="s">
        <v>67</v>
      </c>
      <c r="E405" s="74" t="s">
        <v>383</v>
      </c>
      <c r="F405" s="38">
        <v>26</v>
      </c>
      <c r="G405" s="40" t="s">
        <v>317</v>
      </c>
      <c r="H405" s="38">
        <v>2009</v>
      </c>
      <c r="I405" s="38" t="s">
        <v>410</v>
      </c>
      <c r="J405" s="38" t="s">
        <v>16</v>
      </c>
      <c r="K405" s="38" t="s">
        <v>101</v>
      </c>
      <c r="L405" s="38" t="s">
        <v>95</v>
      </c>
      <c r="M405" s="38"/>
      <c r="N405" s="38"/>
      <c r="O405" s="38"/>
      <c r="P405" s="38" t="s">
        <v>102</v>
      </c>
      <c r="Q405" s="38" t="s">
        <v>102</v>
      </c>
      <c r="R405" s="38"/>
      <c r="S405" s="38"/>
      <c r="T405" s="38"/>
      <c r="U405" s="38"/>
      <c r="V405" s="38"/>
      <c r="W405" s="38"/>
      <c r="X405" s="38"/>
      <c r="Y405" s="38"/>
      <c r="Z405" s="38"/>
      <c r="AA405" s="38"/>
      <c r="AB405" s="38"/>
      <c r="AC405" s="38"/>
      <c r="AD405" s="38"/>
      <c r="AE405" s="38"/>
      <c r="AF405" s="38"/>
      <c r="AG405" s="38"/>
      <c r="AH405" s="38"/>
      <c r="AI405" s="38"/>
      <c r="AJ405" s="38"/>
    </row>
    <row r="406" spans="1:36" ht="17.25" customHeight="1" x14ac:dyDescent="0.2">
      <c r="A406" s="74" t="s">
        <v>17</v>
      </c>
      <c r="B406" s="74" t="s">
        <v>285</v>
      </c>
      <c r="C406" s="74" t="s">
        <v>5025</v>
      </c>
      <c r="D406" s="74" t="s">
        <v>67</v>
      </c>
      <c r="E406" s="74" t="s">
        <v>383</v>
      </c>
      <c r="F406" s="38">
        <v>27</v>
      </c>
      <c r="G406" s="40" t="s">
        <v>320</v>
      </c>
      <c r="H406" s="38">
        <v>2010</v>
      </c>
      <c r="I406" s="38" t="s">
        <v>411</v>
      </c>
      <c r="J406" s="38" t="s">
        <v>16</v>
      </c>
      <c r="K406" s="38" t="s">
        <v>101</v>
      </c>
      <c r="L406" s="38" t="s">
        <v>95</v>
      </c>
      <c r="M406" s="38"/>
      <c r="N406" s="38"/>
      <c r="O406" s="38"/>
      <c r="P406" s="38" t="s">
        <v>102</v>
      </c>
      <c r="Q406" s="38" t="s">
        <v>102</v>
      </c>
      <c r="R406" s="38"/>
      <c r="S406" s="38"/>
      <c r="T406" s="38"/>
      <c r="U406" s="38"/>
      <c r="V406" s="38"/>
      <c r="W406" s="38"/>
      <c r="X406" s="38"/>
      <c r="Y406" s="38"/>
      <c r="Z406" s="38"/>
      <c r="AA406" s="38"/>
      <c r="AB406" s="38"/>
      <c r="AC406" s="38"/>
      <c r="AD406" s="38"/>
      <c r="AE406" s="38"/>
      <c r="AF406" s="38"/>
      <c r="AG406" s="38"/>
      <c r="AH406" s="38"/>
      <c r="AI406" s="38"/>
      <c r="AJ406" s="38"/>
    </row>
    <row r="407" spans="1:36" ht="17.25" customHeight="1" x14ac:dyDescent="0.2">
      <c r="A407" s="74" t="s">
        <v>17</v>
      </c>
      <c r="B407" s="74" t="s">
        <v>285</v>
      </c>
      <c r="C407" s="74" t="s">
        <v>5025</v>
      </c>
      <c r="D407" s="74" t="s">
        <v>67</v>
      </c>
      <c r="E407" s="74" t="s">
        <v>383</v>
      </c>
      <c r="F407" s="38">
        <v>28</v>
      </c>
      <c r="G407" s="40" t="s">
        <v>323</v>
      </c>
      <c r="H407" s="38">
        <v>2011</v>
      </c>
      <c r="I407" s="38" t="s">
        <v>412</v>
      </c>
      <c r="J407" s="38" t="s">
        <v>16</v>
      </c>
      <c r="K407" s="38" t="s">
        <v>101</v>
      </c>
      <c r="L407" s="38" t="s">
        <v>95</v>
      </c>
      <c r="M407" s="38"/>
      <c r="N407" s="38"/>
      <c r="O407" s="38"/>
      <c r="P407" s="38" t="s">
        <v>102</v>
      </c>
      <c r="Q407" s="38" t="s">
        <v>102</v>
      </c>
      <c r="R407" s="38"/>
      <c r="S407" s="38"/>
      <c r="T407" s="38"/>
      <c r="U407" s="38"/>
      <c r="V407" s="38"/>
      <c r="W407" s="38"/>
      <c r="X407" s="38"/>
      <c r="Y407" s="38"/>
      <c r="Z407" s="38"/>
      <c r="AA407" s="38"/>
      <c r="AB407" s="38"/>
      <c r="AC407" s="38"/>
      <c r="AD407" s="38"/>
      <c r="AE407" s="38"/>
      <c r="AF407" s="38"/>
      <c r="AG407" s="38"/>
      <c r="AH407" s="38"/>
      <c r="AI407" s="38"/>
      <c r="AJ407" s="38"/>
    </row>
    <row r="408" spans="1:36" ht="17.25" customHeight="1" x14ac:dyDescent="0.2">
      <c r="A408" s="74" t="s">
        <v>17</v>
      </c>
      <c r="B408" s="74" t="s">
        <v>285</v>
      </c>
      <c r="C408" s="74" t="s">
        <v>5025</v>
      </c>
      <c r="D408" s="74" t="s">
        <v>67</v>
      </c>
      <c r="E408" s="74" t="s">
        <v>383</v>
      </c>
      <c r="F408" s="38">
        <v>29</v>
      </c>
      <c r="G408" s="40" t="s">
        <v>326</v>
      </c>
      <c r="H408" s="38">
        <v>2012</v>
      </c>
      <c r="I408" s="38" t="s">
        <v>413</v>
      </c>
      <c r="J408" s="38" t="s">
        <v>16</v>
      </c>
      <c r="K408" s="38" t="s">
        <v>101</v>
      </c>
      <c r="L408" s="38" t="s">
        <v>95</v>
      </c>
      <c r="M408" s="38"/>
      <c r="N408" s="38"/>
      <c r="O408" s="38"/>
      <c r="P408" s="38" t="s">
        <v>102</v>
      </c>
      <c r="Q408" s="38" t="s">
        <v>102</v>
      </c>
      <c r="R408" s="38"/>
      <c r="S408" s="38"/>
      <c r="T408" s="38"/>
      <c r="U408" s="38"/>
      <c r="V408" s="38"/>
      <c r="W408" s="38"/>
      <c r="X408" s="38"/>
      <c r="Y408" s="38"/>
      <c r="Z408" s="38"/>
      <c r="AA408" s="38"/>
      <c r="AB408" s="38"/>
      <c r="AC408" s="38"/>
      <c r="AD408" s="38"/>
      <c r="AE408" s="38"/>
      <c r="AF408" s="38"/>
      <c r="AG408" s="38"/>
      <c r="AH408" s="38"/>
      <c r="AI408" s="38"/>
      <c r="AJ408" s="38"/>
    </row>
    <row r="409" spans="1:36" ht="17.25" customHeight="1" x14ac:dyDescent="0.2">
      <c r="A409" s="74" t="s">
        <v>17</v>
      </c>
      <c r="B409" s="74" t="s">
        <v>285</v>
      </c>
      <c r="C409" s="74" t="s">
        <v>5025</v>
      </c>
      <c r="D409" s="74" t="s">
        <v>67</v>
      </c>
      <c r="E409" s="74" t="s">
        <v>383</v>
      </c>
      <c r="F409" s="38">
        <v>30</v>
      </c>
      <c r="G409" s="40" t="s">
        <v>329</v>
      </c>
      <c r="H409" s="38">
        <v>2013</v>
      </c>
      <c r="I409" s="38" t="s">
        <v>414</v>
      </c>
      <c r="J409" s="38" t="s">
        <v>16</v>
      </c>
      <c r="K409" s="38" t="s">
        <v>101</v>
      </c>
      <c r="L409" s="38" t="s">
        <v>95</v>
      </c>
      <c r="M409" s="38"/>
      <c r="N409" s="38"/>
      <c r="O409" s="38"/>
      <c r="P409" s="38" t="s">
        <v>102</v>
      </c>
      <c r="Q409" s="38" t="s">
        <v>102</v>
      </c>
      <c r="R409" s="38"/>
      <c r="S409" s="38"/>
      <c r="T409" s="38"/>
      <c r="U409" s="38"/>
      <c r="V409" s="38"/>
      <c r="W409" s="38"/>
      <c r="X409" s="38"/>
      <c r="Y409" s="38"/>
      <c r="Z409" s="38"/>
      <c r="AA409" s="38"/>
      <c r="AB409" s="38"/>
      <c r="AC409" s="38"/>
      <c r="AD409" s="38"/>
      <c r="AE409" s="38"/>
      <c r="AF409" s="38"/>
      <c r="AG409" s="38"/>
      <c r="AH409" s="38"/>
      <c r="AI409" s="38"/>
      <c r="AJ409" s="38"/>
    </row>
    <row r="410" spans="1:36" ht="17.25" customHeight="1" x14ac:dyDescent="0.2">
      <c r="A410" s="74" t="s">
        <v>17</v>
      </c>
      <c r="B410" s="74" t="s">
        <v>285</v>
      </c>
      <c r="C410" s="74" t="s">
        <v>5025</v>
      </c>
      <c r="D410" s="74" t="s">
        <v>67</v>
      </c>
      <c r="E410" s="74" t="s">
        <v>383</v>
      </c>
      <c r="F410" s="38">
        <v>31</v>
      </c>
      <c r="G410" s="40" t="s">
        <v>332</v>
      </c>
      <c r="H410" s="38">
        <v>2014</v>
      </c>
      <c r="I410" s="38" t="s">
        <v>415</v>
      </c>
      <c r="J410" s="38" t="s">
        <v>16</v>
      </c>
      <c r="K410" s="38" t="s">
        <v>101</v>
      </c>
      <c r="L410" s="38" t="s">
        <v>95</v>
      </c>
      <c r="M410" s="38"/>
      <c r="N410" s="38"/>
      <c r="O410" s="38"/>
      <c r="P410" s="38" t="s">
        <v>102</v>
      </c>
      <c r="Q410" s="38" t="s">
        <v>102</v>
      </c>
      <c r="R410" s="38"/>
      <c r="S410" s="38"/>
      <c r="T410" s="38"/>
      <c r="U410" s="38"/>
      <c r="V410" s="38"/>
      <c r="W410" s="38"/>
      <c r="X410" s="38"/>
      <c r="Y410" s="38"/>
      <c r="Z410" s="38"/>
      <c r="AA410" s="38"/>
      <c r="AB410" s="38"/>
      <c r="AC410" s="38"/>
      <c r="AD410" s="38"/>
      <c r="AE410" s="38"/>
      <c r="AF410" s="38"/>
      <c r="AG410" s="38"/>
      <c r="AH410" s="38"/>
      <c r="AI410" s="38"/>
      <c r="AJ410" s="38"/>
    </row>
    <row r="411" spans="1:36" ht="17.25" customHeight="1" x14ac:dyDescent="0.2">
      <c r="A411" s="74" t="s">
        <v>17</v>
      </c>
      <c r="B411" s="74" t="s">
        <v>285</v>
      </c>
      <c r="C411" s="74" t="s">
        <v>5025</v>
      </c>
      <c r="D411" s="74" t="s">
        <v>67</v>
      </c>
      <c r="E411" s="74" t="s">
        <v>383</v>
      </c>
      <c r="F411" s="38">
        <v>32</v>
      </c>
      <c r="G411" s="40" t="s">
        <v>335</v>
      </c>
      <c r="H411" s="38">
        <v>2015</v>
      </c>
      <c r="I411" s="38" t="s">
        <v>416</v>
      </c>
      <c r="J411" s="38" t="s">
        <v>16</v>
      </c>
      <c r="K411" s="38" t="s">
        <v>101</v>
      </c>
      <c r="L411" s="38" t="s">
        <v>95</v>
      </c>
      <c r="M411" s="38"/>
      <c r="N411" s="38"/>
      <c r="O411" s="38"/>
      <c r="P411" s="38" t="s">
        <v>102</v>
      </c>
      <c r="Q411" s="38" t="s">
        <v>102</v>
      </c>
      <c r="R411" s="38"/>
      <c r="S411" s="38"/>
      <c r="T411" s="38"/>
      <c r="U411" s="38"/>
      <c r="V411" s="38"/>
      <c r="W411" s="38"/>
      <c r="X411" s="38"/>
      <c r="Y411" s="38"/>
      <c r="Z411" s="38"/>
      <c r="AA411" s="38"/>
      <c r="AB411" s="38"/>
      <c r="AC411" s="38"/>
      <c r="AD411" s="38"/>
      <c r="AE411" s="38"/>
      <c r="AF411" s="38"/>
      <c r="AG411" s="38"/>
      <c r="AH411" s="38"/>
      <c r="AI411" s="38"/>
      <c r="AJ411" s="38"/>
    </row>
    <row r="412" spans="1:36" ht="17.25" customHeight="1" x14ac:dyDescent="0.2">
      <c r="A412" s="78" t="s">
        <v>17</v>
      </c>
      <c r="B412" s="78" t="s">
        <v>506</v>
      </c>
      <c r="C412" s="79" t="s">
        <v>1245</v>
      </c>
      <c r="D412" s="78" t="s">
        <v>732</v>
      </c>
      <c r="E412" s="78" t="s">
        <v>732</v>
      </c>
      <c r="F412" s="38">
        <v>26</v>
      </c>
      <c r="G412" s="40" t="s">
        <v>317</v>
      </c>
      <c r="H412" s="38">
        <v>2009</v>
      </c>
      <c r="I412" s="38" t="s">
        <v>784</v>
      </c>
      <c r="J412" s="38" t="s">
        <v>785</v>
      </c>
      <c r="K412" s="41" t="s">
        <v>728</v>
      </c>
      <c r="L412" s="38" t="s">
        <v>95</v>
      </c>
      <c r="M412" s="38" t="s">
        <v>727</v>
      </c>
      <c r="N412" s="38"/>
      <c r="O412" s="38"/>
      <c r="P412" s="38" t="s">
        <v>78</v>
      </c>
      <c r="Q412" s="38" t="s">
        <v>78</v>
      </c>
      <c r="R412" s="38"/>
      <c r="S412" s="38"/>
      <c r="T412" s="38"/>
      <c r="U412" s="38"/>
      <c r="V412" s="38"/>
      <c r="W412" s="38"/>
      <c r="X412" s="38"/>
      <c r="Y412" s="38"/>
      <c r="Z412" s="38"/>
      <c r="AA412" s="38"/>
      <c r="AB412" s="38"/>
      <c r="AC412" s="38"/>
      <c r="AD412" s="38"/>
      <c r="AE412" s="38"/>
      <c r="AF412" s="38"/>
      <c r="AG412" s="38"/>
      <c r="AH412" s="38"/>
      <c r="AI412" s="38"/>
      <c r="AJ412" s="38"/>
    </row>
    <row r="413" spans="1:36" ht="17.25" customHeight="1" x14ac:dyDescent="0.2">
      <c r="A413" s="78" t="s">
        <v>17</v>
      </c>
      <c r="B413" s="78" t="s">
        <v>363</v>
      </c>
      <c r="C413" s="79" t="s">
        <v>1245</v>
      </c>
      <c r="D413" s="78" t="s">
        <v>732</v>
      </c>
      <c r="E413" s="78" t="s">
        <v>732</v>
      </c>
      <c r="F413" s="38">
        <v>28</v>
      </c>
      <c r="G413" s="40" t="s">
        <v>323</v>
      </c>
      <c r="H413" s="38">
        <v>2011</v>
      </c>
      <c r="I413" s="38" t="s">
        <v>786</v>
      </c>
      <c r="J413" s="38" t="s">
        <v>785</v>
      </c>
      <c r="K413" s="41" t="s">
        <v>728</v>
      </c>
      <c r="L413" s="38" t="s">
        <v>95</v>
      </c>
      <c r="M413" s="38" t="s">
        <v>727</v>
      </c>
      <c r="N413" s="38"/>
      <c r="O413" s="38"/>
      <c r="P413" s="38" t="s">
        <v>78</v>
      </c>
      <c r="Q413" s="38" t="s">
        <v>78</v>
      </c>
      <c r="R413" s="38"/>
      <c r="S413" s="38"/>
      <c r="T413" s="38"/>
      <c r="U413" s="38"/>
      <c r="V413" s="38"/>
      <c r="W413" s="38"/>
      <c r="X413" s="38"/>
      <c r="Y413" s="38"/>
      <c r="Z413" s="38"/>
      <c r="AA413" s="38"/>
      <c r="AB413" s="38"/>
      <c r="AC413" s="38"/>
      <c r="AD413" s="38"/>
      <c r="AE413" s="38"/>
      <c r="AF413" s="38"/>
      <c r="AG413" s="38"/>
      <c r="AH413" s="38"/>
      <c r="AI413" s="38"/>
      <c r="AJ413" s="38"/>
    </row>
    <row r="414" spans="1:36" ht="17.25" customHeight="1" x14ac:dyDescent="0.2">
      <c r="A414" s="78" t="s">
        <v>17</v>
      </c>
      <c r="B414" s="78" t="s">
        <v>508</v>
      </c>
      <c r="C414" s="79" t="s">
        <v>1245</v>
      </c>
      <c r="D414" s="78" t="s">
        <v>732</v>
      </c>
      <c r="E414" s="78" t="s">
        <v>732</v>
      </c>
      <c r="F414" s="38">
        <v>30</v>
      </c>
      <c r="G414" s="40" t="s">
        <v>329</v>
      </c>
      <c r="H414" s="38">
        <v>2013</v>
      </c>
      <c r="I414" s="38" t="s">
        <v>787</v>
      </c>
      <c r="J414" s="38" t="s">
        <v>785</v>
      </c>
      <c r="K414" s="41" t="s">
        <v>728</v>
      </c>
      <c r="L414" s="38" t="s">
        <v>95</v>
      </c>
      <c r="M414" s="38" t="s">
        <v>727</v>
      </c>
      <c r="N414" s="38"/>
      <c r="O414" s="38"/>
      <c r="P414" s="38" t="s">
        <v>78</v>
      </c>
      <c r="Q414" s="38" t="s">
        <v>78</v>
      </c>
      <c r="R414" s="38"/>
      <c r="S414" s="38"/>
      <c r="T414" s="38"/>
      <c r="U414" s="38"/>
      <c r="V414" s="38"/>
      <c r="W414" s="38"/>
      <c r="X414" s="38"/>
      <c r="Y414" s="38"/>
      <c r="Z414" s="38"/>
      <c r="AA414" s="38"/>
      <c r="AB414" s="38"/>
      <c r="AC414" s="38"/>
      <c r="AD414" s="38"/>
      <c r="AE414" s="38"/>
      <c r="AF414" s="38"/>
      <c r="AG414" s="38"/>
      <c r="AH414" s="38"/>
      <c r="AI414" s="38"/>
      <c r="AJ414" s="38"/>
    </row>
    <row r="415" spans="1:36" ht="17.25" customHeight="1" x14ac:dyDescent="0.2">
      <c r="A415" s="78" t="s">
        <v>17</v>
      </c>
      <c r="B415" s="78" t="s">
        <v>510</v>
      </c>
      <c r="C415" s="79" t="s">
        <v>1245</v>
      </c>
      <c r="D415" s="78" t="s">
        <v>732</v>
      </c>
      <c r="E415" s="78" t="s">
        <v>732</v>
      </c>
      <c r="F415" s="38">
        <v>32</v>
      </c>
      <c r="G415" s="40" t="s">
        <v>335</v>
      </c>
      <c r="H415" s="38">
        <v>2015</v>
      </c>
      <c r="I415" s="38" t="s">
        <v>788</v>
      </c>
      <c r="J415" s="38" t="s">
        <v>785</v>
      </c>
      <c r="K415" s="41" t="s">
        <v>728</v>
      </c>
      <c r="L415" s="38" t="s">
        <v>95</v>
      </c>
      <c r="M415" s="38" t="s">
        <v>727</v>
      </c>
      <c r="N415" s="38"/>
      <c r="O415" s="38"/>
      <c r="P415" s="38" t="s">
        <v>78</v>
      </c>
      <c r="Q415" s="38" t="s">
        <v>78</v>
      </c>
      <c r="R415" s="38"/>
      <c r="S415" s="38"/>
      <c r="T415" s="38"/>
      <c r="U415" s="38"/>
      <c r="V415" s="38"/>
      <c r="W415" s="38"/>
      <c r="X415" s="38"/>
      <c r="Y415" s="38"/>
      <c r="Z415" s="38"/>
      <c r="AA415" s="38"/>
      <c r="AB415" s="38"/>
      <c r="AC415" s="38"/>
      <c r="AD415" s="38"/>
      <c r="AE415" s="38"/>
      <c r="AF415" s="38"/>
      <c r="AG415" s="38"/>
      <c r="AH415" s="38"/>
      <c r="AI415" s="38"/>
      <c r="AJ415" s="38"/>
    </row>
    <row r="416" spans="1:36" ht="17.25" customHeight="1" x14ac:dyDescent="0.2">
      <c r="A416" s="78" t="s">
        <v>17</v>
      </c>
      <c r="B416" s="78" t="s">
        <v>510</v>
      </c>
      <c r="C416" s="79" t="s">
        <v>1245</v>
      </c>
      <c r="D416" s="78" t="s">
        <v>732</v>
      </c>
      <c r="E416" s="78" t="s">
        <v>732</v>
      </c>
      <c r="F416" s="38">
        <v>34</v>
      </c>
      <c r="G416" s="40" t="s">
        <v>555</v>
      </c>
      <c r="H416" s="38">
        <v>2017</v>
      </c>
      <c r="I416" s="38" t="s">
        <v>4816</v>
      </c>
      <c r="J416" s="38" t="s">
        <v>785</v>
      </c>
      <c r="K416" s="41" t="s">
        <v>728</v>
      </c>
      <c r="L416" s="38" t="s">
        <v>95</v>
      </c>
      <c r="M416" s="38" t="s">
        <v>727</v>
      </c>
      <c r="N416" s="38"/>
      <c r="O416" s="38"/>
      <c r="P416" s="38" t="s">
        <v>78</v>
      </c>
      <c r="Q416" s="38" t="s">
        <v>78</v>
      </c>
      <c r="R416" s="38"/>
      <c r="S416" s="38"/>
      <c r="T416" s="38"/>
      <c r="U416" s="38"/>
      <c r="V416" s="38"/>
      <c r="W416" s="38"/>
      <c r="X416" s="38"/>
      <c r="Y416" s="38"/>
      <c r="Z416" s="38"/>
      <c r="AA416" s="38"/>
      <c r="AB416" s="38"/>
      <c r="AC416" s="38"/>
      <c r="AD416" s="38"/>
      <c r="AE416" s="38"/>
      <c r="AF416" s="38"/>
      <c r="AG416" s="38"/>
      <c r="AH416" s="38"/>
      <c r="AI416" s="38"/>
      <c r="AJ416" s="38"/>
    </row>
    <row r="417" spans="1:36" ht="17.25" customHeight="1" x14ac:dyDescent="0.2">
      <c r="A417" s="83" t="s">
        <v>17</v>
      </c>
      <c r="B417" s="83" t="s">
        <v>504</v>
      </c>
      <c r="C417" s="83" t="s">
        <v>14</v>
      </c>
      <c r="D417" s="83" t="s">
        <v>34</v>
      </c>
      <c r="E417" s="83" t="s">
        <v>1104</v>
      </c>
      <c r="F417" s="38">
        <v>22</v>
      </c>
      <c r="G417" s="40" t="s">
        <v>304</v>
      </c>
      <c r="H417" s="38">
        <v>2005</v>
      </c>
      <c r="I417" s="38" t="s">
        <v>1105</v>
      </c>
      <c r="J417" s="38" t="s">
        <v>1106</v>
      </c>
      <c r="K417" s="38" t="s">
        <v>1107</v>
      </c>
      <c r="L417" s="38" t="s">
        <v>97</v>
      </c>
      <c r="M417" s="38" t="s">
        <v>77</v>
      </c>
      <c r="N417" s="38">
        <v>1</v>
      </c>
      <c r="O417" s="38">
        <v>7</v>
      </c>
      <c r="P417" s="38" t="s">
        <v>96</v>
      </c>
      <c r="Q417" s="38" t="s">
        <v>2059</v>
      </c>
      <c r="R417" s="38"/>
      <c r="S417" s="38"/>
      <c r="T417" s="38"/>
      <c r="U417" s="38"/>
      <c r="V417" s="38"/>
      <c r="W417" s="38"/>
      <c r="X417" s="38"/>
      <c r="Y417" s="38"/>
      <c r="Z417" s="38"/>
      <c r="AA417" s="38"/>
      <c r="AB417" s="38"/>
      <c r="AC417" s="38"/>
      <c r="AD417" s="38"/>
      <c r="AE417" s="38"/>
      <c r="AF417" s="38"/>
      <c r="AG417" s="38"/>
      <c r="AH417" s="38"/>
      <c r="AI417" s="38"/>
      <c r="AJ417" s="38"/>
    </row>
    <row r="418" spans="1:36" ht="17.25" customHeight="1" x14ac:dyDescent="0.2">
      <c r="A418" s="83" t="s">
        <v>17</v>
      </c>
      <c r="B418" s="83" t="s">
        <v>506</v>
      </c>
      <c r="C418" s="83" t="s">
        <v>14</v>
      </c>
      <c r="D418" s="83" t="s">
        <v>34</v>
      </c>
      <c r="E418" s="83" t="s">
        <v>1104</v>
      </c>
      <c r="F418" s="38">
        <v>26</v>
      </c>
      <c r="G418" s="40" t="s">
        <v>317</v>
      </c>
      <c r="H418" s="38">
        <v>2009</v>
      </c>
      <c r="I418" s="38" t="s">
        <v>1108</v>
      </c>
      <c r="J418" s="38" t="s">
        <v>1106</v>
      </c>
      <c r="K418" s="38" t="s">
        <v>1107</v>
      </c>
      <c r="L418" s="38" t="s">
        <v>97</v>
      </c>
      <c r="M418" s="38" t="s">
        <v>77</v>
      </c>
      <c r="N418" s="38">
        <v>1</v>
      </c>
      <c r="O418" s="38">
        <v>7</v>
      </c>
      <c r="P418" s="38" t="s">
        <v>96</v>
      </c>
      <c r="Q418" s="38" t="s">
        <v>2059</v>
      </c>
      <c r="R418" s="38"/>
      <c r="S418" s="38"/>
      <c r="T418" s="38"/>
      <c r="U418" s="38"/>
      <c r="V418" s="38"/>
      <c r="W418" s="38"/>
      <c r="X418" s="38"/>
      <c r="Y418" s="38"/>
      <c r="Z418" s="38"/>
      <c r="AA418" s="38"/>
      <c r="AB418" s="38"/>
      <c r="AC418" s="38"/>
      <c r="AD418" s="38"/>
      <c r="AE418" s="38"/>
      <c r="AF418" s="38"/>
      <c r="AG418" s="38"/>
      <c r="AH418" s="38"/>
      <c r="AI418" s="38"/>
      <c r="AJ418" s="38"/>
    </row>
    <row r="419" spans="1:36" ht="17.25" customHeight="1" x14ac:dyDescent="0.2">
      <c r="A419" s="83" t="s">
        <v>17</v>
      </c>
      <c r="B419" s="83" t="s">
        <v>508</v>
      </c>
      <c r="C419" s="83" t="s">
        <v>14</v>
      </c>
      <c r="D419" s="83" t="s">
        <v>34</v>
      </c>
      <c r="E419" s="83" t="s">
        <v>1104</v>
      </c>
      <c r="F419" s="38">
        <v>30</v>
      </c>
      <c r="G419" s="40" t="s">
        <v>329</v>
      </c>
      <c r="H419" s="38">
        <v>2013</v>
      </c>
      <c r="I419" s="38" t="s">
        <v>1109</v>
      </c>
      <c r="J419" s="38" t="s">
        <v>1106</v>
      </c>
      <c r="K419" s="38" t="s">
        <v>1107</v>
      </c>
      <c r="L419" s="38" t="s">
        <v>97</v>
      </c>
      <c r="M419" s="38" t="s">
        <v>77</v>
      </c>
      <c r="N419" s="38">
        <v>1</v>
      </c>
      <c r="O419" s="38">
        <v>7</v>
      </c>
      <c r="P419" s="38" t="s">
        <v>96</v>
      </c>
      <c r="Q419" s="38" t="s">
        <v>2059</v>
      </c>
      <c r="R419" s="38"/>
      <c r="S419" s="38"/>
      <c r="T419" s="38"/>
      <c r="U419" s="38"/>
      <c r="V419" s="38"/>
      <c r="W419" s="38"/>
      <c r="X419" s="38"/>
      <c r="Y419" s="38"/>
      <c r="Z419" s="38"/>
      <c r="AA419" s="38"/>
      <c r="AB419" s="38"/>
      <c r="AC419" s="38"/>
      <c r="AD419" s="38"/>
      <c r="AE419" s="38"/>
      <c r="AF419" s="38"/>
      <c r="AG419" s="38"/>
      <c r="AH419" s="38"/>
      <c r="AI419" s="38"/>
      <c r="AJ419" s="38"/>
    </row>
    <row r="420" spans="1:36" ht="17.25" customHeight="1" x14ac:dyDescent="0.2">
      <c r="A420" s="83" t="s">
        <v>17</v>
      </c>
      <c r="B420" s="83" t="s">
        <v>1135</v>
      </c>
      <c r="C420" s="83" t="s">
        <v>14</v>
      </c>
      <c r="D420" s="83" t="s">
        <v>34</v>
      </c>
      <c r="E420" s="83" t="s">
        <v>1104</v>
      </c>
      <c r="F420" s="38">
        <v>34</v>
      </c>
      <c r="G420" s="40" t="s">
        <v>555</v>
      </c>
      <c r="H420" s="38">
        <v>2017</v>
      </c>
      <c r="I420" s="38" t="s">
        <v>3182</v>
      </c>
      <c r="J420" s="38" t="s">
        <v>1106</v>
      </c>
      <c r="K420" s="38" t="s">
        <v>1107</v>
      </c>
      <c r="L420" s="38" t="s">
        <v>97</v>
      </c>
      <c r="M420" s="38" t="s">
        <v>77</v>
      </c>
      <c r="N420" s="38">
        <v>1</v>
      </c>
      <c r="O420" s="38">
        <v>7</v>
      </c>
      <c r="P420" s="38" t="s">
        <v>96</v>
      </c>
      <c r="Q420" s="38" t="s">
        <v>2059</v>
      </c>
      <c r="R420" s="38"/>
      <c r="S420" s="38"/>
      <c r="T420" s="38"/>
      <c r="U420" s="38"/>
      <c r="V420" s="38"/>
      <c r="W420" s="38"/>
      <c r="X420" s="38"/>
      <c r="Y420" s="38"/>
      <c r="Z420" s="38"/>
      <c r="AA420" s="38"/>
      <c r="AB420" s="38"/>
      <c r="AC420" s="38"/>
      <c r="AD420" s="38"/>
      <c r="AE420" s="38"/>
      <c r="AF420" s="38"/>
      <c r="AG420" s="38"/>
      <c r="AH420" s="38"/>
      <c r="AI420" s="38"/>
      <c r="AJ420" s="38"/>
    </row>
    <row r="421" spans="1:36" ht="17.25" customHeight="1" x14ac:dyDescent="0.2">
      <c r="A421" s="83" t="s">
        <v>17</v>
      </c>
      <c r="B421" s="83" t="s">
        <v>504</v>
      </c>
      <c r="C421" s="83" t="s">
        <v>14</v>
      </c>
      <c r="D421" s="83" t="s">
        <v>34</v>
      </c>
      <c r="E421" s="83" t="s">
        <v>1110</v>
      </c>
      <c r="F421" s="38">
        <v>22</v>
      </c>
      <c r="G421" s="40" t="s">
        <v>304</v>
      </c>
      <c r="H421" s="38">
        <v>2005</v>
      </c>
      <c r="I421" s="38" t="s">
        <v>1111</v>
      </c>
      <c r="J421" s="38" t="s">
        <v>1112</v>
      </c>
      <c r="K421" s="38" t="s">
        <v>1107</v>
      </c>
      <c r="L421" s="38" t="s">
        <v>95</v>
      </c>
      <c r="M421" s="38" t="s">
        <v>77</v>
      </c>
      <c r="N421" s="38">
        <v>1</v>
      </c>
      <c r="O421" s="38">
        <v>7</v>
      </c>
      <c r="P421" s="38" t="s">
        <v>96</v>
      </c>
      <c r="Q421" s="38" t="s">
        <v>2059</v>
      </c>
      <c r="R421" s="38"/>
      <c r="S421" s="38"/>
      <c r="T421" s="38"/>
      <c r="U421" s="38"/>
      <c r="V421" s="38"/>
      <c r="W421" s="38"/>
      <c r="X421" s="38"/>
      <c r="Y421" s="38"/>
      <c r="Z421" s="38"/>
      <c r="AA421" s="38"/>
      <c r="AB421" s="38"/>
      <c r="AC421" s="38"/>
      <c r="AD421" s="38"/>
      <c r="AE421" s="38"/>
      <c r="AF421" s="38"/>
      <c r="AG421" s="38"/>
      <c r="AH421" s="38"/>
      <c r="AI421" s="38"/>
      <c r="AJ421" s="38"/>
    </row>
    <row r="422" spans="1:36" ht="17.25" customHeight="1" x14ac:dyDescent="0.2">
      <c r="A422" s="83" t="s">
        <v>17</v>
      </c>
      <c r="B422" s="83" t="s">
        <v>506</v>
      </c>
      <c r="C422" s="83" t="s">
        <v>14</v>
      </c>
      <c r="D422" s="83" t="s">
        <v>34</v>
      </c>
      <c r="E422" s="83" t="s">
        <v>1110</v>
      </c>
      <c r="F422" s="38">
        <v>26</v>
      </c>
      <c r="G422" s="40" t="s">
        <v>317</v>
      </c>
      <c r="H422" s="38">
        <v>2009</v>
      </c>
      <c r="I422" s="38" t="s">
        <v>1113</v>
      </c>
      <c r="J422" s="38" t="s">
        <v>1112</v>
      </c>
      <c r="K422" s="38" t="s">
        <v>1107</v>
      </c>
      <c r="L422" s="38" t="s">
        <v>95</v>
      </c>
      <c r="M422" s="38" t="s">
        <v>77</v>
      </c>
      <c r="N422" s="38">
        <v>1</v>
      </c>
      <c r="O422" s="38">
        <v>7</v>
      </c>
      <c r="P422" s="38" t="s">
        <v>96</v>
      </c>
      <c r="Q422" s="38" t="s">
        <v>2059</v>
      </c>
      <c r="R422" s="38"/>
      <c r="S422" s="38"/>
      <c r="T422" s="38"/>
      <c r="U422" s="38"/>
      <c r="V422" s="38"/>
      <c r="W422" s="38"/>
      <c r="X422" s="38"/>
      <c r="Y422" s="38"/>
      <c r="Z422" s="38"/>
      <c r="AA422" s="38"/>
      <c r="AB422" s="38"/>
      <c r="AC422" s="38"/>
      <c r="AD422" s="38"/>
      <c r="AE422" s="38"/>
      <c r="AF422" s="38"/>
      <c r="AG422" s="38"/>
      <c r="AH422" s="38"/>
      <c r="AI422" s="38"/>
      <c r="AJ422" s="38"/>
    </row>
    <row r="423" spans="1:36" ht="17.25" customHeight="1" x14ac:dyDescent="0.2">
      <c r="A423" s="83" t="s">
        <v>17</v>
      </c>
      <c r="B423" s="83" t="s">
        <v>508</v>
      </c>
      <c r="C423" s="83" t="s">
        <v>14</v>
      </c>
      <c r="D423" s="83" t="s">
        <v>34</v>
      </c>
      <c r="E423" s="83" t="s">
        <v>1110</v>
      </c>
      <c r="F423" s="38">
        <v>30</v>
      </c>
      <c r="G423" s="40" t="s">
        <v>329</v>
      </c>
      <c r="H423" s="38">
        <v>2013</v>
      </c>
      <c r="I423" s="38" t="s">
        <v>1114</v>
      </c>
      <c r="J423" s="38" t="s">
        <v>1112</v>
      </c>
      <c r="K423" s="38" t="s">
        <v>1107</v>
      </c>
      <c r="L423" s="38" t="s">
        <v>95</v>
      </c>
      <c r="M423" s="38" t="s">
        <v>77</v>
      </c>
      <c r="N423" s="38">
        <v>1</v>
      </c>
      <c r="O423" s="38">
        <v>7</v>
      </c>
      <c r="P423" s="38" t="s">
        <v>96</v>
      </c>
      <c r="Q423" s="38" t="s">
        <v>2059</v>
      </c>
      <c r="R423" s="38"/>
      <c r="S423" s="38"/>
      <c r="T423" s="38"/>
      <c r="U423" s="38"/>
      <c r="V423" s="38"/>
      <c r="W423" s="38"/>
      <c r="X423" s="38"/>
      <c r="Y423" s="38"/>
      <c r="Z423" s="38"/>
      <c r="AA423" s="38"/>
      <c r="AB423" s="38"/>
      <c r="AC423" s="38"/>
      <c r="AD423" s="38"/>
      <c r="AE423" s="38"/>
      <c r="AF423" s="38"/>
      <c r="AG423" s="38"/>
      <c r="AH423" s="38"/>
      <c r="AI423" s="38"/>
      <c r="AJ423" s="38"/>
    </row>
    <row r="424" spans="1:36" ht="17.25" customHeight="1" x14ac:dyDescent="0.2">
      <c r="A424" s="83" t="s">
        <v>17</v>
      </c>
      <c r="B424" s="83" t="s">
        <v>1135</v>
      </c>
      <c r="C424" s="83" t="s">
        <v>14</v>
      </c>
      <c r="D424" s="83" t="s">
        <v>34</v>
      </c>
      <c r="E424" s="83" t="s">
        <v>1110</v>
      </c>
      <c r="F424" s="38">
        <v>34</v>
      </c>
      <c r="G424" s="40" t="s">
        <v>555</v>
      </c>
      <c r="H424" s="38">
        <v>2017</v>
      </c>
      <c r="I424" s="38" t="s">
        <v>3183</v>
      </c>
      <c r="J424" s="38" t="s">
        <v>1112</v>
      </c>
      <c r="K424" s="38" t="s">
        <v>1107</v>
      </c>
      <c r="L424" s="38" t="s">
        <v>95</v>
      </c>
      <c r="M424" s="38" t="s">
        <v>77</v>
      </c>
      <c r="N424" s="38">
        <v>1</v>
      </c>
      <c r="O424" s="38">
        <v>7</v>
      </c>
      <c r="P424" s="38" t="s">
        <v>96</v>
      </c>
      <c r="Q424" s="38" t="s">
        <v>2059</v>
      </c>
      <c r="R424" s="38"/>
      <c r="S424" s="38"/>
      <c r="T424" s="38"/>
      <c r="U424" s="38"/>
      <c r="V424" s="38"/>
      <c r="W424" s="38"/>
      <c r="X424" s="38"/>
      <c r="Y424" s="38"/>
      <c r="Z424" s="38"/>
      <c r="AA424" s="38"/>
      <c r="AB424" s="38"/>
      <c r="AC424" s="38"/>
      <c r="AD424" s="38"/>
      <c r="AE424" s="38"/>
      <c r="AF424" s="38"/>
      <c r="AG424" s="38"/>
      <c r="AH424" s="38"/>
      <c r="AI424" s="38"/>
      <c r="AJ424" s="38"/>
    </row>
    <row r="425" spans="1:36" ht="17.25" customHeight="1" x14ac:dyDescent="0.2">
      <c r="A425" s="83" t="s">
        <v>17</v>
      </c>
      <c r="B425" s="83" t="s">
        <v>504</v>
      </c>
      <c r="C425" s="83" t="s">
        <v>14</v>
      </c>
      <c r="D425" s="83" t="s">
        <v>34</v>
      </c>
      <c r="E425" s="83" t="s">
        <v>1115</v>
      </c>
      <c r="F425" s="38">
        <v>22</v>
      </c>
      <c r="G425" s="40" t="s">
        <v>304</v>
      </c>
      <c r="H425" s="38">
        <v>2005</v>
      </c>
      <c r="I425" s="38" t="s">
        <v>1116</v>
      </c>
      <c r="J425" s="38" t="s">
        <v>1117</v>
      </c>
      <c r="K425" s="38" t="s">
        <v>1107</v>
      </c>
      <c r="L425" s="38" t="s">
        <v>95</v>
      </c>
      <c r="M425" s="38" t="s">
        <v>77</v>
      </c>
      <c r="N425" s="38">
        <v>1</v>
      </c>
      <c r="O425" s="38">
        <v>7</v>
      </c>
      <c r="P425" s="38" t="s">
        <v>96</v>
      </c>
      <c r="Q425" s="38" t="s">
        <v>2059</v>
      </c>
      <c r="R425" s="38"/>
      <c r="S425" s="38"/>
      <c r="T425" s="38"/>
      <c r="U425" s="38"/>
      <c r="V425" s="38"/>
      <c r="W425" s="38"/>
      <c r="X425" s="38"/>
      <c r="Y425" s="38"/>
      <c r="Z425" s="38"/>
      <c r="AA425" s="38"/>
      <c r="AB425" s="38"/>
      <c r="AC425" s="38"/>
      <c r="AD425" s="38"/>
      <c r="AE425" s="38"/>
      <c r="AF425" s="38"/>
      <c r="AG425" s="38"/>
      <c r="AH425" s="38"/>
      <c r="AI425" s="38"/>
      <c r="AJ425" s="38"/>
    </row>
    <row r="426" spans="1:36" ht="17.25" customHeight="1" x14ac:dyDescent="0.2">
      <c r="A426" s="83" t="s">
        <v>17</v>
      </c>
      <c r="B426" s="83" t="s">
        <v>506</v>
      </c>
      <c r="C426" s="83" t="s">
        <v>14</v>
      </c>
      <c r="D426" s="83" t="s">
        <v>34</v>
      </c>
      <c r="E426" s="83" t="s">
        <v>1115</v>
      </c>
      <c r="F426" s="38">
        <v>26</v>
      </c>
      <c r="G426" s="40" t="s">
        <v>317</v>
      </c>
      <c r="H426" s="38">
        <v>2009</v>
      </c>
      <c r="I426" s="38" t="s">
        <v>1118</v>
      </c>
      <c r="J426" s="38" t="s">
        <v>1117</v>
      </c>
      <c r="K426" s="38" t="s">
        <v>1107</v>
      </c>
      <c r="L426" s="38" t="s">
        <v>95</v>
      </c>
      <c r="M426" s="38" t="s">
        <v>77</v>
      </c>
      <c r="N426" s="38">
        <v>1</v>
      </c>
      <c r="O426" s="38">
        <v>7</v>
      </c>
      <c r="P426" s="38" t="s">
        <v>96</v>
      </c>
      <c r="Q426" s="38" t="s">
        <v>2059</v>
      </c>
      <c r="R426" s="38"/>
      <c r="S426" s="38"/>
      <c r="T426" s="38"/>
      <c r="U426" s="38"/>
      <c r="V426" s="38"/>
      <c r="W426" s="38"/>
      <c r="X426" s="38"/>
      <c r="Y426" s="38"/>
      <c r="Z426" s="38"/>
      <c r="AA426" s="38"/>
      <c r="AB426" s="38"/>
      <c r="AC426" s="38"/>
      <c r="AD426" s="38"/>
      <c r="AE426" s="38"/>
      <c r="AF426" s="38"/>
      <c r="AG426" s="38"/>
      <c r="AH426" s="38"/>
      <c r="AI426" s="38"/>
      <c r="AJ426" s="38"/>
    </row>
    <row r="427" spans="1:36" ht="17.25" customHeight="1" x14ac:dyDescent="0.2">
      <c r="A427" s="83" t="s">
        <v>17</v>
      </c>
      <c r="B427" s="83" t="s">
        <v>508</v>
      </c>
      <c r="C427" s="83" t="s">
        <v>14</v>
      </c>
      <c r="D427" s="83" t="s">
        <v>34</v>
      </c>
      <c r="E427" s="83" t="s">
        <v>1115</v>
      </c>
      <c r="F427" s="38">
        <v>30</v>
      </c>
      <c r="G427" s="40" t="s">
        <v>329</v>
      </c>
      <c r="H427" s="38">
        <v>2013</v>
      </c>
      <c r="I427" s="38" t="s">
        <v>1119</v>
      </c>
      <c r="J427" s="38" t="s">
        <v>1117</v>
      </c>
      <c r="K427" s="38" t="s">
        <v>1107</v>
      </c>
      <c r="L427" s="38" t="s">
        <v>95</v>
      </c>
      <c r="M427" s="38" t="s">
        <v>77</v>
      </c>
      <c r="N427" s="38">
        <v>1</v>
      </c>
      <c r="O427" s="38">
        <v>7</v>
      </c>
      <c r="P427" s="38" t="s">
        <v>96</v>
      </c>
      <c r="Q427" s="38" t="s">
        <v>2059</v>
      </c>
      <c r="R427" s="38"/>
      <c r="S427" s="38"/>
      <c r="T427" s="38"/>
      <c r="U427" s="38"/>
      <c r="V427" s="38"/>
      <c r="W427" s="38"/>
      <c r="X427" s="38"/>
      <c r="Y427" s="38"/>
      <c r="Z427" s="38"/>
      <c r="AA427" s="38"/>
      <c r="AB427" s="38"/>
      <c r="AC427" s="38"/>
      <c r="AD427" s="38"/>
      <c r="AE427" s="38"/>
      <c r="AF427" s="38"/>
      <c r="AG427" s="38"/>
      <c r="AH427" s="38"/>
      <c r="AI427" s="38"/>
      <c r="AJ427" s="38"/>
    </row>
    <row r="428" spans="1:36" ht="17.25" customHeight="1" x14ac:dyDescent="0.2">
      <c r="A428" s="83" t="s">
        <v>17</v>
      </c>
      <c r="B428" s="83" t="s">
        <v>1135</v>
      </c>
      <c r="C428" s="83" t="s">
        <v>14</v>
      </c>
      <c r="D428" s="83" t="s">
        <v>34</v>
      </c>
      <c r="E428" s="83" t="s">
        <v>1115</v>
      </c>
      <c r="F428" s="38">
        <v>34</v>
      </c>
      <c r="G428" s="40" t="s">
        <v>555</v>
      </c>
      <c r="H428" s="38">
        <v>2017</v>
      </c>
      <c r="I428" s="38" t="s">
        <v>3184</v>
      </c>
      <c r="J428" s="38" t="s">
        <v>1117</v>
      </c>
      <c r="K428" s="38" t="s">
        <v>1107</v>
      </c>
      <c r="L428" s="38" t="s">
        <v>95</v>
      </c>
      <c r="M428" s="38" t="s">
        <v>77</v>
      </c>
      <c r="N428" s="38">
        <v>1</v>
      </c>
      <c r="O428" s="38">
        <v>7</v>
      </c>
      <c r="P428" s="38" t="s">
        <v>96</v>
      </c>
      <c r="Q428" s="38" t="s">
        <v>2059</v>
      </c>
      <c r="R428" s="38"/>
      <c r="S428" s="38"/>
      <c r="T428" s="38"/>
      <c r="U428" s="38"/>
      <c r="V428" s="38"/>
      <c r="W428" s="38"/>
      <c r="X428" s="38"/>
      <c r="Y428" s="38"/>
      <c r="Z428" s="38"/>
      <c r="AA428" s="38"/>
      <c r="AB428" s="38"/>
      <c r="AC428" s="38"/>
      <c r="AD428" s="38"/>
      <c r="AE428" s="38"/>
      <c r="AF428" s="38"/>
      <c r="AG428" s="38"/>
      <c r="AH428" s="38"/>
      <c r="AI428" s="38"/>
      <c r="AJ428" s="38"/>
    </row>
    <row r="429" spans="1:36" ht="17.25" customHeight="1" x14ac:dyDescent="0.2">
      <c r="A429" s="82" t="s">
        <v>17</v>
      </c>
      <c r="B429" s="82" t="s">
        <v>504</v>
      </c>
      <c r="C429" s="82" t="s">
        <v>14</v>
      </c>
      <c r="D429" s="82" t="s">
        <v>36</v>
      </c>
      <c r="E429" s="82" t="s">
        <v>1120</v>
      </c>
      <c r="F429" s="38">
        <v>22</v>
      </c>
      <c r="G429" s="40" t="s">
        <v>304</v>
      </c>
      <c r="H429" s="38">
        <v>2005</v>
      </c>
      <c r="I429" s="38" t="s">
        <v>1121</v>
      </c>
      <c r="J429" s="38" t="s">
        <v>1122</v>
      </c>
      <c r="K429" s="38" t="s">
        <v>1107</v>
      </c>
      <c r="L429" s="38" t="s">
        <v>95</v>
      </c>
      <c r="M429" s="38" t="s">
        <v>77</v>
      </c>
      <c r="N429" s="38">
        <v>1</v>
      </c>
      <c r="O429" s="38">
        <v>7</v>
      </c>
      <c r="P429" s="38" t="s">
        <v>96</v>
      </c>
      <c r="Q429" s="38" t="s">
        <v>2059</v>
      </c>
      <c r="R429" s="38"/>
      <c r="S429" s="38"/>
      <c r="T429" s="38"/>
      <c r="U429" s="38"/>
      <c r="V429" s="38"/>
      <c r="W429" s="38"/>
      <c r="X429" s="38"/>
      <c r="Y429" s="38"/>
      <c r="Z429" s="38"/>
      <c r="AA429" s="38"/>
      <c r="AB429" s="38"/>
      <c r="AC429" s="38"/>
      <c r="AD429" s="38"/>
      <c r="AE429" s="38"/>
      <c r="AF429" s="38"/>
      <c r="AG429" s="38"/>
      <c r="AH429" s="38"/>
      <c r="AI429" s="38"/>
      <c r="AJ429" s="38"/>
    </row>
    <row r="430" spans="1:36" ht="17.25" customHeight="1" x14ac:dyDescent="0.2">
      <c r="A430" s="82" t="s">
        <v>17</v>
      </c>
      <c r="B430" s="82" t="s">
        <v>506</v>
      </c>
      <c r="C430" s="82" t="s">
        <v>14</v>
      </c>
      <c r="D430" s="82" t="s">
        <v>36</v>
      </c>
      <c r="E430" s="82" t="s">
        <v>1120</v>
      </c>
      <c r="F430" s="38">
        <v>26</v>
      </c>
      <c r="G430" s="40" t="s">
        <v>317</v>
      </c>
      <c r="H430" s="38">
        <v>2009</v>
      </c>
      <c r="I430" s="38" t="s">
        <v>1123</v>
      </c>
      <c r="J430" s="38" t="s">
        <v>1122</v>
      </c>
      <c r="K430" s="38" t="s">
        <v>1107</v>
      </c>
      <c r="L430" s="38" t="s">
        <v>95</v>
      </c>
      <c r="M430" s="38" t="s">
        <v>77</v>
      </c>
      <c r="N430" s="38">
        <v>1</v>
      </c>
      <c r="O430" s="38">
        <v>7</v>
      </c>
      <c r="P430" s="38" t="s">
        <v>96</v>
      </c>
      <c r="Q430" s="38" t="s">
        <v>2059</v>
      </c>
      <c r="R430" s="38"/>
      <c r="S430" s="38"/>
      <c r="T430" s="38"/>
      <c r="U430" s="38"/>
      <c r="V430" s="38"/>
      <c r="W430" s="38"/>
      <c r="X430" s="38"/>
      <c r="Y430" s="38"/>
      <c r="Z430" s="38"/>
      <c r="AA430" s="38"/>
      <c r="AB430" s="38"/>
      <c r="AC430" s="38"/>
      <c r="AD430" s="38"/>
      <c r="AE430" s="38"/>
      <c r="AF430" s="38"/>
      <c r="AG430" s="38"/>
      <c r="AH430" s="38"/>
      <c r="AI430" s="38"/>
      <c r="AJ430" s="38"/>
    </row>
    <row r="431" spans="1:36" ht="17.25" customHeight="1" x14ac:dyDescent="0.2">
      <c r="A431" s="82" t="s">
        <v>17</v>
      </c>
      <c r="B431" s="82" t="s">
        <v>508</v>
      </c>
      <c r="C431" s="82" t="s">
        <v>14</v>
      </c>
      <c r="D431" s="82" t="s">
        <v>36</v>
      </c>
      <c r="E431" s="82" t="s">
        <v>1120</v>
      </c>
      <c r="F431" s="38">
        <v>30</v>
      </c>
      <c r="G431" s="40" t="s">
        <v>329</v>
      </c>
      <c r="H431" s="38">
        <v>2013</v>
      </c>
      <c r="I431" s="38" t="s">
        <v>1124</v>
      </c>
      <c r="J431" s="38" t="s">
        <v>1122</v>
      </c>
      <c r="K431" s="38" t="s">
        <v>1107</v>
      </c>
      <c r="L431" s="38" t="s">
        <v>95</v>
      </c>
      <c r="M431" s="38" t="s">
        <v>77</v>
      </c>
      <c r="N431" s="38">
        <v>1</v>
      </c>
      <c r="O431" s="38">
        <v>7</v>
      </c>
      <c r="P431" s="38" t="s">
        <v>96</v>
      </c>
      <c r="Q431" s="38" t="s">
        <v>2059</v>
      </c>
      <c r="R431" s="38"/>
      <c r="S431" s="38"/>
      <c r="T431" s="38"/>
      <c r="U431" s="38"/>
      <c r="V431" s="38"/>
      <c r="W431" s="38"/>
      <c r="X431" s="38"/>
      <c r="Y431" s="38"/>
      <c r="Z431" s="38"/>
      <c r="AA431" s="38"/>
      <c r="AB431" s="38"/>
      <c r="AC431" s="38"/>
      <c r="AD431" s="38"/>
      <c r="AE431" s="38"/>
      <c r="AF431" s="38"/>
      <c r="AG431" s="38"/>
      <c r="AH431" s="38"/>
      <c r="AI431" s="38"/>
      <c r="AJ431" s="38"/>
    </row>
    <row r="432" spans="1:36" ht="17.25" customHeight="1" x14ac:dyDescent="0.2">
      <c r="A432" s="82" t="s">
        <v>17</v>
      </c>
      <c r="B432" s="82" t="s">
        <v>1135</v>
      </c>
      <c r="C432" s="82" t="s">
        <v>14</v>
      </c>
      <c r="D432" s="82" t="s">
        <v>36</v>
      </c>
      <c r="E432" s="82" t="s">
        <v>1120</v>
      </c>
      <c r="F432" s="38">
        <v>34</v>
      </c>
      <c r="G432" s="40" t="s">
        <v>555</v>
      </c>
      <c r="H432" s="38">
        <v>2017</v>
      </c>
      <c r="I432" s="38" t="s">
        <v>3185</v>
      </c>
      <c r="J432" s="38" t="s">
        <v>1122</v>
      </c>
      <c r="K432" s="38" t="s">
        <v>1107</v>
      </c>
      <c r="L432" s="38" t="s">
        <v>95</v>
      </c>
      <c r="M432" s="38" t="s">
        <v>77</v>
      </c>
      <c r="N432" s="38">
        <v>1</v>
      </c>
      <c r="O432" s="38">
        <v>7</v>
      </c>
      <c r="P432" s="38" t="s">
        <v>96</v>
      </c>
      <c r="Q432" s="38" t="s">
        <v>2059</v>
      </c>
      <c r="R432" s="38"/>
      <c r="S432" s="38"/>
      <c r="T432" s="38"/>
      <c r="U432" s="38"/>
      <c r="V432" s="38"/>
      <c r="W432" s="38"/>
      <c r="X432" s="38"/>
      <c r="Y432" s="38"/>
      <c r="Z432" s="38"/>
      <c r="AA432" s="38"/>
      <c r="AB432" s="38"/>
      <c r="AC432" s="38"/>
      <c r="AD432" s="38"/>
      <c r="AE432" s="38"/>
      <c r="AF432" s="38"/>
      <c r="AG432" s="38"/>
      <c r="AH432" s="38"/>
      <c r="AI432" s="38"/>
      <c r="AJ432" s="38"/>
    </row>
    <row r="433" spans="1:36" ht="17.25" customHeight="1" x14ac:dyDescent="0.2">
      <c r="A433" s="82" t="s">
        <v>17</v>
      </c>
      <c r="B433" s="82" t="s">
        <v>504</v>
      </c>
      <c r="C433" s="82" t="s">
        <v>14</v>
      </c>
      <c r="D433" s="82" t="s">
        <v>36</v>
      </c>
      <c r="E433" s="82" t="s">
        <v>1125</v>
      </c>
      <c r="F433" s="38">
        <v>22</v>
      </c>
      <c r="G433" s="40" t="s">
        <v>304</v>
      </c>
      <c r="H433" s="38">
        <v>2005</v>
      </c>
      <c r="I433" s="38" t="s">
        <v>1126</v>
      </c>
      <c r="J433" s="38" t="s">
        <v>1127</v>
      </c>
      <c r="K433" s="38" t="s">
        <v>1107</v>
      </c>
      <c r="L433" s="38" t="s">
        <v>97</v>
      </c>
      <c r="M433" s="38" t="s">
        <v>77</v>
      </c>
      <c r="N433" s="38">
        <v>1</v>
      </c>
      <c r="O433" s="38">
        <v>7</v>
      </c>
      <c r="P433" s="38" t="s">
        <v>96</v>
      </c>
      <c r="Q433" s="38" t="s">
        <v>2059</v>
      </c>
      <c r="R433" s="38"/>
      <c r="S433" s="38"/>
      <c r="T433" s="38"/>
      <c r="U433" s="38"/>
      <c r="V433" s="38"/>
      <c r="W433" s="38"/>
      <c r="X433" s="38"/>
      <c r="Y433" s="38"/>
      <c r="Z433" s="38"/>
      <c r="AA433" s="38"/>
      <c r="AB433" s="38"/>
      <c r="AC433" s="38"/>
      <c r="AD433" s="38"/>
      <c r="AE433" s="38"/>
      <c r="AF433" s="38"/>
      <c r="AG433" s="38"/>
      <c r="AH433" s="38"/>
      <c r="AI433" s="38"/>
      <c r="AJ433" s="38"/>
    </row>
    <row r="434" spans="1:36" ht="17.25" customHeight="1" x14ac:dyDescent="0.2">
      <c r="A434" s="82" t="s">
        <v>17</v>
      </c>
      <c r="B434" s="82" t="s">
        <v>506</v>
      </c>
      <c r="C434" s="82" t="s">
        <v>14</v>
      </c>
      <c r="D434" s="82" t="s">
        <v>36</v>
      </c>
      <c r="E434" s="82" t="s">
        <v>1125</v>
      </c>
      <c r="F434" s="38">
        <v>26</v>
      </c>
      <c r="G434" s="40" t="s">
        <v>317</v>
      </c>
      <c r="H434" s="38">
        <v>2009</v>
      </c>
      <c r="I434" s="38" t="s">
        <v>1128</v>
      </c>
      <c r="J434" s="38" t="s">
        <v>1127</v>
      </c>
      <c r="K434" s="38" t="s">
        <v>1107</v>
      </c>
      <c r="L434" s="38" t="s">
        <v>97</v>
      </c>
      <c r="M434" s="38" t="s">
        <v>77</v>
      </c>
      <c r="N434" s="38">
        <v>1</v>
      </c>
      <c r="O434" s="38">
        <v>7</v>
      </c>
      <c r="P434" s="38" t="s">
        <v>96</v>
      </c>
      <c r="Q434" s="38" t="s">
        <v>2059</v>
      </c>
      <c r="R434" s="38"/>
      <c r="S434" s="38"/>
      <c r="T434" s="38"/>
      <c r="U434" s="38"/>
      <c r="V434" s="38"/>
      <c r="W434" s="38"/>
      <c r="X434" s="38"/>
      <c r="Y434" s="38"/>
      <c r="Z434" s="38"/>
      <c r="AA434" s="38"/>
      <c r="AB434" s="38"/>
      <c r="AC434" s="38"/>
      <c r="AD434" s="38"/>
      <c r="AE434" s="38"/>
      <c r="AF434" s="38"/>
      <c r="AG434" s="38"/>
      <c r="AH434" s="38"/>
      <c r="AI434" s="38"/>
      <c r="AJ434" s="38"/>
    </row>
    <row r="435" spans="1:36" ht="17.25" customHeight="1" x14ac:dyDescent="0.2">
      <c r="A435" s="82" t="s">
        <v>17</v>
      </c>
      <c r="B435" s="82" t="s">
        <v>508</v>
      </c>
      <c r="C435" s="82" t="s">
        <v>14</v>
      </c>
      <c r="D435" s="82" t="s">
        <v>36</v>
      </c>
      <c r="E435" s="82" t="s">
        <v>1125</v>
      </c>
      <c r="F435" s="38">
        <v>30</v>
      </c>
      <c r="G435" s="40" t="s">
        <v>329</v>
      </c>
      <c r="H435" s="38">
        <v>2013</v>
      </c>
      <c r="I435" s="38" t="s">
        <v>1129</v>
      </c>
      <c r="J435" s="38" t="s">
        <v>1127</v>
      </c>
      <c r="K435" s="38" t="s">
        <v>1107</v>
      </c>
      <c r="L435" s="38" t="s">
        <v>97</v>
      </c>
      <c r="M435" s="38" t="s">
        <v>77</v>
      </c>
      <c r="N435" s="38">
        <v>1</v>
      </c>
      <c r="O435" s="38">
        <v>7</v>
      </c>
      <c r="P435" s="38" t="s">
        <v>96</v>
      </c>
      <c r="Q435" s="38" t="s">
        <v>2059</v>
      </c>
      <c r="R435" s="38"/>
      <c r="S435" s="38"/>
      <c r="T435" s="38"/>
      <c r="U435" s="38"/>
      <c r="V435" s="38"/>
      <c r="W435" s="38"/>
      <c r="X435" s="38"/>
      <c r="Y435" s="38"/>
      <c r="Z435" s="38"/>
      <c r="AA435" s="38"/>
      <c r="AB435" s="38"/>
      <c r="AC435" s="38"/>
      <c r="AD435" s="38"/>
      <c r="AE435" s="38"/>
      <c r="AF435" s="38"/>
      <c r="AG435" s="38"/>
      <c r="AH435" s="38"/>
      <c r="AI435" s="38"/>
      <c r="AJ435" s="38"/>
    </row>
    <row r="436" spans="1:36" ht="17.25" customHeight="1" x14ac:dyDescent="0.2">
      <c r="A436" s="82" t="s">
        <v>17</v>
      </c>
      <c r="B436" s="82" t="s">
        <v>1135</v>
      </c>
      <c r="C436" s="82" t="s">
        <v>14</v>
      </c>
      <c r="D436" s="82" t="s">
        <v>36</v>
      </c>
      <c r="E436" s="82" t="s">
        <v>1125</v>
      </c>
      <c r="F436" s="38">
        <v>34</v>
      </c>
      <c r="G436" s="40" t="s">
        <v>555</v>
      </c>
      <c r="H436" s="38">
        <v>2017</v>
      </c>
      <c r="I436" s="38" t="s">
        <v>3186</v>
      </c>
      <c r="J436" s="38" t="s">
        <v>1127</v>
      </c>
      <c r="K436" s="38" t="s">
        <v>1107</v>
      </c>
      <c r="L436" s="38" t="s">
        <v>97</v>
      </c>
      <c r="M436" s="38" t="s">
        <v>77</v>
      </c>
      <c r="N436" s="38">
        <v>1</v>
      </c>
      <c r="O436" s="38">
        <v>7</v>
      </c>
      <c r="P436" s="38" t="s">
        <v>96</v>
      </c>
      <c r="Q436" s="38" t="s">
        <v>2059</v>
      </c>
      <c r="R436" s="38"/>
      <c r="S436" s="38"/>
      <c r="T436" s="38"/>
      <c r="U436" s="38"/>
      <c r="V436" s="38"/>
      <c r="W436" s="38"/>
      <c r="X436" s="38"/>
      <c r="Y436" s="38"/>
      <c r="Z436" s="38"/>
      <c r="AA436" s="38"/>
      <c r="AB436" s="38"/>
      <c r="AC436" s="38"/>
      <c r="AD436" s="38"/>
      <c r="AE436" s="38"/>
      <c r="AF436" s="38"/>
      <c r="AG436" s="38"/>
      <c r="AH436" s="38"/>
      <c r="AI436" s="38"/>
      <c r="AJ436" s="38"/>
    </row>
    <row r="437" spans="1:36" ht="17.25" customHeight="1" x14ac:dyDescent="0.2">
      <c r="A437" s="82" t="s">
        <v>17</v>
      </c>
      <c r="B437" s="82" t="s">
        <v>504</v>
      </c>
      <c r="C437" s="82" t="s">
        <v>14</v>
      </c>
      <c r="D437" s="82" t="s">
        <v>36</v>
      </c>
      <c r="E437" s="82" t="s">
        <v>1130</v>
      </c>
      <c r="F437" s="38">
        <v>22</v>
      </c>
      <c r="G437" s="40" t="s">
        <v>304</v>
      </c>
      <c r="H437" s="38">
        <v>2005</v>
      </c>
      <c r="I437" s="38" t="s">
        <v>1131</v>
      </c>
      <c r="J437" s="38" t="s">
        <v>1132</v>
      </c>
      <c r="K437" s="38" t="s">
        <v>1107</v>
      </c>
      <c r="L437" s="38" t="s">
        <v>95</v>
      </c>
      <c r="M437" s="38" t="s">
        <v>77</v>
      </c>
      <c r="N437" s="38">
        <v>1</v>
      </c>
      <c r="O437" s="38">
        <v>7</v>
      </c>
      <c r="P437" s="38" t="s">
        <v>96</v>
      </c>
      <c r="Q437" s="38" t="s">
        <v>2059</v>
      </c>
      <c r="R437" s="38"/>
      <c r="S437" s="38"/>
      <c r="T437" s="38"/>
      <c r="U437" s="38"/>
      <c r="V437" s="38"/>
      <c r="W437" s="38"/>
      <c r="X437" s="38"/>
      <c r="Y437" s="38"/>
      <c r="Z437" s="38"/>
      <c r="AA437" s="38"/>
      <c r="AB437" s="38"/>
      <c r="AC437" s="38"/>
      <c r="AD437" s="38"/>
      <c r="AE437" s="38"/>
      <c r="AF437" s="38"/>
      <c r="AG437" s="38"/>
      <c r="AH437" s="38"/>
      <c r="AI437" s="38"/>
      <c r="AJ437" s="38"/>
    </row>
    <row r="438" spans="1:36" ht="17.25" customHeight="1" x14ac:dyDescent="0.2">
      <c r="A438" s="82" t="s">
        <v>17</v>
      </c>
      <c r="B438" s="82" t="s">
        <v>506</v>
      </c>
      <c r="C438" s="82" t="s">
        <v>14</v>
      </c>
      <c r="D438" s="82" t="s">
        <v>36</v>
      </c>
      <c r="E438" s="82" t="s">
        <v>1130</v>
      </c>
      <c r="F438" s="38">
        <v>26</v>
      </c>
      <c r="G438" s="40" t="s">
        <v>317</v>
      </c>
      <c r="H438" s="38">
        <v>2009</v>
      </c>
      <c r="I438" s="38" t="s">
        <v>1133</v>
      </c>
      <c r="J438" s="38" t="s">
        <v>1132</v>
      </c>
      <c r="K438" s="38" t="s">
        <v>1107</v>
      </c>
      <c r="L438" s="38" t="s">
        <v>95</v>
      </c>
      <c r="M438" s="38" t="s">
        <v>77</v>
      </c>
      <c r="N438" s="38">
        <v>1</v>
      </c>
      <c r="O438" s="38">
        <v>7</v>
      </c>
      <c r="P438" s="38" t="s">
        <v>96</v>
      </c>
      <c r="Q438" s="38" t="s">
        <v>2059</v>
      </c>
      <c r="R438" s="38"/>
      <c r="S438" s="38"/>
      <c r="T438" s="38"/>
      <c r="U438" s="38"/>
      <c r="V438" s="38"/>
      <c r="W438" s="38"/>
      <c r="X438" s="38"/>
      <c r="Y438" s="38"/>
      <c r="Z438" s="38"/>
      <c r="AA438" s="38"/>
      <c r="AB438" s="38"/>
      <c r="AC438" s="38"/>
      <c r="AD438" s="38"/>
      <c r="AE438" s="38"/>
      <c r="AF438" s="38"/>
      <c r="AG438" s="38"/>
      <c r="AH438" s="38"/>
      <c r="AI438" s="38"/>
      <c r="AJ438" s="38"/>
    </row>
    <row r="439" spans="1:36" ht="17.25" customHeight="1" x14ac:dyDescent="0.2">
      <c r="A439" s="82" t="s">
        <v>17</v>
      </c>
      <c r="B439" s="82" t="s">
        <v>508</v>
      </c>
      <c r="C439" s="82" t="s">
        <v>14</v>
      </c>
      <c r="D439" s="82" t="s">
        <v>36</v>
      </c>
      <c r="E439" s="82" t="s">
        <v>1130</v>
      </c>
      <c r="F439" s="38">
        <v>30</v>
      </c>
      <c r="G439" s="40" t="s">
        <v>329</v>
      </c>
      <c r="H439" s="38">
        <v>2013</v>
      </c>
      <c r="I439" s="38" t="s">
        <v>1134</v>
      </c>
      <c r="J439" s="38" t="s">
        <v>1132</v>
      </c>
      <c r="K439" s="38" t="s">
        <v>1107</v>
      </c>
      <c r="L439" s="38" t="s">
        <v>95</v>
      </c>
      <c r="M439" s="38" t="s">
        <v>77</v>
      </c>
      <c r="N439" s="38">
        <v>1</v>
      </c>
      <c r="O439" s="38">
        <v>7</v>
      </c>
      <c r="P439" s="38" t="s">
        <v>96</v>
      </c>
      <c r="Q439" s="38" t="s">
        <v>2059</v>
      </c>
      <c r="R439" s="38"/>
      <c r="S439" s="38"/>
      <c r="T439" s="38"/>
      <c r="U439" s="38"/>
      <c r="V439" s="38"/>
      <c r="W439" s="38"/>
      <c r="X439" s="38"/>
      <c r="Y439" s="38"/>
      <c r="Z439" s="38"/>
      <c r="AA439" s="38"/>
      <c r="AB439" s="38"/>
      <c r="AC439" s="38"/>
      <c r="AD439" s="38"/>
      <c r="AE439" s="38"/>
      <c r="AF439" s="38"/>
      <c r="AG439" s="38"/>
      <c r="AH439" s="38"/>
      <c r="AI439" s="38"/>
      <c r="AJ439" s="38"/>
    </row>
    <row r="440" spans="1:36" ht="17.25" customHeight="1" x14ac:dyDescent="0.2">
      <c r="A440" s="82" t="s">
        <v>17</v>
      </c>
      <c r="B440" s="82" t="s">
        <v>1135</v>
      </c>
      <c r="C440" s="82" t="s">
        <v>14</v>
      </c>
      <c r="D440" s="82" t="s">
        <v>36</v>
      </c>
      <c r="E440" s="82" t="s">
        <v>1130</v>
      </c>
      <c r="F440" s="38">
        <v>34</v>
      </c>
      <c r="G440" s="40" t="s">
        <v>555</v>
      </c>
      <c r="H440" s="38">
        <v>2017</v>
      </c>
      <c r="I440" s="38" t="s">
        <v>3181</v>
      </c>
      <c r="J440" s="38" t="s">
        <v>1132</v>
      </c>
      <c r="K440" s="38" t="s">
        <v>1107</v>
      </c>
      <c r="L440" s="38" t="s">
        <v>95</v>
      </c>
      <c r="M440" s="38" t="s">
        <v>77</v>
      </c>
      <c r="N440" s="38">
        <v>1</v>
      </c>
      <c r="O440" s="38">
        <v>7</v>
      </c>
      <c r="P440" s="38" t="s">
        <v>96</v>
      </c>
      <c r="Q440" s="38" t="s">
        <v>2059</v>
      </c>
      <c r="R440" s="38"/>
      <c r="S440" s="38"/>
      <c r="T440" s="38"/>
      <c r="U440" s="38"/>
      <c r="V440" s="38"/>
      <c r="W440" s="38"/>
      <c r="X440" s="38"/>
      <c r="Y440" s="38"/>
      <c r="Z440" s="38"/>
      <c r="AA440" s="38"/>
      <c r="AB440" s="38"/>
      <c r="AC440" s="38"/>
      <c r="AD440" s="38"/>
      <c r="AE440" s="38"/>
      <c r="AF440" s="38"/>
      <c r="AG440" s="38"/>
      <c r="AH440" s="38"/>
      <c r="AI440" s="38"/>
      <c r="AJ440" s="38"/>
    </row>
    <row r="441" spans="1:36" ht="17.25" customHeight="1" x14ac:dyDescent="0.2">
      <c r="A441" s="80" t="s">
        <v>17</v>
      </c>
      <c r="B441" s="80" t="s">
        <v>504</v>
      </c>
      <c r="C441" s="80" t="s">
        <v>14</v>
      </c>
      <c r="D441" s="80" t="s">
        <v>24</v>
      </c>
      <c r="E441" s="80" t="s">
        <v>1190</v>
      </c>
      <c r="F441" s="38">
        <v>22</v>
      </c>
      <c r="G441" s="40" t="s">
        <v>304</v>
      </c>
      <c r="H441" s="38">
        <v>2005</v>
      </c>
      <c r="I441" s="38" t="s">
        <v>1191</v>
      </c>
      <c r="J441" s="38" t="s">
        <v>1192</v>
      </c>
      <c r="K441" s="38" t="s">
        <v>1107</v>
      </c>
      <c r="L441" s="38" t="s">
        <v>95</v>
      </c>
      <c r="M441" s="38" t="s">
        <v>77</v>
      </c>
      <c r="N441" s="38">
        <v>1</v>
      </c>
      <c r="O441" s="38">
        <v>7</v>
      </c>
      <c r="P441" s="38" t="s">
        <v>96</v>
      </c>
      <c r="Q441" s="38" t="s">
        <v>2059</v>
      </c>
      <c r="R441" s="38"/>
      <c r="S441" s="38"/>
      <c r="T441" s="38"/>
      <c r="U441" s="38"/>
      <c r="V441" s="38"/>
      <c r="W441" s="38"/>
      <c r="X441" s="38"/>
      <c r="Y441" s="38"/>
      <c r="Z441" s="38"/>
      <c r="AA441" s="38"/>
      <c r="AB441" s="38"/>
      <c r="AC441" s="38"/>
      <c r="AD441" s="38"/>
      <c r="AE441" s="38"/>
      <c r="AF441" s="38"/>
      <c r="AG441" s="38"/>
      <c r="AH441" s="38"/>
      <c r="AI441" s="38"/>
      <c r="AJ441" s="38"/>
    </row>
    <row r="442" spans="1:36" ht="17.25" customHeight="1" x14ac:dyDescent="0.2">
      <c r="A442" s="80" t="s">
        <v>17</v>
      </c>
      <c r="B442" s="80" t="s">
        <v>506</v>
      </c>
      <c r="C442" s="80" t="s">
        <v>14</v>
      </c>
      <c r="D442" s="80" t="s">
        <v>24</v>
      </c>
      <c r="E442" s="80" t="s">
        <v>1190</v>
      </c>
      <c r="F442" s="38">
        <v>26</v>
      </c>
      <c r="G442" s="40" t="s">
        <v>317</v>
      </c>
      <c r="H442" s="38">
        <v>2009</v>
      </c>
      <c r="I442" s="38" t="s">
        <v>1195</v>
      </c>
      <c r="J442" s="38" t="s">
        <v>1192</v>
      </c>
      <c r="K442" s="38" t="s">
        <v>1107</v>
      </c>
      <c r="L442" s="38" t="s">
        <v>95</v>
      </c>
      <c r="M442" s="38" t="s">
        <v>77</v>
      </c>
      <c r="N442" s="38">
        <v>1</v>
      </c>
      <c r="O442" s="38">
        <v>7</v>
      </c>
      <c r="P442" s="38" t="s">
        <v>96</v>
      </c>
      <c r="Q442" s="38" t="s">
        <v>2059</v>
      </c>
      <c r="R442" s="38"/>
      <c r="S442" s="38"/>
      <c r="T442" s="38"/>
      <c r="U442" s="38"/>
      <c r="V442" s="38"/>
      <c r="W442" s="38"/>
      <c r="X442" s="38"/>
      <c r="Y442" s="38"/>
      <c r="Z442" s="38"/>
      <c r="AA442" s="38"/>
      <c r="AB442" s="38"/>
      <c r="AC442" s="38"/>
      <c r="AD442" s="38"/>
      <c r="AE442" s="38"/>
      <c r="AF442" s="38"/>
      <c r="AG442" s="38"/>
      <c r="AH442" s="38"/>
      <c r="AI442" s="38"/>
      <c r="AJ442" s="38"/>
    </row>
    <row r="443" spans="1:36" ht="17.25" customHeight="1" x14ac:dyDescent="0.2">
      <c r="A443" s="80" t="s">
        <v>17</v>
      </c>
      <c r="B443" s="80" t="s">
        <v>508</v>
      </c>
      <c r="C443" s="80" t="s">
        <v>14</v>
      </c>
      <c r="D443" s="80" t="s">
        <v>24</v>
      </c>
      <c r="E443" s="80" t="s">
        <v>1190</v>
      </c>
      <c r="F443" s="38">
        <v>30</v>
      </c>
      <c r="G443" s="40" t="s">
        <v>329</v>
      </c>
      <c r="H443" s="38">
        <v>2013</v>
      </c>
      <c r="I443" s="38" t="s">
        <v>1198</v>
      </c>
      <c r="J443" s="38" t="s">
        <v>1192</v>
      </c>
      <c r="K443" s="38" t="s">
        <v>1107</v>
      </c>
      <c r="L443" s="38" t="s">
        <v>95</v>
      </c>
      <c r="M443" s="38" t="s">
        <v>77</v>
      </c>
      <c r="N443" s="38">
        <v>1</v>
      </c>
      <c r="O443" s="38">
        <v>7</v>
      </c>
      <c r="P443" s="38" t="s">
        <v>96</v>
      </c>
      <c r="Q443" s="38" t="s">
        <v>2059</v>
      </c>
      <c r="R443" s="38"/>
      <c r="S443" s="38"/>
      <c r="T443" s="38"/>
      <c r="U443" s="38"/>
      <c r="V443" s="38"/>
      <c r="W443" s="38"/>
      <c r="X443" s="38"/>
      <c r="Y443" s="38"/>
      <c r="Z443" s="38"/>
      <c r="AA443" s="38"/>
      <c r="AB443" s="38"/>
      <c r="AC443" s="38"/>
      <c r="AD443" s="38"/>
      <c r="AE443" s="38"/>
      <c r="AF443" s="38"/>
      <c r="AG443" s="38"/>
      <c r="AH443" s="38"/>
      <c r="AI443" s="38"/>
      <c r="AJ443" s="38"/>
    </row>
    <row r="444" spans="1:36" ht="17.25" customHeight="1" x14ac:dyDescent="0.2">
      <c r="A444" s="80" t="s">
        <v>17</v>
      </c>
      <c r="B444" s="80" t="s">
        <v>1135</v>
      </c>
      <c r="C444" s="80" t="s">
        <v>14</v>
      </c>
      <c r="D444" s="80" t="s">
        <v>24</v>
      </c>
      <c r="E444" s="80" t="s">
        <v>1190</v>
      </c>
      <c r="F444" s="38">
        <v>34</v>
      </c>
      <c r="G444" s="40" t="s">
        <v>555</v>
      </c>
      <c r="H444" s="38">
        <v>2017</v>
      </c>
      <c r="I444" s="38" t="s">
        <v>3187</v>
      </c>
      <c r="J444" s="38" t="s">
        <v>1192</v>
      </c>
      <c r="K444" s="38" t="s">
        <v>1107</v>
      </c>
      <c r="L444" s="38" t="s">
        <v>95</v>
      </c>
      <c r="M444" s="38" t="s">
        <v>77</v>
      </c>
      <c r="N444" s="38">
        <v>1</v>
      </c>
      <c r="O444" s="38">
        <v>7</v>
      </c>
      <c r="P444" s="38" t="s">
        <v>96</v>
      </c>
      <c r="Q444" s="38" t="s">
        <v>2059</v>
      </c>
      <c r="R444" s="38"/>
      <c r="S444" s="38"/>
      <c r="T444" s="38"/>
      <c r="U444" s="38"/>
      <c r="V444" s="38"/>
      <c r="W444" s="38"/>
      <c r="X444" s="38"/>
      <c r="Y444" s="38"/>
      <c r="Z444" s="38"/>
      <c r="AA444" s="38"/>
      <c r="AB444" s="38"/>
      <c r="AC444" s="38"/>
      <c r="AD444" s="38"/>
      <c r="AE444" s="38"/>
      <c r="AF444" s="38"/>
      <c r="AG444" s="38"/>
      <c r="AH444" s="38"/>
      <c r="AI444" s="38"/>
      <c r="AJ444" s="38"/>
    </row>
    <row r="445" spans="1:36" ht="17.25" customHeight="1" x14ac:dyDescent="0.2">
      <c r="A445" s="80" t="s">
        <v>17</v>
      </c>
      <c r="B445" s="80" t="s">
        <v>504</v>
      </c>
      <c r="C445" s="80" t="s">
        <v>14</v>
      </c>
      <c r="D445" s="80" t="s">
        <v>24</v>
      </c>
      <c r="E445" s="80" t="s">
        <v>1203</v>
      </c>
      <c r="F445" s="38">
        <v>22</v>
      </c>
      <c r="G445" s="40" t="s">
        <v>304</v>
      </c>
      <c r="H445" s="38">
        <v>2005</v>
      </c>
      <c r="I445" s="38" t="s">
        <v>1204</v>
      </c>
      <c r="J445" s="38" t="s">
        <v>1205</v>
      </c>
      <c r="K445" s="38" t="s">
        <v>1107</v>
      </c>
      <c r="L445" s="38" t="s">
        <v>97</v>
      </c>
      <c r="M445" s="38" t="s">
        <v>77</v>
      </c>
      <c r="N445" s="38">
        <v>1</v>
      </c>
      <c r="O445" s="38">
        <v>7</v>
      </c>
      <c r="P445" s="38" t="s">
        <v>96</v>
      </c>
      <c r="Q445" s="38" t="s">
        <v>2059</v>
      </c>
      <c r="R445" s="38"/>
      <c r="S445" s="38"/>
      <c r="T445" s="38"/>
      <c r="U445" s="38"/>
      <c r="V445" s="38"/>
      <c r="W445" s="38"/>
      <c r="X445" s="38"/>
      <c r="Y445" s="38"/>
      <c r="Z445" s="38"/>
      <c r="AA445" s="38"/>
      <c r="AB445" s="38"/>
      <c r="AC445" s="38"/>
      <c r="AD445" s="38"/>
      <c r="AE445" s="38"/>
      <c r="AF445" s="38"/>
      <c r="AG445" s="38"/>
      <c r="AH445" s="38"/>
      <c r="AI445" s="38"/>
      <c r="AJ445" s="38"/>
    </row>
    <row r="446" spans="1:36" ht="17.25" customHeight="1" x14ac:dyDescent="0.2">
      <c r="A446" s="80" t="s">
        <v>17</v>
      </c>
      <c r="B446" s="80" t="s">
        <v>506</v>
      </c>
      <c r="C446" s="80" t="s">
        <v>14</v>
      </c>
      <c r="D446" s="80" t="s">
        <v>24</v>
      </c>
      <c r="E446" s="80" t="s">
        <v>1203</v>
      </c>
      <c r="F446" s="38">
        <v>26</v>
      </c>
      <c r="G446" s="40" t="s">
        <v>317</v>
      </c>
      <c r="H446" s="38">
        <v>2009</v>
      </c>
      <c r="I446" s="38" t="s">
        <v>1208</v>
      </c>
      <c r="J446" s="38" t="s">
        <v>1205</v>
      </c>
      <c r="K446" s="38" t="s">
        <v>1107</v>
      </c>
      <c r="L446" s="38" t="s">
        <v>97</v>
      </c>
      <c r="M446" s="38" t="s">
        <v>77</v>
      </c>
      <c r="N446" s="38">
        <v>1</v>
      </c>
      <c r="O446" s="38">
        <v>7</v>
      </c>
      <c r="P446" s="38" t="s">
        <v>96</v>
      </c>
      <c r="Q446" s="38" t="s">
        <v>2059</v>
      </c>
      <c r="R446" s="38"/>
      <c r="S446" s="38"/>
      <c r="T446" s="38"/>
      <c r="U446" s="38"/>
      <c r="V446" s="38"/>
      <c r="W446" s="38"/>
      <c r="X446" s="38"/>
      <c r="Y446" s="38"/>
      <c r="Z446" s="38"/>
      <c r="AA446" s="38"/>
      <c r="AB446" s="38"/>
      <c r="AC446" s="38"/>
      <c r="AD446" s="38"/>
      <c r="AE446" s="38"/>
      <c r="AF446" s="38"/>
      <c r="AG446" s="38"/>
      <c r="AH446" s="38"/>
      <c r="AI446" s="38"/>
      <c r="AJ446" s="38"/>
    </row>
    <row r="447" spans="1:36" ht="17.25" customHeight="1" x14ac:dyDescent="0.2">
      <c r="A447" s="80" t="s">
        <v>17</v>
      </c>
      <c r="B447" s="80" t="s">
        <v>508</v>
      </c>
      <c r="C447" s="80" t="s">
        <v>14</v>
      </c>
      <c r="D447" s="80" t="s">
        <v>24</v>
      </c>
      <c r="E447" s="80" t="s">
        <v>1203</v>
      </c>
      <c r="F447" s="38">
        <v>30</v>
      </c>
      <c r="G447" s="40" t="s">
        <v>329</v>
      </c>
      <c r="H447" s="38">
        <v>2013</v>
      </c>
      <c r="I447" s="38" t="s">
        <v>1210</v>
      </c>
      <c r="J447" s="38" t="s">
        <v>1205</v>
      </c>
      <c r="K447" s="38" t="s">
        <v>1107</v>
      </c>
      <c r="L447" s="38" t="s">
        <v>97</v>
      </c>
      <c r="M447" s="38" t="s">
        <v>77</v>
      </c>
      <c r="N447" s="38">
        <v>1</v>
      </c>
      <c r="O447" s="38">
        <v>7</v>
      </c>
      <c r="P447" s="38" t="s">
        <v>96</v>
      </c>
      <c r="Q447" s="38" t="s">
        <v>2059</v>
      </c>
      <c r="R447" s="38"/>
      <c r="S447" s="38"/>
      <c r="T447" s="38"/>
      <c r="U447" s="38"/>
      <c r="V447" s="38"/>
      <c r="W447" s="38"/>
      <c r="X447" s="38"/>
      <c r="Y447" s="38"/>
      <c r="Z447" s="38"/>
      <c r="AA447" s="38"/>
      <c r="AB447" s="38"/>
      <c r="AC447" s="38"/>
      <c r="AD447" s="38"/>
      <c r="AE447" s="38"/>
      <c r="AF447" s="38"/>
      <c r="AG447" s="38"/>
      <c r="AH447" s="38"/>
      <c r="AI447" s="38"/>
      <c r="AJ447" s="38"/>
    </row>
    <row r="448" spans="1:36" ht="17.25" customHeight="1" x14ac:dyDescent="0.2">
      <c r="A448" s="80" t="s">
        <v>17</v>
      </c>
      <c r="B448" s="80" t="s">
        <v>1135</v>
      </c>
      <c r="C448" s="80" t="s">
        <v>14</v>
      </c>
      <c r="D448" s="80" t="s">
        <v>24</v>
      </c>
      <c r="E448" s="80" t="s">
        <v>1203</v>
      </c>
      <c r="F448" s="38">
        <v>34</v>
      </c>
      <c r="G448" s="40" t="s">
        <v>555</v>
      </c>
      <c r="H448" s="38">
        <v>2017</v>
      </c>
      <c r="I448" s="38" t="s">
        <v>3188</v>
      </c>
      <c r="J448" s="38" t="s">
        <v>1205</v>
      </c>
      <c r="K448" s="38" t="s">
        <v>1107</v>
      </c>
      <c r="L448" s="38" t="s">
        <v>97</v>
      </c>
      <c r="M448" s="38" t="s">
        <v>77</v>
      </c>
      <c r="N448" s="38">
        <v>1</v>
      </c>
      <c r="O448" s="38">
        <v>7</v>
      </c>
      <c r="P448" s="38" t="s">
        <v>96</v>
      </c>
      <c r="Q448" s="38" t="s">
        <v>2059</v>
      </c>
      <c r="R448" s="38"/>
      <c r="S448" s="38"/>
      <c r="T448" s="38"/>
      <c r="U448" s="38"/>
      <c r="V448" s="38"/>
      <c r="W448" s="38"/>
      <c r="X448" s="38"/>
      <c r="Y448" s="38"/>
      <c r="Z448" s="38"/>
      <c r="AA448" s="38"/>
      <c r="AB448" s="38"/>
      <c r="AC448" s="38"/>
      <c r="AD448" s="38"/>
      <c r="AE448" s="38"/>
      <c r="AF448" s="38"/>
      <c r="AG448" s="38"/>
      <c r="AH448" s="38"/>
      <c r="AI448" s="38"/>
      <c r="AJ448" s="38"/>
    </row>
    <row r="449" spans="1:36" ht="17.25" customHeight="1" x14ac:dyDescent="0.2">
      <c r="A449" s="80" t="s">
        <v>17</v>
      </c>
      <c r="B449" s="80" t="s">
        <v>504</v>
      </c>
      <c r="C449" s="80" t="s">
        <v>14</v>
      </c>
      <c r="D449" s="80" t="s">
        <v>24</v>
      </c>
      <c r="E449" s="80" t="s">
        <v>1213</v>
      </c>
      <c r="F449" s="38">
        <v>22</v>
      </c>
      <c r="G449" s="40" t="s">
        <v>304</v>
      </c>
      <c r="H449" s="38">
        <v>2005</v>
      </c>
      <c r="I449" s="38" t="s">
        <v>1214</v>
      </c>
      <c r="J449" s="38" t="s">
        <v>1215</v>
      </c>
      <c r="K449" s="38" t="s">
        <v>1107</v>
      </c>
      <c r="L449" s="38" t="s">
        <v>95</v>
      </c>
      <c r="M449" s="38" t="s">
        <v>77</v>
      </c>
      <c r="N449" s="38">
        <v>1</v>
      </c>
      <c r="O449" s="38">
        <v>7</v>
      </c>
      <c r="P449" s="38" t="s">
        <v>96</v>
      </c>
      <c r="Q449" s="38" t="s">
        <v>2059</v>
      </c>
      <c r="R449" s="38"/>
      <c r="S449" s="38"/>
      <c r="T449" s="38"/>
      <c r="U449" s="38"/>
      <c r="V449" s="38"/>
      <c r="W449" s="38"/>
      <c r="X449" s="38"/>
      <c r="Y449" s="38"/>
      <c r="Z449" s="38"/>
      <c r="AA449" s="38"/>
      <c r="AB449" s="38"/>
      <c r="AC449" s="38"/>
      <c r="AD449" s="38"/>
      <c r="AE449" s="38"/>
      <c r="AF449" s="38"/>
      <c r="AG449" s="38"/>
      <c r="AH449" s="38"/>
      <c r="AI449" s="38"/>
      <c r="AJ449" s="38"/>
    </row>
    <row r="450" spans="1:36" ht="17.25" customHeight="1" x14ac:dyDescent="0.2">
      <c r="A450" s="80" t="s">
        <v>17</v>
      </c>
      <c r="B450" s="80" t="s">
        <v>506</v>
      </c>
      <c r="C450" s="80" t="s">
        <v>14</v>
      </c>
      <c r="D450" s="80" t="s">
        <v>24</v>
      </c>
      <c r="E450" s="80" t="s">
        <v>1213</v>
      </c>
      <c r="F450" s="38">
        <v>26</v>
      </c>
      <c r="G450" s="40" t="s">
        <v>317</v>
      </c>
      <c r="H450" s="38">
        <v>2009</v>
      </c>
      <c r="I450" s="38" t="s">
        <v>1218</v>
      </c>
      <c r="J450" s="38" t="s">
        <v>1215</v>
      </c>
      <c r="K450" s="38" t="s">
        <v>1107</v>
      </c>
      <c r="L450" s="38" t="s">
        <v>95</v>
      </c>
      <c r="M450" s="38" t="s">
        <v>77</v>
      </c>
      <c r="N450" s="38">
        <v>1</v>
      </c>
      <c r="O450" s="38">
        <v>7</v>
      </c>
      <c r="P450" s="38" t="s">
        <v>96</v>
      </c>
      <c r="Q450" s="38" t="s">
        <v>2059</v>
      </c>
      <c r="R450" s="38"/>
      <c r="S450" s="38"/>
      <c r="T450" s="38"/>
      <c r="U450" s="38"/>
      <c r="V450" s="38"/>
      <c r="W450" s="38"/>
      <c r="X450" s="38"/>
      <c r="Y450" s="38"/>
      <c r="Z450" s="38"/>
      <c r="AA450" s="38"/>
      <c r="AB450" s="38"/>
      <c r="AC450" s="38"/>
      <c r="AD450" s="38"/>
      <c r="AE450" s="38"/>
      <c r="AF450" s="38"/>
      <c r="AG450" s="38"/>
      <c r="AH450" s="38"/>
      <c r="AI450" s="38"/>
      <c r="AJ450" s="38"/>
    </row>
    <row r="451" spans="1:36" ht="17.25" customHeight="1" x14ac:dyDescent="0.2">
      <c r="A451" s="80" t="s">
        <v>17</v>
      </c>
      <c r="B451" s="80" t="s">
        <v>508</v>
      </c>
      <c r="C451" s="80" t="s">
        <v>14</v>
      </c>
      <c r="D451" s="80" t="s">
        <v>24</v>
      </c>
      <c r="E451" s="80" t="s">
        <v>1213</v>
      </c>
      <c r="F451" s="38">
        <v>30</v>
      </c>
      <c r="G451" s="40" t="s">
        <v>329</v>
      </c>
      <c r="H451" s="38">
        <v>2013</v>
      </c>
      <c r="I451" s="38" t="s">
        <v>1221</v>
      </c>
      <c r="J451" s="38" t="s">
        <v>1215</v>
      </c>
      <c r="K451" s="38" t="s">
        <v>1107</v>
      </c>
      <c r="L451" s="38" t="s">
        <v>95</v>
      </c>
      <c r="M451" s="38" t="s">
        <v>77</v>
      </c>
      <c r="N451" s="38">
        <v>1</v>
      </c>
      <c r="O451" s="38">
        <v>7</v>
      </c>
      <c r="P451" s="38" t="s">
        <v>96</v>
      </c>
      <c r="Q451" s="38" t="s">
        <v>2059</v>
      </c>
      <c r="R451" s="38"/>
      <c r="S451" s="38"/>
      <c r="T451" s="38"/>
      <c r="U451" s="38"/>
      <c r="V451" s="38"/>
      <c r="W451" s="38"/>
      <c r="X451" s="38"/>
      <c r="Y451" s="38"/>
      <c r="Z451" s="38"/>
      <c r="AA451" s="38"/>
      <c r="AB451" s="38"/>
      <c r="AC451" s="38"/>
      <c r="AD451" s="38"/>
      <c r="AE451" s="38"/>
      <c r="AF451" s="38"/>
      <c r="AG451" s="38"/>
      <c r="AH451" s="38"/>
      <c r="AI451" s="38"/>
      <c r="AJ451" s="38"/>
    </row>
    <row r="452" spans="1:36" ht="17.25" customHeight="1" x14ac:dyDescent="0.2">
      <c r="A452" s="80" t="s">
        <v>17</v>
      </c>
      <c r="B452" s="80" t="s">
        <v>1135</v>
      </c>
      <c r="C452" s="80" t="s">
        <v>14</v>
      </c>
      <c r="D452" s="80" t="s">
        <v>24</v>
      </c>
      <c r="E452" s="80" t="s">
        <v>1213</v>
      </c>
      <c r="F452" s="38">
        <v>34</v>
      </c>
      <c r="G452" s="40" t="s">
        <v>555</v>
      </c>
      <c r="H452" s="38">
        <v>2017</v>
      </c>
      <c r="I452" s="38" t="s">
        <v>3189</v>
      </c>
      <c r="J452" s="38" t="s">
        <v>1215</v>
      </c>
      <c r="K452" s="38" t="s">
        <v>1107</v>
      </c>
      <c r="L452" s="38" t="s">
        <v>95</v>
      </c>
      <c r="M452" s="38" t="s">
        <v>77</v>
      </c>
      <c r="N452" s="38">
        <v>1</v>
      </c>
      <c r="O452" s="38">
        <v>7</v>
      </c>
      <c r="P452" s="38" t="s">
        <v>96</v>
      </c>
      <c r="Q452" s="38" t="s">
        <v>2059</v>
      </c>
      <c r="R452" s="38"/>
      <c r="S452" s="38"/>
      <c r="T452" s="38"/>
      <c r="U452" s="38"/>
      <c r="V452" s="38"/>
      <c r="W452" s="38"/>
      <c r="X452" s="38"/>
      <c r="Y452" s="38"/>
      <c r="Z452" s="38"/>
      <c r="AA452" s="38"/>
      <c r="AB452" s="38"/>
      <c r="AC452" s="38"/>
      <c r="AD452" s="38"/>
      <c r="AE452" s="38"/>
      <c r="AF452" s="38"/>
      <c r="AG452" s="38"/>
      <c r="AH452" s="38"/>
      <c r="AI452" s="38"/>
      <c r="AJ452" s="38"/>
    </row>
    <row r="453" spans="1:36" ht="17.25" customHeight="1" x14ac:dyDescent="0.2">
      <c r="A453" s="82" t="s">
        <v>17</v>
      </c>
      <c r="B453" s="82" t="str">
        <f>CONCATENATE(G453, "p")</f>
        <v>vp</v>
      </c>
      <c r="C453" s="82" t="s">
        <v>14</v>
      </c>
      <c r="D453" s="82" t="s">
        <v>39</v>
      </c>
      <c r="E453" s="82" t="s">
        <v>1264</v>
      </c>
      <c r="F453" s="38">
        <v>22</v>
      </c>
      <c r="G453" s="40" t="s">
        <v>304</v>
      </c>
      <c r="H453" s="38">
        <v>2005</v>
      </c>
      <c r="I453" s="38" t="s">
        <v>1265</v>
      </c>
      <c r="J453" s="38" t="s">
        <v>1266</v>
      </c>
      <c r="K453" s="38" t="s">
        <v>1107</v>
      </c>
      <c r="L453" s="38" t="s">
        <v>97</v>
      </c>
      <c r="M453" s="38" t="s">
        <v>77</v>
      </c>
      <c r="N453" s="38">
        <v>1</v>
      </c>
      <c r="O453" s="38">
        <v>7</v>
      </c>
      <c r="P453" s="38" t="s">
        <v>96</v>
      </c>
      <c r="Q453" s="38" t="s">
        <v>2059</v>
      </c>
      <c r="R453" s="38"/>
      <c r="S453" s="38"/>
      <c r="T453" s="38"/>
      <c r="U453" s="38"/>
      <c r="V453" s="38"/>
      <c r="W453" s="38"/>
      <c r="X453" s="38"/>
      <c r="Y453" s="38"/>
      <c r="Z453" s="38"/>
      <c r="AA453" s="38"/>
      <c r="AB453" s="38"/>
      <c r="AC453" s="38"/>
      <c r="AD453" s="38"/>
      <c r="AE453" s="38"/>
      <c r="AF453" s="38"/>
      <c r="AG453" s="38"/>
      <c r="AH453" s="38"/>
      <c r="AI453" s="38"/>
      <c r="AJ453" s="38"/>
    </row>
    <row r="454" spans="1:36" ht="17.25" customHeight="1" x14ac:dyDescent="0.2">
      <c r="A454" s="82" t="s">
        <v>17</v>
      </c>
      <c r="B454" s="82" t="str">
        <f>CONCATENATE(G454, "p")</f>
        <v>zp</v>
      </c>
      <c r="C454" s="82" t="s">
        <v>14</v>
      </c>
      <c r="D454" s="82" t="s">
        <v>39</v>
      </c>
      <c r="E454" s="82" t="s">
        <v>1264</v>
      </c>
      <c r="F454" s="38">
        <v>26</v>
      </c>
      <c r="G454" s="40" t="s">
        <v>317</v>
      </c>
      <c r="H454" s="38">
        <v>2009</v>
      </c>
      <c r="I454" s="38" t="s">
        <v>1268</v>
      </c>
      <c r="J454" s="38" t="s">
        <v>1266</v>
      </c>
      <c r="K454" s="38" t="s">
        <v>1107</v>
      </c>
      <c r="L454" s="38" t="s">
        <v>97</v>
      </c>
      <c r="M454" s="38" t="s">
        <v>77</v>
      </c>
      <c r="N454" s="38">
        <v>1</v>
      </c>
      <c r="O454" s="38">
        <v>7</v>
      </c>
      <c r="P454" s="38" t="s">
        <v>96</v>
      </c>
      <c r="Q454" s="38" t="s">
        <v>2059</v>
      </c>
      <c r="R454" s="38"/>
      <c r="S454" s="38"/>
      <c r="T454" s="38"/>
      <c r="U454" s="38"/>
      <c r="V454" s="38"/>
      <c r="W454" s="38"/>
      <c r="X454" s="38"/>
      <c r="Y454" s="38"/>
      <c r="Z454" s="38"/>
      <c r="AA454" s="38"/>
      <c r="AB454" s="38"/>
      <c r="AC454" s="38"/>
      <c r="AD454" s="38"/>
      <c r="AE454" s="38"/>
      <c r="AF454" s="38"/>
      <c r="AG454" s="38"/>
      <c r="AH454" s="38"/>
      <c r="AI454" s="38"/>
      <c r="AJ454" s="38"/>
    </row>
    <row r="455" spans="1:36" ht="17.25" customHeight="1" x14ac:dyDescent="0.2">
      <c r="A455" s="82" t="s">
        <v>17</v>
      </c>
      <c r="B455" s="82" t="str">
        <f>CONCATENATE(G455, "p")</f>
        <v>bdp</v>
      </c>
      <c r="C455" s="82" t="s">
        <v>14</v>
      </c>
      <c r="D455" s="82" t="s">
        <v>39</v>
      </c>
      <c r="E455" s="82" t="s">
        <v>1264</v>
      </c>
      <c r="F455" s="38">
        <v>30</v>
      </c>
      <c r="G455" s="40" t="s">
        <v>329</v>
      </c>
      <c r="H455" s="38">
        <v>2013</v>
      </c>
      <c r="I455" s="38" t="s">
        <v>1270</v>
      </c>
      <c r="J455" s="38" t="s">
        <v>1266</v>
      </c>
      <c r="K455" s="38" t="s">
        <v>1107</v>
      </c>
      <c r="L455" s="38" t="s">
        <v>97</v>
      </c>
      <c r="M455" s="38" t="s">
        <v>77</v>
      </c>
      <c r="N455" s="38">
        <v>1</v>
      </c>
      <c r="O455" s="38">
        <v>7</v>
      </c>
      <c r="P455" s="38" t="s">
        <v>96</v>
      </c>
      <c r="Q455" s="38" t="s">
        <v>2059</v>
      </c>
      <c r="R455" s="38"/>
      <c r="S455" s="38"/>
      <c r="T455" s="38"/>
      <c r="U455" s="38"/>
      <c r="V455" s="38"/>
      <c r="W455" s="38"/>
      <c r="X455" s="38"/>
      <c r="Y455" s="38"/>
      <c r="Z455" s="38"/>
      <c r="AA455" s="38"/>
      <c r="AB455" s="38"/>
      <c r="AC455" s="38"/>
      <c r="AD455" s="38"/>
      <c r="AE455" s="38"/>
      <c r="AF455" s="38"/>
      <c r="AG455" s="38"/>
      <c r="AH455" s="38"/>
      <c r="AI455" s="38"/>
      <c r="AJ455" s="38"/>
    </row>
    <row r="456" spans="1:36" ht="17.25" customHeight="1" x14ac:dyDescent="0.2">
      <c r="A456" s="82" t="s">
        <v>17</v>
      </c>
      <c r="B456" s="82" t="s">
        <v>1135</v>
      </c>
      <c r="C456" s="82" t="s">
        <v>14</v>
      </c>
      <c r="D456" s="82" t="s">
        <v>39</v>
      </c>
      <c r="E456" s="82" t="s">
        <v>1264</v>
      </c>
      <c r="F456" s="38">
        <v>34</v>
      </c>
      <c r="G456" s="40" t="s">
        <v>555</v>
      </c>
      <c r="H456" s="38">
        <v>2017</v>
      </c>
      <c r="I456" s="38" t="s">
        <v>3190</v>
      </c>
      <c r="J456" s="38" t="s">
        <v>1266</v>
      </c>
      <c r="K456" s="38" t="s">
        <v>1107</v>
      </c>
      <c r="L456" s="38" t="s">
        <v>97</v>
      </c>
      <c r="M456" s="38" t="s">
        <v>77</v>
      </c>
      <c r="N456" s="38">
        <v>1</v>
      </c>
      <c r="O456" s="38">
        <v>7</v>
      </c>
      <c r="P456" s="38" t="s">
        <v>96</v>
      </c>
      <c r="Q456" s="38" t="s">
        <v>2059</v>
      </c>
      <c r="R456" s="38"/>
      <c r="S456" s="38"/>
      <c r="T456" s="38"/>
      <c r="U456" s="38"/>
      <c r="V456" s="38"/>
      <c r="W456" s="38"/>
      <c r="X456" s="38"/>
      <c r="Y456" s="38"/>
      <c r="Z456" s="38"/>
      <c r="AA456" s="38"/>
      <c r="AB456" s="38"/>
      <c r="AC456" s="38"/>
      <c r="AD456" s="38"/>
      <c r="AE456" s="38"/>
      <c r="AF456" s="38"/>
      <c r="AG456" s="38"/>
      <c r="AH456" s="38"/>
      <c r="AI456" s="38"/>
      <c r="AJ456" s="38"/>
    </row>
    <row r="457" spans="1:36" ht="17.25" customHeight="1" x14ac:dyDescent="0.2">
      <c r="A457" s="82" t="s">
        <v>17</v>
      </c>
      <c r="B457" s="82" t="str">
        <f>CONCATENATE(G457, "p")</f>
        <v>vp</v>
      </c>
      <c r="C457" s="82" t="s">
        <v>14</v>
      </c>
      <c r="D457" s="82" t="s">
        <v>39</v>
      </c>
      <c r="E457" s="82" t="s">
        <v>1272</v>
      </c>
      <c r="F457" s="38">
        <v>22</v>
      </c>
      <c r="G457" s="40" t="s">
        <v>304</v>
      </c>
      <c r="H457" s="38">
        <v>2005</v>
      </c>
      <c r="I457" s="38" t="s">
        <v>1273</v>
      </c>
      <c r="J457" s="38" t="s">
        <v>1274</v>
      </c>
      <c r="K457" s="38" t="s">
        <v>1107</v>
      </c>
      <c r="L457" s="38" t="s">
        <v>95</v>
      </c>
      <c r="M457" s="38" t="s">
        <v>77</v>
      </c>
      <c r="N457" s="38">
        <v>1</v>
      </c>
      <c r="O457" s="38">
        <v>7</v>
      </c>
      <c r="P457" s="38" t="s">
        <v>96</v>
      </c>
      <c r="Q457" s="38" t="s">
        <v>2059</v>
      </c>
      <c r="R457" s="38"/>
      <c r="S457" s="38"/>
      <c r="T457" s="38"/>
      <c r="U457" s="38"/>
      <c r="V457" s="38"/>
      <c r="W457" s="38"/>
      <c r="X457" s="38"/>
      <c r="Y457" s="38"/>
      <c r="Z457" s="38"/>
      <c r="AA457" s="38"/>
      <c r="AB457" s="38"/>
      <c r="AC457" s="38"/>
      <c r="AD457" s="38"/>
      <c r="AE457" s="38"/>
      <c r="AF457" s="38"/>
      <c r="AG457" s="38"/>
      <c r="AH457" s="38"/>
      <c r="AI457" s="38"/>
      <c r="AJ457" s="38"/>
    </row>
    <row r="458" spans="1:36" ht="17.25" customHeight="1" x14ac:dyDescent="0.2">
      <c r="A458" s="82" t="s">
        <v>17</v>
      </c>
      <c r="B458" s="82" t="str">
        <f>CONCATENATE(G458, "p")</f>
        <v>zp</v>
      </c>
      <c r="C458" s="82" t="s">
        <v>14</v>
      </c>
      <c r="D458" s="82" t="s">
        <v>39</v>
      </c>
      <c r="E458" s="82" t="s">
        <v>1272</v>
      </c>
      <c r="F458" s="38">
        <v>26</v>
      </c>
      <c r="G458" s="40" t="s">
        <v>317</v>
      </c>
      <c r="H458" s="38">
        <v>2009</v>
      </c>
      <c r="I458" s="38" t="s">
        <v>1276</v>
      </c>
      <c r="J458" s="38" t="s">
        <v>1274</v>
      </c>
      <c r="K458" s="38" t="s">
        <v>1107</v>
      </c>
      <c r="L458" s="38" t="s">
        <v>95</v>
      </c>
      <c r="M458" s="38" t="s">
        <v>77</v>
      </c>
      <c r="N458" s="38">
        <v>1</v>
      </c>
      <c r="O458" s="38">
        <v>7</v>
      </c>
      <c r="P458" s="38" t="s">
        <v>96</v>
      </c>
      <c r="Q458" s="38" t="s">
        <v>2059</v>
      </c>
      <c r="R458" s="38"/>
      <c r="S458" s="38"/>
      <c r="T458" s="38"/>
      <c r="U458" s="38"/>
      <c r="V458" s="38"/>
      <c r="W458" s="38"/>
      <c r="X458" s="38"/>
      <c r="Y458" s="38"/>
      <c r="Z458" s="38"/>
      <c r="AA458" s="38"/>
      <c r="AB458" s="38"/>
      <c r="AC458" s="38"/>
      <c r="AD458" s="38"/>
      <c r="AE458" s="38"/>
      <c r="AF458" s="38"/>
      <c r="AG458" s="38"/>
      <c r="AH458" s="38"/>
      <c r="AI458" s="38"/>
      <c r="AJ458" s="38"/>
    </row>
    <row r="459" spans="1:36" ht="17.25" customHeight="1" x14ac:dyDescent="0.2">
      <c r="A459" s="82" t="s">
        <v>17</v>
      </c>
      <c r="B459" s="82" t="str">
        <f>CONCATENATE(G459, "p")</f>
        <v>bdp</v>
      </c>
      <c r="C459" s="82" t="s">
        <v>14</v>
      </c>
      <c r="D459" s="82" t="s">
        <v>39</v>
      </c>
      <c r="E459" s="82" t="s">
        <v>1272</v>
      </c>
      <c r="F459" s="38">
        <v>30</v>
      </c>
      <c r="G459" s="40" t="s">
        <v>329</v>
      </c>
      <c r="H459" s="38">
        <v>2013</v>
      </c>
      <c r="I459" s="38" t="s">
        <v>1278</v>
      </c>
      <c r="J459" s="38" t="s">
        <v>1274</v>
      </c>
      <c r="K459" s="38" t="s">
        <v>1107</v>
      </c>
      <c r="L459" s="38" t="s">
        <v>95</v>
      </c>
      <c r="M459" s="38" t="s">
        <v>77</v>
      </c>
      <c r="N459" s="38">
        <v>1</v>
      </c>
      <c r="O459" s="38">
        <v>7</v>
      </c>
      <c r="P459" s="38" t="s">
        <v>96</v>
      </c>
      <c r="Q459" s="38" t="s">
        <v>2059</v>
      </c>
      <c r="R459" s="38"/>
      <c r="S459" s="38"/>
      <c r="T459" s="38"/>
      <c r="U459" s="38"/>
      <c r="V459" s="38"/>
      <c r="W459" s="38"/>
      <c r="X459" s="38"/>
      <c r="Y459" s="38"/>
      <c r="Z459" s="38"/>
      <c r="AA459" s="38"/>
      <c r="AB459" s="38"/>
      <c r="AC459" s="38"/>
      <c r="AD459" s="38"/>
      <c r="AE459" s="38"/>
      <c r="AF459" s="38"/>
      <c r="AG459" s="38"/>
      <c r="AH459" s="38"/>
      <c r="AI459" s="38"/>
      <c r="AJ459" s="38"/>
    </row>
    <row r="460" spans="1:36" ht="17.25" customHeight="1" x14ac:dyDescent="0.2">
      <c r="A460" s="82" t="s">
        <v>17</v>
      </c>
      <c r="B460" s="82" t="s">
        <v>1135</v>
      </c>
      <c r="C460" s="82" t="s">
        <v>14</v>
      </c>
      <c r="D460" s="82" t="s">
        <v>39</v>
      </c>
      <c r="E460" s="82" t="s">
        <v>1272</v>
      </c>
      <c r="F460" s="38">
        <v>34</v>
      </c>
      <c r="G460" s="40" t="s">
        <v>555</v>
      </c>
      <c r="H460" s="38">
        <v>2017</v>
      </c>
      <c r="I460" s="38" t="s">
        <v>3191</v>
      </c>
      <c r="J460" s="38" t="s">
        <v>1274</v>
      </c>
      <c r="K460" s="38" t="s">
        <v>1107</v>
      </c>
      <c r="L460" s="38" t="s">
        <v>95</v>
      </c>
      <c r="M460" s="38" t="s">
        <v>77</v>
      </c>
      <c r="N460" s="38">
        <v>1</v>
      </c>
      <c r="O460" s="38">
        <v>7</v>
      </c>
      <c r="P460" s="38" t="s">
        <v>96</v>
      </c>
      <c r="Q460" s="38" t="s">
        <v>2059</v>
      </c>
      <c r="R460" s="38"/>
      <c r="S460" s="38"/>
      <c r="T460" s="38"/>
      <c r="U460" s="38"/>
      <c r="V460" s="38"/>
      <c r="W460" s="38"/>
      <c r="X460" s="38"/>
      <c r="Y460" s="38"/>
      <c r="Z460" s="38"/>
      <c r="AA460" s="38"/>
      <c r="AB460" s="38"/>
      <c r="AC460" s="38"/>
      <c r="AD460" s="38"/>
      <c r="AE460" s="38"/>
      <c r="AF460" s="38"/>
      <c r="AG460" s="38"/>
      <c r="AH460" s="38"/>
      <c r="AI460" s="38"/>
      <c r="AJ460" s="38"/>
    </row>
    <row r="461" spans="1:36" ht="17.25" customHeight="1" x14ac:dyDescent="0.2">
      <c r="A461" s="82" t="s">
        <v>17</v>
      </c>
      <c r="B461" s="82" t="str">
        <f>CONCATENATE(G461, "p")</f>
        <v>vp</v>
      </c>
      <c r="C461" s="82" t="s">
        <v>14</v>
      </c>
      <c r="D461" s="82" t="s">
        <v>39</v>
      </c>
      <c r="E461" s="82" t="s">
        <v>1280</v>
      </c>
      <c r="F461" s="38">
        <v>22</v>
      </c>
      <c r="G461" s="40" t="s">
        <v>304</v>
      </c>
      <c r="H461" s="38">
        <v>2005</v>
      </c>
      <c r="I461" s="38" t="s">
        <v>1281</v>
      </c>
      <c r="J461" s="38" t="s">
        <v>1282</v>
      </c>
      <c r="K461" s="38" t="s">
        <v>1107</v>
      </c>
      <c r="L461" s="38" t="s">
        <v>95</v>
      </c>
      <c r="M461" s="38" t="s">
        <v>77</v>
      </c>
      <c r="N461" s="38">
        <v>1</v>
      </c>
      <c r="O461" s="38">
        <v>7</v>
      </c>
      <c r="P461" s="38" t="s">
        <v>96</v>
      </c>
      <c r="Q461" s="38" t="s">
        <v>2059</v>
      </c>
      <c r="R461" s="38"/>
      <c r="S461" s="38"/>
      <c r="T461" s="38"/>
      <c r="U461" s="38"/>
      <c r="V461" s="38"/>
      <c r="W461" s="38"/>
      <c r="X461" s="38"/>
      <c r="Y461" s="38"/>
      <c r="Z461" s="38"/>
      <c r="AA461" s="38"/>
      <c r="AB461" s="38"/>
      <c r="AC461" s="38"/>
      <c r="AD461" s="38"/>
      <c r="AE461" s="38"/>
      <c r="AF461" s="38"/>
      <c r="AG461" s="38"/>
      <c r="AH461" s="38"/>
      <c r="AI461" s="38"/>
      <c r="AJ461" s="38"/>
    </row>
    <row r="462" spans="1:36" ht="17.25" customHeight="1" x14ac:dyDescent="0.2">
      <c r="A462" s="82" t="s">
        <v>17</v>
      </c>
      <c r="B462" s="82" t="str">
        <f>CONCATENATE(G462, "p")</f>
        <v>zp</v>
      </c>
      <c r="C462" s="82" t="s">
        <v>14</v>
      </c>
      <c r="D462" s="82" t="s">
        <v>39</v>
      </c>
      <c r="E462" s="82" t="s">
        <v>1280</v>
      </c>
      <c r="F462" s="38">
        <v>26</v>
      </c>
      <c r="G462" s="40" t="s">
        <v>317</v>
      </c>
      <c r="H462" s="38">
        <v>2009</v>
      </c>
      <c r="I462" s="38" t="s">
        <v>1285</v>
      </c>
      <c r="J462" s="38" t="s">
        <v>1282</v>
      </c>
      <c r="K462" s="38" t="s">
        <v>1107</v>
      </c>
      <c r="L462" s="38" t="s">
        <v>95</v>
      </c>
      <c r="M462" s="38" t="s">
        <v>77</v>
      </c>
      <c r="N462" s="38">
        <v>1</v>
      </c>
      <c r="O462" s="38">
        <v>7</v>
      </c>
      <c r="P462" s="38" t="s">
        <v>96</v>
      </c>
      <c r="Q462" s="38" t="s">
        <v>2059</v>
      </c>
      <c r="R462" s="38"/>
      <c r="S462" s="38"/>
      <c r="T462" s="38"/>
      <c r="U462" s="38"/>
      <c r="V462" s="38"/>
      <c r="W462" s="38"/>
      <c r="X462" s="38"/>
      <c r="Y462" s="38"/>
      <c r="Z462" s="38"/>
      <c r="AA462" s="38"/>
      <c r="AB462" s="38"/>
      <c r="AC462" s="38"/>
      <c r="AD462" s="38"/>
      <c r="AE462" s="38"/>
      <c r="AF462" s="38"/>
      <c r="AG462" s="38"/>
      <c r="AH462" s="38"/>
      <c r="AI462" s="38"/>
      <c r="AJ462" s="38"/>
    </row>
    <row r="463" spans="1:36" ht="17.25" customHeight="1" x14ac:dyDescent="0.2">
      <c r="A463" s="82" t="s">
        <v>17</v>
      </c>
      <c r="B463" s="82" t="str">
        <f>CONCATENATE(G463, "p")</f>
        <v>bdp</v>
      </c>
      <c r="C463" s="82" t="s">
        <v>14</v>
      </c>
      <c r="D463" s="82" t="s">
        <v>39</v>
      </c>
      <c r="E463" s="82" t="s">
        <v>1280</v>
      </c>
      <c r="F463" s="38">
        <v>30</v>
      </c>
      <c r="G463" s="40" t="s">
        <v>329</v>
      </c>
      <c r="H463" s="38">
        <v>2013</v>
      </c>
      <c r="I463" s="38" t="s">
        <v>1288</v>
      </c>
      <c r="J463" s="38" t="s">
        <v>1282</v>
      </c>
      <c r="K463" s="38" t="s">
        <v>1107</v>
      </c>
      <c r="L463" s="38" t="s">
        <v>95</v>
      </c>
      <c r="M463" s="38" t="s">
        <v>77</v>
      </c>
      <c r="N463" s="38">
        <v>1</v>
      </c>
      <c r="O463" s="38">
        <v>7</v>
      </c>
      <c r="P463" s="38" t="s">
        <v>96</v>
      </c>
      <c r="Q463" s="38" t="s">
        <v>2059</v>
      </c>
      <c r="R463" s="38"/>
      <c r="S463" s="38"/>
      <c r="T463" s="38"/>
      <c r="U463" s="38"/>
      <c r="V463" s="38"/>
      <c r="W463" s="38"/>
      <c r="X463" s="38"/>
      <c r="Y463" s="38"/>
      <c r="Z463" s="38"/>
      <c r="AA463" s="38"/>
      <c r="AB463" s="38"/>
      <c r="AC463" s="38"/>
      <c r="AD463" s="38"/>
      <c r="AE463" s="38"/>
      <c r="AF463" s="38"/>
      <c r="AG463" s="38"/>
      <c r="AH463" s="38"/>
      <c r="AI463" s="38"/>
      <c r="AJ463" s="38"/>
    </row>
    <row r="464" spans="1:36" ht="17.25" customHeight="1" x14ac:dyDescent="0.2">
      <c r="A464" s="82" t="s">
        <v>17</v>
      </c>
      <c r="B464" s="82" t="s">
        <v>1135</v>
      </c>
      <c r="C464" s="82" t="s">
        <v>14</v>
      </c>
      <c r="D464" s="82" t="s">
        <v>39</v>
      </c>
      <c r="E464" s="82" t="s">
        <v>1280</v>
      </c>
      <c r="F464" s="38">
        <v>34</v>
      </c>
      <c r="G464" s="40" t="s">
        <v>555</v>
      </c>
      <c r="H464" s="38">
        <v>2017</v>
      </c>
      <c r="I464" s="38" t="s">
        <v>3192</v>
      </c>
      <c r="J464" s="38" t="s">
        <v>1282</v>
      </c>
      <c r="K464" s="38" t="s">
        <v>1107</v>
      </c>
      <c r="L464" s="38" t="s">
        <v>95</v>
      </c>
      <c r="M464" s="38" t="s">
        <v>77</v>
      </c>
      <c r="N464" s="38">
        <v>1</v>
      </c>
      <c r="O464" s="38">
        <v>7</v>
      </c>
      <c r="P464" s="38" t="s">
        <v>96</v>
      </c>
      <c r="Q464" s="38" t="s">
        <v>2059</v>
      </c>
      <c r="R464" s="38"/>
      <c r="S464" s="38"/>
      <c r="T464" s="38"/>
      <c r="U464" s="38"/>
      <c r="V464" s="38"/>
      <c r="W464" s="38"/>
      <c r="X464" s="38"/>
      <c r="Y464" s="38"/>
      <c r="Z464" s="38"/>
      <c r="AA464" s="38"/>
      <c r="AB464" s="38"/>
      <c r="AC464" s="38"/>
      <c r="AD464" s="38"/>
      <c r="AE464" s="38"/>
      <c r="AF464" s="38"/>
      <c r="AG464" s="38"/>
      <c r="AH464" s="38"/>
      <c r="AI464" s="38"/>
      <c r="AJ464" s="38"/>
    </row>
    <row r="465" spans="1:36" ht="17.25" customHeight="1" x14ac:dyDescent="0.2">
      <c r="A465" s="83" t="s">
        <v>17</v>
      </c>
      <c r="B465" s="83" t="s">
        <v>505</v>
      </c>
      <c r="C465" s="83" t="s">
        <v>14</v>
      </c>
      <c r="D465" s="83" t="s">
        <v>44</v>
      </c>
      <c r="E465" s="84" t="s">
        <v>1289</v>
      </c>
      <c r="F465" s="38">
        <v>24</v>
      </c>
      <c r="G465" s="40" t="s">
        <v>310</v>
      </c>
      <c r="H465" s="38">
        <v>2007</v>
      </c>
      <c r="I465" s="38" t="s">
        <v>1294</v>
      </c>
      <c r="J465" s="38" t="s">
        <v>1295</v>
      </c>
      <c r="K465" s="38" t="s">
        <v>1296</v>
      </c>
      <c r="L465" s="38" t="s">
        <v>95</v>
      </c>
      <c r="M465" s="39" t="s">
        <v>1297</v>
      </c>
      <c r="P465" s="38" t="s">
        <v>96</v>
      </c>
      <c r="Q465" s="38" t="s">
        <v>2059</v>
      </c>
      <c r="R465" s="38"/>
      <c r="S465" s="38"/>
      <c r="T465" s="38"/>
      <c r="U465" s="38"/>
      <c r="V465" s="38"/>
      <c r="W465" s="38"/>
      <c r="X465" s="38"/>
      <c r="Y465" s="38"/>
      <c r="Z465" s="38"/>
      <c r="AA465" s="38"/>
      <c r="AB465" s="38"/>
      <c r="AC465" s="38"/>
      <c r="AD465" s="38"/>
      <c r="AE465" s="38"/>
      <c r="AF465" s="38"/>
      <c r="AG465" s="38"/>
      <c r="AH465" s="38"/>
      <c r="AI465" s="38"/>
      <c r="AJ465" s="38"/>
    </row>
    <row r="466" spans="1:36" ht="17.25" customHeight="1" x14ac:dyDescent="0.2">
      <c r="A466" s="83" t="s">
        <v>17</v>
      </c>
      <c r="B466" s="83" t="s">
        <v>343</v>
      </c>
      <c r="C466" s="83" t="s">
        <v>14</v>
      </c>
      <c r="D466" s="83" t="s">
        <v>44</v>
      </c>
      <c r="E466" s="84" t="s">
        <v>1289</v>
      </c>
      <c r="F466" s="38">
        <v>25</v>
      </c>
      <c r="G466" s="40" t="s">
        <v>313</v>
      </c>
      <c r="H466" s="38">
        <v>2008</v>
      </c>
      <c r="I466" s="38" t="s">
        <v>3175</v>
      </c>
      <c r="J466" s="38" t="s">
        <v>1295</v>
      </c>
      <c r="K466" s="38" t="s">
        <v>1296</v>
      </c>
      <c r="L466" s="38" t="s">
        <v>95</v>
      </c>
      <c r="M466" s="39" t="s">
        <v>1297</v>
      </c>
      <c r="P466" s="38" t="s">
        <v>96</v>
      </c>
      <c r="Q466" s="38" t="s">
        <v>2059</v>
      </c>
      <c r="R466" s="38"/>
      <c r="S466" s="38"/>
      <c r="T466" s="38"/>
      <c r="U466" s="38"/>
      <c r="V466" s="38"/>
      <c r="W466" s="38"/>
      <c r="X466" s="38"/>
      <c r="Y466" s="38"/>
      <c r="Z466" s="38"/>
      <c r="AA466" s="38"/>
      <c r="AB466" s="38"/>
      <c r="AC466" s="38"/>
      <c r="AD466" s="38"/>
      <c r="AE466" s="38"/>
      <c r="AF466" s="38"/>
      <c r="AG466" s="38"/>
      <c r="AH466" s="38"/>
      <c r="AI466" s="38"/>
      <c r="AJ466" s="38"/>
    </row>
    <row r="467" spans="1:36" ht="17.25" customHeight="1" x14ac:dyDescent="0.2">
      <c r="A467" s="83" t="s">
        <v>17</v>
      </c>
      <c r="B467" s="83" t="s">
        <v>506</v>
      </c>
      <c r="C467" s="83" t="s">
        <v>14</v>
      </c>
      <c r="D467" s="83" t="s">
        <v>44</v>
      </c>
      <c r="E467" s="84" t="s">
        <v>1289</v>
      </c>
      <c r="F467" s="38">
        <v>26</v>
      </c>
      <c r="G467" s="40" t="s">
        <v>317</v>
      </c>
      <c r="H467" s="38">
        <v>2009</v>
      </c>
      <c r="I467" s="38" t="s">
        <v>1302</v>
      </c>
      <c r="J467" s="38" t="s">
        <v>1295</v>
      </c>
      <c r="K467" s="38" t="s">
        <v>1296</v>
      </c>
      <c r="L467" s="38" t="s">
        <v>95</v>
      </c>
      <c r="M467" s="39" t="s">
        <v>1297</v>
      </c>
      <c r="P467" s="38" t="s">
        <v>96</v>
      </c>
      <c r="Q467" s="38" t="s">
        <v>2059</v>
      </c>
      <c r="R467" s="38"/>
      <c r="S467" s="38"/>
      <c r="T467" s="38"/>
      <c r="U467" s="38"/>
      <c r="V467" s="38"/>
      <c r="W467" s="38"/>
      <c r="X467" s="38"/>
      <c r="Y467" s="38"/>
      <c r="Z467" s="38"/>
      <c r="AA467" s="38"/>
      <c r="AB467" s="38"/>
      <c r="AC467" s="38"/>
      <c r="AD467" s="38"/>
      <c r="AE467" s="38"/>
      <c r="AF467" s="38"/>
      <c r="AG467" s="38"/>
      <c r="AH467" s="38"/>
      <c r="AI467" s="38"/>
      <c r="AJ467" s="38"/>
    </row>
    <row r="468" spans="1:36" ht="17.25" customHeight="1" x14ac:dyDescent="0.2">
      <c r="A468" s="83" t="s">
        <v>17</v>
      </c>
      <c r="B468" s="83" t="s">
        <v>345</v>
      </c>
      <c r="C468" s="83" t="s">
        <v>14</v>
      </c>
      <c r="D468" s="83" t="s">
        <v>44</v>
      </c>
      <c r="E468" s="84" t="s">
        <v>1289</v>
      </c>
      <c r="F468" s="38">
        <v>27</v>
      </c>
      <c r="G468" s="40" t="s">
        <v>320</v>
      </c>
      <c r="H468" s="38">
        <v>2010</v>
      </c>
      <c r="I468" s="38" t="s">
        <v>1304</v>
      </c>
      <c r="J468" s="38" t="s">
        <v>1295</v>
      </c>
      <c r="K468" s="38" t="s">
        <v>1296</v>
      </c>
      <c r="L468" s="38" t="s">
        <v>95</v>
      </c>
      <c r="M468" s="39" t="s">
        <v>1297</v>
      </c>
      <c r="P468" s="38" t="s">
        <v>96</v>
      </c>
      <c r="Q468" s="38" t="s">
        <v>2059</v>
      </c>
      <c r="R468" s="38"/>
      <c r="S468" s="38"/>
      <c r="T468" s="38"/>
      <c r="U468" s="38"/>
      <c r="V468" s="38"/>
      <c r="W468" s="38"/>
      <c r="X468" s="38"/>
      <c r="Y468" s="38"/>
      <c r="Z468" s="38"/>
      <c r="AA468" s="38"/>
      <c r="AB468" s="38"/>
      <c r="AC468" s="38"/>
      <c r="AD468" s="38"/>
      <c r="AE468" s="38"/>
      <c r="AF468" s="38"/>
      <c r="AG468" s="38"/>
      <c r="AH468" s="38"/>
      <c r="AI468" s="38"/>
      <c r="AJ468" s="38"/>
    </row>
    <row r="469" spans="1:36" ht="17.25" customHeight="1" x14ac:dyDescent="0.2">
      <c r="A469" s="83" t="s">
        <v>17</v>
      </c>
      <c r="B469" s="83" t="s">
        <v>363</v>
      </c>
      <c r="C469" s="83" t="s">
        <v>14</v>
      </c>
      <c r="D469" s="83" t="s">
        <v>44</v>
      </c>
      <c r="E469" s="84" t="s">
        <v>1289</v>
      </c>
      <c r="F469" s="38">
        <v>28</v>
      </c>
      <c r="G469" s="40" t="s">
        <v>323</v>
      </c>
      <c r="H469" s="38">
        <v>2011</v>
      </c>
      <c r="I469" s="38" t="s">
        <v>1305</v>
      </c>
      <c r="J469" s="38" t="s">
        <v>1295</v>
      </c>
      <c r="K469" s="38" t="s">
        <v>1296</v>
      </c>
      <c r="L469" s="38" t="s">
        <v>95</v>
      </c>
      <c r="M469" s="39" t="s">
        <v>1297</v>
      </c>
      <c r="P469" s="38" t="s">
        <v>96</v>
      </c>
      <c r="Q469" s="38" t="s">
        <v>2059</v>
      </c>
      <c r="R469" s="38"/>
      <c r="S469" s="38"/>
      <c r="T469" s="38"/>
      <c r="U469" s="38"/>
      <c r="V469" s="38"/>
      <c r="W469" s="38"/>
      <c r="X469" s="38"/>
      <c r="Y469" s="38"/>
      <c r="Z469" s="38"/>
      <c r="AA469" s="38"/>
      <c r="AB469" s="38"/>
      <c r="AC469" s="38"/>
      <c r="AD469" s="38"/>
      <c r="AE469" s="38"/>
      <c r="AF469" s="38"/>
      <c r="AG469" s="38"/>
      <c r="AH469" s="38"/>
      <c r="AI469" s="38"/>
      <c r="AJ469" s="38"/>
    </row>
    <row r="470" spans="1:36" ht="17.25" customHeight="1" x14ac:dyDescent="0.2">
      <c r="A470" s="83" t="s">
        <v>17</v>
      </c>
      <c r="B470" s="83" t="s">
        <v>507</v>
      </c>
      <c r="C470" s="83" t="s">
        <v>14</v>
      </c>
      <c r="D470" s="83" t="s">
        <v>44</v>
      </c>
      <c r="E470" s="84" t="s">
        <v>1289</v>
      </c>
      <c r="F470" s="38">
        <v>29</v>
      </c>
      <c r="G470" s="40" t="s">
        <v>326</v>
      </c>
      <c r="H470" s="38">
        <v>2012</v>
      </c>
      <c r="I470" s="38" t="s">
        <v>1309</v>
      </c>
      <c r="J470" s="38" t="s">
        <v>1295</v>
      </c>
      <c r="K470" s="38" t="s">
        <v>1296</v>
      </c>
      <c r="L470" s="38" t="s">
        <v>95</v>
      </c>
      <c r="M470" s="39" t="s">
        <v>1297</v>
      </c>
      <c r="P470" s="38" t="s">
        <v>96</v>
      </c>
      <c r="Q470" s="38" t="s">
        <v>2059</v>
      </c>
      <c r="R470" s="38"/>
      <c r="S470" s="38"/>
      <c r="T470" s="38"/>
      <c r="U470" s="38"/>
      <c r="V470" s="38"/>
      <c r="W470" s="38"/>
      <c r="X470" s="38"/>
      <c r="Y470" s="38"/>
      <c r="Z470" s="38"/>
      <c r="AA470" s="38"/>
      <c r="AB470" s="38"/>
      <c r="AC470" s="38"/>
      <c r="AD470" s="38"/>
      <c r="AE470" s="38"/>
      <c r="AF470" s="38"/>
      <c r="AG470" s="38"/>
      <c r="AH470" s="38"/>
      <c r="AI470" s="38"/>
      <c r="AJ470" s="38"/>
    </row>
    <row r="471" spans="1:36" ht="17.25" customHeight="1" x14ac:dyDescent="0.2">
      <c r="A471" s="83" t="s">
        <v>17</v>
      </c>
      <c r="B471" s="83" t="s">
        <v>508</v>
      </c>
      <c r="C471" s="83" t="s">
        <v>14</v>
      </c>
      <c r="D471" s="83" t="s">
        <v>44</v>
      </c>
      <c r="E471" s="84" t="s">
        <v>1289</v>
      </c>
      <c r="F471" s="38">
        <v>30</v>
      </c>
      <c r="G471" s="40" t="s">
        <v>329</v>
      </c>
      <c r="H471" s="38">
        <v>2013</v>
      </c>
      <c r="I471" s="38" t="s">
        <v>1311</v>
      </c>
      <c r="J471" s="38" t="s">
        <v>1295</v>
      </c>
      <c r="K471" s="38" t="s">
        <v>1296</v>
      </c>
      <c r="L471" s="38" t="s">
        <v>95</v>
      </c>
      <c r="M471" s="39" t="s">
        <v>1297</v>
      </c>
      <c r="P471" s="38" t="s">
        <v>96</v>
      </c>
      <c r="Q471" s="38" t="s">
        <v>2059</v>
      </c>
      <c r="R471" s="38"/>
      <c r="S471" s="38"/>
      <c r="T471" s="38"/>
      <c r="U471" s="38"/>
      <c r="V471" s="38"/>
      <c r="W471" s="38"/>
      <c r="X471" s="38"/>
      <c r="Y471" s="38"/>
      <c r="Z471" s="38"/>
      <c r="AA471" s="38"/>
      <c r="AB471" s="38"/>
      <c r="AC471" s="38"/>
      <c r="AD471" s="38"/>
      <c r="AE471" s="38"/>
      <c r="AF471" s="38"/>
      <c r="AG471" s="38"/>
      <c r="AH471" s="38"/>
      <c r="AI471" s="38"/>
      <c r="AJ471" s="38"/>
    </row>
    <row r="472" spans="1:36" ht="17.25" customHeight="1" x14ac:dyDescent="0.2">
      <c r="A472" s="83" t="s">
        <v>17</v>
      </c>
      <c r="B472" s="83" t="s">
        <v>509</v>
      </c>
      <c r="C472" s="83" t="s">
        <v>14</v>
      </c>
      <c r="D472" s="83" t="s">
        <v>44</v>
      </c>
      <c r="E472" s="84" t="s">
        <v>1289</v>
      </c>
      <c r="F472" s="38">
        <v>31</v>
      </c>
      <c r="G472" s="40" t="s">
        <v>332</v>
      </c>
      <c r="H472" s="38">
        <v>2014</v>
      </c>
      <c r="I472" s="38" t="s">
        <v>1313</v>
      </c>
      <c r="J472" s="38" t="s">
        <v>1295</v>
      </c>
      <c r="K472" s="38" t="s">
        <v>1296</v>
      </c>
      <c r="L472" s="38" t="s">
        <v>95</v>
      </c>
      <c r="M472" s="39" t="s">
        <v>1297</v>
      </c>
      <c r="P472" s="38" t="s">
        <v>96</v>
      </c>
      <c r="Q472" s="38" t="s">
        <v>2059</v>
      </c>
      <c r="R472" s="38"/>
      <c r="S472" s="38"/>
      <c r="T472" s="38"/>
      <c r="U472" s="38"/>
      <c r="V472" s="38"/>
      <c r="W472" s="38"/>
      <c r="X472" s="38"/>
      <c r="Y472" s="38"/>
      <c r="Z472" s="38"/>
      <c r="AA472" s="38"/>
      <c r="AB472" s="38"/>
      <c r="AC472" s="38"/>
      <c r="AD472" s="38"/>
      <c r="AE472" s="38"/>
      <c r="AF472" s="38"/>
      <c r="AG472" s="38"/>
      <c r="AH472" s="38"/>
      <c r="AI472" s="38"/>
      <c r="AJ472" s="38"/>
    </row>
    <row r="473" spans="1:36" ht="17.25" customHeight="1" x14ac:dyDescent="0.2">
      <c r="A473" s="83" t="s">
        <v>17</v>
      </c>
      <c r="B473" s="83" t="s">
        <v>510</v>
      </c>
      <c r="C473" s="83" t="s">
        <v>14</v>
      </c>
      <c r="D473" s="83" t="s">
        <v>44</v>
      </c>
      <c r="E473" s="84" t="s">
        <v>1289</v>
      </c>
      <c r="F473" s="38">
        <v>32</v>
      </c>
      <c r="G473" s="40" t="s">
        <v>335</v>
      </c>
      <c r="H473" s="38">
        <v>2015</v>
      </c>
      <c r="I473" s="38" t="s">
        <v>1315</v>
      </c>
      <c r="J473" s="38" t="s">
        <v>1295</v>
      </c>
      <c r="K473" s="38" t="s">
        <v>1296</v>
      </c>
      <c r="L473" s="38" t="s">
        <v>95</v>
      </c>
      <c r="M473" s="39" t="s">
        <v>1297</v>
      </c>
      <c r="P473" s="38" t="s">
        <v>96</v>
      </c>
      <c r="Q473" s="38" t="s">
        <v>2059</v>
      </c>
      <c r="R473" s="38"/>
      <c r="S473" s="38"/>
      <c r="T473" s="38"/>
      <c r="U473" s="38"/>
      <c r="V473" s="38"/>
      <c r="W473" s="38"/>
      <c r="X473" s="38"/>
      <c r="Y473" s="38"/>
      <c r="Z473" s="38"/>
      <c r="AA473" s="38"/>
      <c r="AB473" s="38"/>
      <c r="AC473" s="38"/>
      <c r="AD473" s="38"/>
      <c r="AE473" s="38"/>
      <c r="AF473" s="38"/>
      <c r="AG473" s="38"/>
      <c r="AH473" s="38"/>
      <c r="AI473" s="38"/>
      <c r="AJ473" s="38"/>
    </row>
    <row r="474" spans="1:36" ht="17.25" customHeight="1" x14ac:dyDescent="0.2">
      <c r="A474" s="83" t="s">
        <v>17</v>
      </c>
      <c r="B474" s="83" t="s">
        <v>641</v>
      </c>
      <c r="C474" s="83" t="s">
        <v>14</v>
      </c>
      <c r="D474" s="83" t="s">
        <v>44</v>
      </c>
      <c r="E474" s="84" t="s">
        <v>1289</v>
      </c>
      <c r="F474" s="38">
        <v>33</v>
      </c>
      <c r="G474" s="40" t="s">
        <v>454</v>
      </c>
      <c r="H474" s="38">
        <v>2016</v>
      </c>
      <c r="I474" s="38" t="s">
        <v>1317</v>
      </c>
      <c r="J474" s="38" t="s">
        <v>1295</v>
      </c>
      <c r="K474" s="38" t="s">
        <v>1296</v>
      </c>
      <c r="L474" s="38" t="s">
        <v>95</v>
      </c>
      <c r="M474" s="39" t="s">
        <v>1297</v>
      </c>
      <c r="P474" s="38" t="s">
        <v>96</v>
      </c>
      <c r="Q474" s="38" t="s">
        <v>2059</v>
      </c>
      <c r="R474" s="38"/>
      <c r="S474" s="38"/>
      <c r="T474" s="38"/>
      <c r="U474" s="38"/>
      <c r="V474" s="38"/>
      <c r="W474" s="38"/>
      <c r="X474" s="38"/>
      <c r="Y474" s="38"/>
      <c r="Z474" s="38"/>
      <c r="AA474" s="38"/>
      <c r="AB474" s="38"/>
      <c r="AC474" s="38"/>
      <c r="AD474" s="38"/>
      <c r="AE474" s="38"/>
      <c r="AF474" s="38"/>
      <c r="AG474" s="38"/>
      <c r="AH474" s="38"/>
      <c r="AI474" s="38"/>
      <c r="AJ474" s="38"/>
    </row>
    <row r="475" spans="1:36" ht="17.25" customHeight="1" x14ac:dyDescent="0.2">
      <c r="A475" s="83" t="s">
        <v>17</v>
      </c>
      <c r="B475" s="83" t="s">
        <v>1135</v>
      </c>
      <c r="C475" s="83" t="s">
        <v>14</v>
      </c>
      <c r="D475" s="83" t="s">
        <v>44</v>
      </c>
      <c r="E475" s="84" t="s">
        <v>1289</v>
      </c>
      <c r="F475" s="38">
        <v>34</v>
      </c>
      <c r="G475" s="40" t="s">
        <v>555</v>
      </c>
      <c r="H475" s="38">
        <v>2017</v>
      </c>
      <c r="I475" s="38" t="s">
        <v>1320</v>
      </c>
      <c r="J475" s="38" t="s">
        <v>1295</v>
      </c>
      <c r="K475" s="38" t="s">
        <v>1296</v>
      </c>
      <c r="L475" s="38" t="s">
        <v>95</v>
      </c>
      <c r="M475" s="39" t="s">
        <v>1297</v>
      </c>
      <c r="P475" s="38" t="s">
        <v>96</v>
      </c>
      <c r="Q475" s="38" t="s">
        <v>2059</v>
      </c>
      <c r="R475" s="38"/>
      <c r="S475" s="38"/>
      <c r="T475" s="38"/>
      <c r="U475" s="38"/>
      <c r="V475" s="38"/>
      <c r="W475" s="38"/>
      <c r="X475" s="38"/>
      <c r="Y475" s="38"/>
      <c r="Z475" s="38"/>
      <c r="AA475" s="38"/>
      <c r="AB475" s="38"/>
      <c r="AC475" s="38"/>
      <c r="AD475" s="38"/>
      <c r="AE475" s="38"/>
      <c r="AF475" s="38"/>
      <c r="AG475" s="38"/>
      <c r="AH475" s="38"/>
      <c r="AI475" s="38"/>
      <c r="AJ475" s="38"/>
    </row>
    <row r="476" spans="1:36" ht="17.25" customHeight="1" x14ac:dyDescent="0.2">
      <c r="A476" s="83" t="s">
        <v>17</v>
      </c>
      <c r="B476" s="83" t="s">
        <v>3193</v>
      </c>
      <c r="C476" s="83" t="s">
        <v>14</v>
      </c>
      <c r="D476" s="83" t="s">
        <v>44</v>
      </c>
      <c r="E476" s="84" t="s">
        <v>1289</v>
      </c>
      <c r="F476" s="38">
        <v>35</v>
      </c>
      <c r="G476" s="40" t="s">
        <v>3194</v>
      </c>
      <c r="H476" s="38">
        <v>2018</v>
      </c>
      <c r="I476" s="38" t="s">
        <v>3195</v>
      </c>
      <c r="J476" s="38" t="s">
        <v>1295</v>
      </c>
      <c r="K476" s="38" t="s">
        <v>1296</v>
      </c>
      <c r="L476" s="38" t="s">
        <v>95</v>
      </c>
      <c r="M476" s="39" t="s">
        <v>1297</v>
      </c>
      <c r="P476" s="38" t="s">
        <v>96</v>
      </c>
      <c r="Q476" s="38" t="s">
        <v>2059</v>
      </c>
      <c r="R476" s="38"/>
      <c r="S476" s="38"/>
      <c r="T476" s="38"/>
      <c r="U476" s="38"/>
      <c r="V476" s="38"/>
      <c r="W476" s="38"/>
      <c r="X476" s="38"/>
      <c r="Y476" s="38"/>
      <c r="Z476" s="38"/>
      <c r="AA476" s="38"/>
      <c r="AB476" s="38"/>
      <c r="AC476" s="38"/>
      <c r="AD476" s="38"/>
      <c r="AE476" s="38"/>
      <c r="AF476" s="38"/>
      <c r="AG476" s="38"/>
      <c r="AH476" s="38"/>
      <c r="AI476" s="38"/>
      <c r="AJ476" s="38"/>
    </row>
    <row r="477" spans="1:36" ht="17.25" customHeight="1" x14ac:dyDescent="0.2">
      <c r="A477" s="83" t="s">
        <v>17</v>
      </c>
      <c r="B477" s="83" t="s">
        <v>505</v>
      </c>
      <c r="C477" s="83" t="s">
        <v>14</v>
      </c>
      <c r="D477" s="83" t="s">
        <v>44</v>
      </c>
      <c r="E477" s="83" t="s">
        <v>207</v>
      </c>
      <c r="F477" s="38">
        <v>24</v>
      </c>
      <c r="G477" s="38" t="s">
        <v>310</v>
      </c>
      <c r="H477" s="38">
        <v>2007</v>
      </c>
      <c r="I477" s="38" t="s">
        <v>1344</v>
      </c>
      <c r="J477" s="38" t="s">
        <v>1323</v>
      </c>
      <c r="K477" s="38" t="s">
        <v>1296</v>
      </c>
      <c r="L477" s="38" t="s">
        <v>95</v>
      </c>
      <c r="M477" s="39" t="s">
        <v>77</v>
      </c>
      <c r="N477" s="38">
        <v>1</v>
      </c>
      <c r="O477" s="38">
        <v>5</v>
      </c>
      <c r="P477" s="38" t="s">
        <v>96</v>
      </c>
      <c r="Q477" s="38" t="s">
        <v>2059</v>
      </c>
      <c r="R477" s="38"/>
      <c r="S477" s="38"/>
      <c r="T477" s="38"/>
      <c r="U477" s="38"/>
      <c r="V477" s="38"/>
      <c r="W477" s="38"/>
      <c r="X477" s="38"/>
      <c r="Y477" s="38"/>
      <c r="Z477" s="38"/>
      <c r="AA477" s="38"/>
      <c r="AB477" s="38"/>
      <c r="AC477" s="38"/>
      <c r="AD477" s="38"/>
      <c r="AE477" s="38"/>
      <c r="AF477" s="38"/>
      <c r="AG477" s="38"/>
      <c r="AH477" s="38"/>
      <c r="AI477" s="38"/>
      <c r="AJ477" s="38"/>
    </row>
    <row r="478" spans="1:36" ht="17.25" customHeight="1" x14ac:dyDescent="0.2">
      <c r="A478" s="83" t="s">
        <v>17</v>
      </c>
      <c r="B478" s="83" t="s">
        <v>343</v>
      </c>
      <c r="C478" s="83" t="s">
        <v>14</v>
      </c>
      <c r="D478" s="83" t="s">
        <v>44</v>
      </c>
      <c r="E478" s="83" t="s">
        <v>207</v>
      </c>
      <c r="F478" s="38">
        <v>25</v>
      </c>
      <c r="G478" s="38" t="s">
        <v>313</v>
      </c>
      <c r="H478" s="38">
        <v>2008</v>
      </c>
      <c r="I478" s="38" t="s">
        <v>1322</v>
      </c>
      <c r="J478" s="38" t="s">
        <v>1323</v>
      </c>
      <c r="K478" s="38" t="s">
        <v>1296</v>
      </c>
      <c r="L478" s="38" t="s">
        <v>95</v>
      </c>
      <c r="M478" s="39" t="s">
        <v>77</v>
      </c>
      <c r="N478" s="38">
        <v>1</v>
      </c>
      <c r="O478" s="38">
        <v>5</v>
      </c>
      <c r="P478" s="38" t="s">
        <v>96</v>
      </c>
      <c r="Q478" s="38" t="s">
        <v>2059</v>
      </c>
      <c r="R478" s="38"/>
      <c r="S478" s="38"/>
      <c r="T478" s="38"/>
      <c r="U478" s="38"/>
      <c r="V478" s="38"/>
      <c r="W478" s="38"/>
      <c r="X478" s="38"/>
      <c r="Y478" s="38"/>
      <c r="Z478" s="38"/>
      <c r="AA478" s="38"/>
      <c r="AB478" s="38"/>
      <c r="AC478" s="38"/>
      <c r="AD478" s="38"/>
      <c r="AE478" s="38"/>
      <c r="AF478" s="38"/>
      <c r="AG478" s="38"/>
      <c r="AH478" s="38"/>
      <c r="AI478" s="38"/>
      <c r="AJ478" s="38"/>
    </row>
    <row r="479" spans="1:36" ht="17.25" customHeight="1" x14ac:dyDescent="0.2">
      <c r="A479" s="83" t="s">
        <v>17</v>
      </c>
      <c r="B479" s="83" t="s">
        <v>506</v>
      </c>
      <c r="C479" s="83" t="s">
        <v>14</v>
      </c>
      <c r="D479" s="83" t="s">
        <v>44</v>
      </c>
      <c r="E479" s="83" t="s">
        <v>207</v>
      </c>
      <c r="F479" s="38">
        <v>26</v>
      </c>
      <c r="G479" s="38" t="s">
        <v>317</v>
      </c>
      <c r="H479" s="38">
        <v>2009</v>
      </c>
      <c r="I479" s="38" t="s">
        <v>1355</v>
      </c>
      <c r="J479" s="38" t="s">
        <v>1323</v>
      </c>
      <c r="K479" s="38" t="s">
        <v>1296</v>
      </c>
      <c r="L479" s="38" t="s">
        <v>95</v>
      </c>
      <c r="M479" s="39" t="s">
        <v>77</v>
      </c>
      <c r="N479" s="38">
        <v>1</v>
      </c>
      <c r="O479" s="38">
        <v>5</v>
      </c>
      <c r="P479" s="38" t="s">
        <v>96</v>
      </c>
      <c r="Q479" s="38" t="s">
        <v>2059</v>
      </c>
      <c r="R479" s="38"/>
      <c r="S479" s="38"/>
      <c r="T479" s="38"/>
      <c r="U479" s="38"/>
      <c r="V479" s="38"/>
      <c r="W479" s="38"/>
      <c r="X479" s="38"/>
      <c r="Y479" s="38"/>
      <c r="Z479" s="38"/>
      <c r="AA479" s="38"/>
      <c r="AB479" s="38"/>
      <c r="AC479" s="38"/>
      <c r="AD479" s="38"/>
      <c r="AE479" s="38"/>
      <c r="AF479" s="38"/>
      <c r="AG479" s="38"/>
      <c r="AH479" s="38"/>
      <c r="AI479" s="38"/>
      <c r="AJ479" s="38"/>
    </row>
    <row r="480" spans="1:36" ht="17.25" customHeight="1" x14ac:dyDescent="0.2">
      <c r="A480" s="83" t="s">
        <v>17</v>
      </c>
      <c r="B480" s="83" t="s">
        <v>345</v>
      </c>
      <c r="C480" s="83" t="s">
        <v>14</v>
      </c>
      <c r="D480" s="83" t="s">
        <v>44</v>
      </c>
      <c r="E480" s="83" t="s">
        <v>207</v>
      </c>
      <c r="F480" s="38">
        <v>27</v>
      </c>
      <c r="G480" s="38" t="s">
        <v>320</v>
      </c>
      <c r="H480" s="38">
        <v>2010</v>
      </c>
      <c r="I480" s="38" t="s">
        <v>1335</v>
      </c>
      <c r="J480" s="38" t="s">
        <v>1323</v>
      </c>
      <c r="K480" s="38" t="s">
        <v>1296</v>
      </c>
      <c r="L480" s="38" t="s">
        <v>95</v>
      </c>
      <c r="M480" s="39" t="s">
        <v>77</v>
      </c>
      <c r="N480" s="38">
        <v>1</v>
      </c>
      <c r="O480" s="38">
        <v>5</v>
      </c>
      <c r="P480" s="38" t="s">
        <v>96</v>
      </c>
      <c r="Q480" s="38" t="s">
        <v>2059</v>
      </c>
      <c r="R480" s="38"/>
      <c r="S480" s="38"/>
      <c r="T480" s="38"/>
      <c r="U480" s="38"/>
      <c r="V480" s="38"/>
      <c r="W480" s="38"/>
      <c r="X480" s="38"/>
      <c r="Y480" s="38"/>
      <c r="Z480" s="38"/>
      <c r="AA480" s="38"/>
      <c r="AB480" s="38"/>
      <c r="AC480" s="38"/>
      <c r="AD480" s="38"/>
      <c r="AE480" s="38"/>
      <c r="AF480" s="38"/>
      <c r="AG480" s="38"/>
      <c r="AH480" s="38"/>
      <c r="AI480" s="38"/>
      <c r="AJ480" s="38"/>
    </row>
    <row r="481" spans="1:36" ht="17.25" customHeight="1" x14ac:dyDescent="0.2">
      <c r="A481" s="83" t="s">
        <v>17</v>
      </c>
      <c r="B481" s="83" t="s">
        <v>363</v>
      </c>
      <c r="C481" s="83" t="s">
        <v>14</v>
      </c>
      <c r="D481" s="83" t="s">
        <v>44</v>
      </c>
      <c r="E481" s="83" t="s">
        <v>207</v>
      </c>
      <c r="F481" s="38">
        <v>28</v>
      </c>
      <c r="G481" s="38" t="s">
        <v>323</v>
      </c>
      <c r="H481" s="38">
        <v>2011</v>
      </c>
      <c r="I481" s="38" t="s">
        <v>1352</v>
      </c>
      <c r="J481" s="38" t="s">
        <v>1323</v>
      </c>
      <c r="K481" s="38" t="s">
        <v>1296</v>
      </c>
      <c r="L481" s="38" t="s">
        <v>95</v>
      </c>
      <c r="M481" s="39" t="s">
        <v>77</v>
      </c>
      <c r="N481" s="38">
        <v>1</v>
      </c>
      <c r="O481" s="38">
        <v>5</v>
      </c>
      <c r="P481" s="38" t="s">
        <v>96</v>
      </c>
      <c r="Q481" s="38" t="s">
        <v>2059</v>
      </c>
      <c r="R481" s="38"/>
      <c r="S481" s="38"/>
      <c r="T481" s="38"/>
      <c r="U481" s="38"/>
      <c r="V481" s="38"/>
      <c r="W481" s="38"/>
      <c r="X481" s="38"/>
      <c r="Y481" s="38"/>
      <c r="Z481" s="38"/>
      <c r="AA481" s="38"/>
      <c r="AB481" s="38"/>
      <c r="AC481" s="38"/>
      <c r="AD481" s="38"/>
      <c r="AE481" s="38"/>
      <c r="AF481" s="38"/>
      <c r="AG481" s="38"/>
      <c r="AH481" s="38"/>
      <c r="AI481" s="38"/>
      <c r="AJ481" s="38"/>
    </row>
    <row r="482" spans="1:36" ht="17.25" customHeight="1" x14ac:dyDescent="0.2">
      <c r="A482" s="83" t="s">
        <v>17</v>
      </c>
      <c r="B482" s="83" t="s">
        <v>507</v>
      </c>
      <c r="C482" s="83" t="s">
        <v>14</v>
      </c>
      <c r="D482" s="83" t="s">
        <v>44</v>
      </c>
      <c r="E482" s="83" t="s">
        <v>207</v>
      </c>
      <c r="F482" s="38">
        <v>29</v>
      </c>
      <c r="G482" s="38" t="s">
        <v>326</v>
      </c>
      <c r="H482" s="38">
        <v>2012</v>
      </c>
      <c r="I482" s="38" t="s">
        <v>1342</v>
      </c>
      <c r="J482" s="38" t="s">
        <v>1323</v>
      </c>
      <c r="K482" s="38" t="s">
        <v>1296</v>
      </c>
      <c r="L482" s="38" t="s">
        <v>95</v>
      </c>
      <c r="M482" s="39" t="s">
        <v>77</v>
      </c>
      <c r="N482" s="38">
        <v>1</v>
      </c>
      <c r="O482" s="38">
        <v>5</v>
      </c>
      <c r="P482" s="38" t="s">
        <v>96</v>
      </c>
      <c r="Q482" s="38" t="s">
        <v>2059</v>
      </c>
      <c r="R482" s="38"/>
      <c r="S482" s="38"/>
      <c r="T482" s="38"/>
      <c r="U482" s="38"/>
      <c r="V482" s="38"/>
      <c r="W482" s="38"/>
      <c r="X482" s="38"/>
      <c r="Y482" s="38"/>
      <c r="Z482" s="38"/>
      <c r="AA482" s="38"/>
      <c r="AB482" s="38"/>
      <c r="AC482" s="38"/>
      <c r="AD482" s="38"/>
      <c r="AE482" s="38"/>
      <c r="AF482" s="38"/>
      <c r="AG482" s="38"/>
      <c r="AH482" s="38"/>
      <c r="AI482" s="38"/>
      <c r="AJ482" s="38"/>
    </row>
    <row r="483" spans="1:36" ht="17.25" customHeight="1" x14ac:dyDescent="0.2">
      <c r="A483" s="83" t="s">
        <v>17</v>
      </c>
      <c r="B483" s="83" t="s">
        <v>508</v>
      </c>
      <c r="C483" s="83" t="s">
        <v>14</v>
      </c>
      <c r="D483" s="83" t="s">
        <v>44</v>
      </c>
      <c r="E483" s="83" t="s">
        <v>207</v>
      </c>
      <c r="F483" s="38">
        <v>30</v>
      </c>
      <c r="G483" s="38" t="s">
        <v>329</v>
      </c>
      <c r="H483" s="38">
        <v>2013</v>
      </c>
      <c r="I483" s="38" t="s">
        <v>1328</v>
      </c>
      <c r="J483" s="38" t="s">
        <v>1323</v>
      </c>
      <c r="K483" s="38" t="s">
        <v>1296</v>
      </c>
      <c r="L483" s="38" t="s">
        <v>95</v>
      </c>
      <c r="M483" s="39" t="s">
        <v>77</v>
      </c>
      <c r="N483" s="38">
        <v>1</v>
      </c>
      <c r="O483" s="38">
        <v>5</v>
      </c>
      <c r="P483" s="38" t="s">
        <v>96</v>
      </c>
      <c r="Q483" s="38" t="s">
        <v>2059</v>
      </c>
      <c r="R483" s="38"/>
      <c r="S483" s="38"/>
      <c r="T483" s="38"/>
      <c r="U483" s="38"/>
      <c r="V483" s="38"/>
      <c r="W483" s="38"/>
      <c r="X483" s="38"/>
      <c r="Y483" s="38"/>
      <c r="Z483" s="38"/>
      <c r="AA483" s="38"/>
      <c r="AB483" s="38"/>
      <c r="AC483" s="38"/>
      <c r="AD483" s="38"/>
      <c r="AE483" s="38"/>
      <c r="AF483" s="38"/>
      <c r="AG483" s="38"/>
      <c r="AH483" s="38"/>
      <c r="AI483" s="38"/>
      <c r="AJ483" s="38"/>
    </row>
    <row r="484" spans="1:36" ht="17.25" customHeight="1" x14ac:dyDescent="0.2">
      <c r="A484" s="83" t="s">
        <v>17</v>
      </c>
      <c r="B484" s="83" t="s">
        <v>509</v>
      </c>
      <c r="C484" s="83" t="s">
        <v>14</v>
      </c>
      <c r="D484" s="83" t="s">
        <v>44</v>
      </c>
      <c r="E484" s="83" t="s">
        <v>207</v>
      </c>
      <c r="F484" s="38">
        <v>31</v>
      </c>
      <c r="G484" s="38" t="s">
        <v>332</v>
      </c>
      <c r="H484" s="38">
        <v>2014</v>
      </c>
      <c r="I484" s="38" t="s">
        <v>1349</v>
      </c>
      <c r="J484" s="38" t="s">
        <v>1323</v>
      </c>
      <c r="K484" s="38" t="s">
        <v>1296</v>
      </c>
      <c r="L484" s="38" t="s">
        <v>95</v>
      </c>
      <c r="M484" s="39" t="s">
        <v>77</v>
      </c>
      <c r="N484" s="38">
        <v>1</v>
      </c>
      <c r="O484" s="38">
        <v>5</v>
      </c>
      <c r="P484" s="38" t="s">
        <v>96</v>
      </c>
      <c r="Q484" s="38" t="s">
        <v>2059</v>
      </c>
      <c r="R484" s="38"/>
      <c r="S484" s="38"/>
      <c r="T484" s="38"/>
      <c r="U484" s="38"/>
      <c r="V484" s="38"/>
      <c r="W484" s="38"/>
      <c r="X484" s="38"/>
      <c r="Y484" s="38"/>
      <c r="Z484" s="38"/>
      <c r="AA484" s="38"/>
      <c r="AB484" s="38"/>
      <c r="AC484" s="38"/>
      <c r="AD484" s="38"/>
      <c r="AE484" s="38"/>
      <c r="AF484" s="38"/>
      <c r="AG484" s="38"/>
      <c r="AH484" s="38"/>
      <c r="AI484" s="38"/>
      <c r="AJ484" s="38"/>
    </row>
    <row r="485" spans="1:36" ht="17.25" customHeight="1" x14ac:dyDescent="0.2">
      <c r="A485" s="83" t="s">
        <v>17</v>
      </c>
      <c r="B485" s="83" t="s">
        <v>510</v>
      </c>
      <c r="C485" s="83" t="s">
        <v>14</v>
      </c>
      <c r="D485" s="83" t="s">
        <v>44</v>
      </c>
      <c r="E485" s="83" t="s">
        <v>207</v>
      </c>
      <c r="F485" s="38">
        <v>32</v>
      </c>
      <c r="G485" s="38" t="s">
        <v>335</v>
      </c>
      <c r="H485" s="38">
        <v>2015</v>
      </c>
      <c r="I485" s="38" t="s">
        <v>1332</v>
      </c>
      <c r="J485" s="38" t="s">
        <v>1323</v>
      </c>
      <c r="K485" s="38" t="s">
        <v>1296</v>
      </c>
      <c r="L485" s="38" t="s">
        <v>95</v>
      </c>
      <c r="M485" s="39" t="s">
        <v>77</v>
      </c>
      <c r="N485" s="38">
        <v>1</v>
      </c>
      <c r="O485" s="38">
        <v>5</v>
      </c>
      <c r="P485" s="38" t="s">
        <v>96</v>
      </c>
      <c r="Q485" s="38" t="s">
        <v>2059</v>
      </c>
      <c r="R485" s="38"/>
      <c r="S485" s="38"/>
      <c r="T485" s="38"/>
      <c r="U485" s="38"/>
      <c r="V485" s="38"/>
      <c r="W485" s="38"/>
      <c r="X485" s="38"/>
      <c r="Y485" s="38"/>
      <c r="Z485" s="38"/>
      <c r="AA485" s="38"/>
      <c r="AB485" s="38"/>
      <c r="AC485" s="38"/>
      <c r="AD485" s="38"/>
      <c r="AE485" s="38"/>
      <c r="AF485" s="38"/>
      <c r="AG485" s="38"/>
      <c r="AH485" s="38"/>
      <c r="AI485" s="38"/>
      <c r="AJ485" s="38"/>
    </row>
    <row r="486" spans="1:36" ht="17.25" customHeight="1" x14ac:dyDescent="0.2">
      <c r="A486" s="83" t="s">
        <v>17</v>
      </c>
      <c r="B486" s="83" t="s">
        <v>641</v>
      </c>
      <c r="C486" s="83" t="s">
        <v>14</v>
      </c>
      <c r="D486" s="83" t="s">
        <v>44</v>
      </c>
      <c r="E486" s="83" t="s">
        <v>207</v>
      </c>
      <c r="F486" s="38">
        <v>33</v>
      </c>
      <c r="G486" s="38" t="s">
        <v>454</v>
      </c>
      <c r="H486" s="38">
        <v>2016</v>
      </c>
      <c r="I486" s="38" t="s">
        <v>1325</v>
      </c>
      <c r="J486" s="38" t="s">
        <v>1323</v>
      </c>
      <c r="K486" s="38" t="s">
        <v>1296</v>
      </c>
      <c r="L486" s="38" t="s">
        <v>95</v>
      </c>
      <c r="M486" s="39" t="s">
        <v>77</v>
      </c>
      <c r="N486" s="38">
        <v>1</v>
      </c>
      <c r="O486" s="38">
        <v>5</v>
      </c>
      <c r="P486" s="38" t="s">
        <v>96</v>
      </c>
      <c r="Q486" s="38" t="s">
        <v>2059</v>
      </c>
      <c r="R486" s="38"/>
      <c r="S486" s="38"/>
      <c r="T486" s="38"/>
      <c r="U486" s="38"/>
      <c r="V486" s="38"/>
      <c r="W486" s="38"/>
      <c r="X486" s="38"/>
      <c r="Y486" s="38"/>
      <c r="Z486" s="38"/>
      <c r="AA486" s="38"/>
      <c r="AB486" s="38"/>
      <c r="AC486" s="38"/>
      <c r="AD486" s="38"/>
      <c r="AE486" s="38"/>
      <c r="AF486" s="38"/>
      <c r="AG486" s="38"/>
      <c r="AH486" s="38"/>
      <c r="AI486" s="38"/>
      <c r="AJ486" s="38"/>
    </row>
    <row r="487" spans="1:36" ht="17.25" customHeight="1" x14ac:dyDescent="0.2">
      <c r="A487" s="83" t="s">
        <v>17</v>
      </c>
      <c r="B487" s="83" t="s">
        <v>1135</v>
      </c>
      <c r="C487" s="83" t="s">
        <v>14</v>
      </c>
      <c r="D487" s="83" t="s">
        <v>44</v>
      </c>
      <c r="E487" s="83" t="s">
        <v>207</v>
      </c>
      <c r="F487" s="38">
        <v>34</v>
      </c>
      <c r="G487" s="38" t="s">
        <v>555</v>
      </c>
      <c r="H487" s="38">
        <v>2017</v>
      </c>
      <c r="I487" s="38" t="s">
        <v>1338</v>
      </c>
      <c r="J487" s="38" t="s">
        <v>1339</v>
      </c>
      <c r="K487" s="38" t="s">
        <v>1296</v>
      </c>
      <c r="L487" s="38" t="s">
        <v>95</v>
      </c>
      <c r="M487" s="39" t="s">
        <v>77</v>
      </c>
      <c r="N487" s="38">
        <v>1</v>
      </c>
      <c r="O487" s="38">
        <v>5</v>
      </c>
      <c r="P487" s="38" t="s">
        <v>96</v>
      </c>
      <c r="Q487" s="38" t="s">
        <v>2059</v>
      </c>
      <c r="R487" s="38"/>
      <c r="S487" s="38"/>
      <c r="T487" s="38"/>
      <c r="U487" s="38"/>
      <c r="V487" s="38"/>
      <c r="W487" s="38"/>
      <c r="X487" s="38"/>
      <c r="Y487" s="38"/>
      <c r="Z487" s="38"/>
      <c r="AA487" s="38"/>
      <c r="AB487" s="38"/>
      <c r="AC487" s="38"/>
      <c r="AD487" s="38"/>
      <c r="AE487" s="38"/>
      <c r="AF487" s="38"/>
      <c r="AG487" s="38"/>
      <c r="AH487" s="38"/>
      <c r="AI487" s="38"/>
      <c r="AJ487" s="38"/>
    </row>
    <row r="488" spans="1:36" ht="17.25" customHeight="1" x14ac:dyDescent="0.2">
      <c r="A488" s="83" t="s">
        <v>17</v>
      </c>
      <c r="B488" s="83" t="s">
        <v>3193</v>
      </c>
      <c r="C488" s="83" t="s">
        <v>14</v>
      </c>
      <c r="D488" s="83" t="s">
        <v>44</v>
      </c>
      <c r="E488" s="83" t="s">
        <v>207</v>
      </c>
      <c r="F488" s="38">
        <v>35</v>
      </c>
      <c r="G488" s="40" t="s">
        <v>3194</v>
      </c>
      <c r="H488" s="38">
        <v>2018</v>
      </c>
      <c r="I488" s="38" t="s">
        <v>3197</v>
      </c>
      <c r="J488" s="38" t="s">
        <v>1323</v>
      </c>
      <c r="K488" s="38" t="s">
        <v>1296</v>
      </c>
      <c r="L488" s="38" t="s">
        <v>95</v>
      </c>
      <c r="M488" s="39" t="s">
        <v>77</v>
      </c>
      <c r="N488" s="38">
        <v>1</v>
      </c>
      <c r="O488" s="38">
        <v>5</v>
      </c>
      <c r="P488" s="38" t="s">
        <v>96</v>
      </c>
      <c r="Q488" s="38" t="s">
        <v>2059</v>
      </c>
      <c r="R488" s="38"/>
      <c r="S488" s="38"/>
      <c r="T488" s="38"/>
      <c r="U488" s="38"/>
      <c r="V488" s="38"/>
      <c r="W488" s="38"/>
      <c r="X488" s="38"/>
      <c r="Y488" s="38"/>
      <c r="Z488" s="38"/>
      <c r="AA488" s="38"/>
      <c r="AB488" s="38"/>
      <c r="AC488" s="38"/>
      <c r="AD488" s="38"/>
      <c r="AE488" s="38"/>
      <c r="AF488" s="38"/>
      <c r="AG488" s="38"/>
      <c r="AH488" s="38"/>
      <c r="AI488" s="38"/>
      <c r="AJ488" s="38"/>
    </row>
    <row r="489" spans="1:36" ht="17.25" customHeight="1" x14ac:dyDescent="0.2">
      <c r="A489" s="83" t="s">
        <v>17</v>
      </c>
      <c r="B489" s="83" t="s">
        <v>505</v>
      </c>
      <c r="C489" s="83" t="s">
        <v>14</v>
      </c>
      <c r="D489" s="83" t="s">
        <v>44</v>
      </c>
      <c r="E489" s="83" t="s">
        <v>1357</v>
      </c>
      <c r="F489" s="38">
        <v>24</v>
      </c>
      <c r="G489" s="38" t="s">
        <v>310</v>
      </c>
      <c r="H489" s="38">
        <v>2007</v>
      </c>
      <c r="I489" s="38" t="s">
        <v>1359</v>
      </c>
      <c r="J489" s="38" t="s">
        <v>1360</v>
      </c>
      <c r="K489" s="38" t="s">
        <v>1296</v>
      </c>
      <c r="L489" s="38" t="s">
        <v>95</v>
      </c>
      <c r="M489" s="39" t="s">
        <v>77</v>
      </c>
      <c r="N489" s="38">
        <v>1</v>
      </c>
      <c r="O489" s="38">
        <v>5</v>
      </c>
      <c r="P489" s="38" t="s">
        <v>96</v>
      </c>
      <c r="Q489" s="38" t="s">
        <v>2059</v>
      </c>
      <c r="R489" s="38"/>
      <c r="S489" s="38"/>
      <c r="T489" s="38"/>
      <c r="U489" s="38"/>
      <c r="V489" s="38"/>
      <c r="W489" s="38"/>
      <c r="X489" s="38"/>
      <c r="Y489" s="38"/>
      <c r="Z489" s="38"/>
      <c r="AA489" s="38"/>
      <c r="AB489" s="38"/>
      <c r="AC489" s="38"/>
      <c r="AD489" s="38"/>
      <c r="AE489" s="38"/>
      <c r="AF489" s="38"/>
      <c r="AG489" s="38"/>
      <c r="AH489" s="38"/>
      <c r="AI489" s="38"/>
      <c r="AJ489" s="38"/>
    </row>
    <row r="490" spans="1:36" ht="17.25" customHeight="1" x14ac:dyDescent="0.2">
      <c r="A490" s="83" t="s">
        <v>17</v>
      </c>
      <c r="B490" s="83" t="s">
        <v>343</v>
      </c>
      <c r="C490" s="83" t="s">
        <v>14</v>
      </c>
      <c r="D490" s="83" t="s">
        <v>44</v>
      </c>
      <c r="E490" s="83" t="s">
        <v>1357</v>
      </c>
      <c r="F490" s="38">
        <v>25</v>
      </c>
      <c r="G490" s="38" t="s">
        <v>313</v>
      </c>
      <c r="H490" s="38">
        <v>2008</v>
      </c>
      <c r="I490" s="38" t="s">
        <v>1375</v>
      </c>
      <c r="J490" s="38" t="s">
        <v>1360</v>
      </c>
      <c r="K490" s="38" t="s">
        <v>1296</v>
      </c>
      <c r="L490" s="38" t="s">
        <v>95</v>
      </c>
      <c r="M490" s="39" t="s">
        <v>77</v>
      </c>
      <c r="N490" s="38">
        <v>1</v>
      </c>
      <c r="O490" s="38">
        <v>5</v>
      </c>
      <c r="P490" s="38" t="s">
        <v>96</v>
      </c>
      <c r="Q490" s="38" t="s">
        <v>2059</v>
      </c>
      <c r="R490" s="38"/>
      <c r="S490" s="38"/>
      <c r="T490" s="38"/>
      <c r="U490" s="38"/>
      <c r="V490" s="38"/>
      <c r="W490" s="38"/>
      <c r="X490" s="38"/>
      <c r="Y490" s="38"/>
      <c r="Z490" s="38"/>
      <c r="AA490" s="38"/>
      <c r="AB490" s="38"/>
      <c r="AC490" s="38"/>
      <c r="AD490" s="38"/>
      <c r="AE490" s="38"/>
      <c r="AF490" s="38"/>
      <c r="AG490" s="38"/>
      <c r="AH490" s="38"/>
      <c r="AI490" s="38"/>
      <c r="AJ490" s="38"/>
    </row>
    <row r="491" spans="1:36" ht="17.25" customHeight="1" x14ac:dyDescent="0.2">
      <c r="A491" s="83" t="s">
        <v>17</v>
      </c>
      <c r="B491" s="83" t="s">
        <v>506</v>
      </c>
      <c r="C491" s="83" t="s">
        <v>14</v>
      </c>
      <c r="D491" s="83" t="s">
        <v>44</v>
      </c>
      <c r="E491" s="83" t="s">
        <v>1357</v>
      </c>
      <c r="F491" s="38">
        <v>26</v>
      </c>
      <c r="G491" s="38" t="s">
        <v>317</v>
      </c>
      <c r="H491" s="38">
        <v>2009</v>
      </c>
      <c r="I491" s="38" t="s">
        <v>1362</v>
      </c>
      <c r="J491" s="38" t="s">
        <v>1360</v>
      </c>
      <c r="K491" s="38" t="s">
        <v>1296</v>
      </c>
      <c r="L491" s="38" t="s">
        <v>95</v>
      </c>
      <c r="M491" s="39" t="s">
        <v>77</v>
      </c>
      <c r="N491" s="38">
        <v>1</v>
      </c>
      <c r="O491" s="38">
        <v>5</v>
      </c>
      <c r="P491" s="38" t="s">
        <v>96</v>
      </c>
      <c r="Q491" s="38" t="s">
        <v>2059</v>
      </c>
      <c r="R491" s="38"/>
      <c r="S491" s="38"/>
      <c r="T491" s="38"/>
      <c r="U491" s="38"/>
      <c r="V491" s="38"/>
      <c r="W491" s="38"/>
      <c r="X491" s="38"/>
      <c r="Y491" s="38"/>
      <c r="Z491" s="38"/>
      <c r="AA491" s="38"/>
      <c r="AB491" s="38"/>
      <c r="AC491" s="38"/>
      <c r="AD491" s="38"/>
      <c r="AE491" s="38"/>
      <c r="AF491" s="38"/>
      <c r="AG491" s="38"/>
      <c r="AH491" s="38"/>
      <c r="AI491" s="38"/>
      <c r="AJ491" s="38"/>
    </row>
    <row r="492" spans="1:36" ht="17.25" customHeight="1" x14ac:dyDescent="0.2">
      <c r="A492" s="83" t="s">
        <v>17</v>
      </c>
      <c r="B492" s="83" t="s">
        <v>345</v>
      </c>
      <c r="C492" s="83" t="s">
        <v>14</v>
      </c>
      <c r="D492" s="83" t="s">
        <v>44</v>
      </c>
      <c r="E492" s="83" t="s">
        <v>1357</v>
      </c>
      <c r="F492" s="38">
        <v>27</v>
      </c>
      <c r="G492" s="38" t="s">
        <v>320</v>
      </c>
      <c r="H492" s="38">
        <v>2010</v>
      </c>
      <c r="I492" s="38" t="s">
        <v>1364</v>
      </c>
      <c r="J492" s="38" t="s">
        <v>1360</v>
      </c>
      <c r="K492" s="38" t="s">
        <v>1296</v>
      </c>
      <c r="L492" s="38" t="s">
        <v>95</v>
      </c>
      <c r="M492" s="39" t="s">
        <v>77</v>
      </c>
      <c r="N492" s="38">
        <v>1</v>
      </c>
      <c r="O492" s="38">
        <v>5</v>
      </c>
      <c r="P492" s="38" t="s">
        <v>96</v>
      </c>
      <c r="Q492" s="38" t="s">
        <v>2059</v>
      </c>
      <c r="R492" s="38"/>
      <c r="S492" s="38"/>
      <c r="T492" s="38"/>
      <c r="U492" s="38"/>
      <c r="V492" s="38"/>
      <c r="W492" s="38"/>
      <c r="X492" s="38"/>
      <c r="Y492" s="38"/>
      <c r="Z492" s="38"/>
      <c r="AA492" s="38"/>
      <c r="AB492" s="38"/>
      <c r="AC492" s="38"/>
      <c r="AD492" s="38"/>
      <c r="AE492" s="38"/>
      <c r="AF492" s="38"/>
      <c r="AG492" s="38"/>
      <c r="AH492" s="38"/>
      <c r="AI492" s="38"/>
      <c r="AJ492" s="38"/>
    </row>
    <row r="493" spans="1:36" ht="17.25" customHeight="1" x14ac:dyDescent="0.2">
      <c r="A493" s="83" t="s">
        <v>17</v>
      </c>
      <c r="B493" s="83" t="s">
        <v>363</v>
      </c>
      <c r="C493" s="83" t="s">
        <v>14</v>
      </c>
      <c r="D493" s="83" t="s">
        <v>44</v>
      </c>
      <c r="E493" s="83" t="s">
        <v>1357</v>
      </c>
      <c r="F493" s="38">
        <v>28</v>
      </c>
      <c r="G493" s="38" t="s">
        <v>323</v>
      </c>
      <c r="H493" s="38">
        <v>2011</v>
      </c>
      <c r="I493" s="38" t="s">
        <v>1366</v>
      </c>
      <c r="J493" s="38" t="s">
        <v>1360</v>
      </c>
      <c r="K493" s="38" t="s">
        <v>1296</v>
      </c>
      <c r="L493" s="38" t="s">
        <v>95</v>
      </c>
      <c r="M493" s="39" t="s">
        <v>77</v>
      </c>
      <c r="N493" s="38">
        <v>1</v>
      </c>
      <c r="O493" s="38">
        <v>5</v>
      </c>
      <c r="P493" s="38" t="s">
        <v>96</v>
      </c>
      <c r="Q493" s="38" t="s">
        <v>2059</v>
      </c>
      <c r="R493" s="38"/>
      <c r="S493" s="38"/>
      <c r="T493" s="38"/>
      <c r="U493" s="38"/>
      <c r="V493" s="38"/>
      <c r="W493" s="38"/>
      <c r="X493" s="38"/>
      <c r="Y493" s="38"/>
      <c r="Z493" s="38"/>
      <c r="AA493" s="38"/>
      <c r="AB493" s="38"/>
      <c r="AC493" s="38"/>
      <c r="AD493" s="38"/>
      <c r="AE493" s="38"/>
      <c r="AF493" s="38"/>
      <c r="AG493" s="38"/>
      <c r="AH493" s="38"/>
      <c r="AI493" s="38"/>
      <c r="AJ493" s="38"/>
    </row>
    <row r="494" spans="1:36" ht="17.25" customHeight="1" x14ac:dyDescent="0.2">
      <c r="A494" s="83" t="s">
        <v>17</v>
      </c>
      <c r="B494" s="83" t="s">
        <v>507</v>
      </c>
      <c r="C494" s="83" t="s">
        <v>14</v>
      </c>
      <c r="D494" s="83" t="s">
        <v>44</v>
      </c>
      <c r="E494" s="83" t="s">
        <v>1357</v>
      </c>
      <c r="F494" s="38">
        <v>29</v>
      </c>
      <c r="G494" s="38" t="s">
        <v>326</v>
      </c>
      <c r="H494" s="38">
        <v>2012</v>
      </c>
      <c r="I494" s="38" t="s">
        <v>1373</v>
      </c>
      <c r="J494" s="38" t="s">
        <v>1360</v>
      </c>
      <c r="K494" s="38" t="s">
        <v>1296</v>
      </c>
      <c r="L494" s="38" t="s">
        <v>95</v>
      </c>
      <c r="M494" s="39" t="s">
        <v>77</v>
      </c>
      <c r="N494" s="38">
        <v>1</v>
      </c>
      <c r="O494" s="38">
        <v>5</v>
      </c>
      <c r="P494" s="38" t="s">
        <v>96</v>
      </c>
      <c r="Q494" s="38" t="s">
        <v>2059</v>
      </c>
      <c r="R494" s="38"/>
      <c r="S494" s="38"/>
      <c r="T494" s="38"/>
      <c r="U494" s="38"/>
      <c r="V494" s="38"/>
      <c r="W494" s="38"/>
      <c r="X494" s="38"/>
      <c r="Y494" s="38"/>
      <c r="Z494" s="38"/>
      <c r="AA494" s="38"/>
      <c r="AB494" s="38"/>
      <c r="AC494" s="38"/>
      <c r="AD494" s="38"/>
      <c r="AE494" s="38"/>
      <c r="AF494" s="38"/>
      <c r="AG494" s="38"/>
      <c r="AH494" s="38"/>
      <c r="AI494" s="38"/>
      <c r="AJ494" s="38"/>
    </row>
    <row r="495" spans="1:36" ht="17.25" customHeight="1" x14ac:dyDescent="0.2">
      <c r="A495" s="83" t="s">
        <v>17</v>
      </c>
      <c r="B495" s="83" t="s">
        <v>508</v>
      </c>
      <c r="C495" s="83" t="s">
        <v>14</v>
      </c>
      <c r="D495" s="83" t="s">
        <v>44</v>
      </c>
      <c r="E495" s="83" t="s">
        <v>1357</v>
      </c>
      <c r="F495" s="38">
        <v>30</v>
      </c>
      <c r="G495" s="38" t="s">
        <v>329</v>
      </c>
      <c r="H495" s="38">
        <v>2013</v>
      </c>
      <c r="I495" s="38" t="s">
        <v>1377</v>
      </c>
      <c r="J495" s="38" t="s">
        <v>1360</v>
      </c>
      <c r="K495" s="38" t="s">
        <v>1296</v>
      </c>
      <c r="L495" s="38" t="s">
        <v>95</v>
      </c>
      <c r="M495" s="39" t="s">
        <v>77</v>
      </c>
      <c r="N495" s="38">
        <v>1</v>
      </c>
      <c r="O495" s="38">
        <v>5</v>
      </c>
      <c r="P495" s="38" t="s">
        <v>96</v>
      </c>
      <c r="Q495" s="38" t="s">
        <v>2059</v>
      </c>
      <c r="R495" s="38"/>
      <c r="S495" s="38"/>
      <c r="T495" s="38"/>
      <c r="U495" s="38"/>
      <c r="V495" s="38"/>
      <c r="W495" s="38"/>
      <c r="X495" s="38"/>
      <c r="Y495" s="38"/>
      <c r="Z495" s="38"/>
      <c r="AA495" s="38"/>
      <c r="AB495" s="38"/>
      <c r="AC495" s="38"/>
      <c r="AD495" s="38"/>
      <c r="AE495" s="38"/>
      <c r="AF495" s="38"/>
      <c r="AG495" s="38"/>
      <c r="AH495" s="38"/>
      <c r="AI495" s="38"/>
      <c r="AJ495" s="38"/>
    </row>
    <row r="496" spans="1:36" ht="17.25" customHeight="1" x14ac:dyDescent="0.2">
      <c r="A496" s="83" t="s">
        <v>17</v>
      </c>
      <c r="B496" s="83" t="s">
        <v>509</v>
      </c>
      <c r="C496" s="83" t="s">
        <v>14</v>
      </c>
      <c r="D496" s="83" t="s">
        <v>44</v>
      </c>
      <c r="E496" s="83" t="s">
        <v>1357</v>
      </c>
      <c r="F496" s="38">
        <v>31</v>
      </c>
      <c r="G496" s="38" t="s">
        <v>332</v>
      </c>
      <c r="H496" s="38">
        <v>2014</v>
      </c>
      <c r="I496" s="38" t="s">
        <v>1379</v>
      </c>
      <c r="J496" s="38" t="s">
        <v>1360</v>
      </c>
      <c r="K496" s="38" t="s">
        <v>1296</v>
      </c>
      <c r="L496" s="38" t="s">
        <v>95</v>
      </c>
      <c r="M496" s="39" t="s">
        <v>77</v>
      </c>
      <c r="N496" s="38">
        <v>1</v>
      </c>
      <c r="O496" s="38">
        <v>5</v>
      </c>
      <c r="P496" s="38" t="s">
        <v>96</v>
      </c>
      <c r="Q496" s="38" t="s">
        <v>2059</v>
      </c>
      <c r="R496" s="38"/>
      <c r="S496" s="38"/>
      <c r="T496" s="38"/>
      <c r="U496" s="38"/>
      <c r="V496" s="38"/>
      <c r="W496" s="38"/>
      <c r="X496" s="38"/>
      <c r="Y496" s="38"/>
      <c r="Z496" s="38"/>
      <c r="AA496" s="38"/>
      <c r="AB496" s="38"/>
      <c r="AC496" s="38"/>
      <c r="AD496" s="38"/>
      <c r="AE496" s="38"/>
      <c r="AF496" s="38"/>
      <c r="AG496" s="38"/>
      <c r="AH496" s="38"/>
      <c r="AI496" s="38"/>
      <c r="AJ496" s="38"/>
    </row>
    <row r="497" spans="1:36" ht="17.25" customHeight="1" x14ac:dyDescent="0.2">
      <c r="A497" s="83" t="s">
        <v>17</v>
      </c>
      <c r="B497" s="83" t="s">
        <v>510</v>
      </c>
      <c r="C497" s="83" t="s">
        <v>14</v>
      </c>
      <c r="D497" s="83" t="s">
        <v>44</v>
      </c>
      <c r="E497" s="83" t="s">
        <v>1357</v>
      </c>
      <c r="F497" s="38">
        <v>32</v>
      </c>
      <c r="G497" s="38" t="s">
        <v>335</v>
      </c>
      <c r="H497" s="38">
        <v>2015</v>
      </c>
      <c r="I497" s="38" t="s">
        <v>1382</v>
      </c>
      <c r="J497" s="38" t="s">
        <v>1360</v>
      </c>
      <c r="K497" s="38" t="s">
        <v>1296</v>
      </c>
      <c r="L497" s="38" t="s">
        <v>95</v>
      </c>
      <c r="M497" s="39" t="s">
        <v>77</v>
      </c>
      <c r="N497" s="38">
        <v>1</v>
      </c>
      <c r="O497" s="38">
        <v>5</v>
      </c>
      <c r="P497" s="38" t="s">
        <v>96</v>
      </c>
      <c r="Q497" s="38" t="s">
        <v>2059</v>
      </c>
      <c r="R497" s="38"/>
      <c r="S497" s="38"/>
      <c r="T497" s="38"/>
      <c r="U497" s="38"/>
      <c r="V497" s="38"/>
      <c r="W497" s="38"/>
      <c r="X497" s="38"/>
      <c r="Y497" s="38"/>
      <c r="Z497" s="38"/>
      <c r="AA497" s="38"/>
      <c r="AB497" s="38"/>
      <c r="AC497" s="38"/>
      <c r="AD497" s="38"/>
      <c r="AE497" s="38"/>
      <c r="AF497" s="38"/>
      <c r="AG497" s="38"/>
      <c r="AH497" s="38"/>
      <c r="AI497" s="38"/>
      <c r="AJ497" s="38"/>
    </row>
    <row r="498" spans="1:36" ht="17.25" customHeight="1" x14ac:dyDescent="0.2">
      <c r="A498" s="83" t="s">
        <v>17</v>
      </c>
      <c r="B498" s="83" t="s">
        <v>641</v>
      </c>
      <c r="C498" s="83" t="s">
        <v>14</v>
      </c>
      <c r="D498" s="83" t="s">
        <v>44</v>
      </c>
      <c r="E498" s="83" t="s">
        <v>1357</v>
      </c>
      <c r="F498" s="38">
        <v>33</v>
      </c>
      <c r="G498" s="38" t="s">
        <v>454</v>
      </c>
      <c r="H498" s="38">
        <v>2016</v>
      </c>
      <c r="I498" s="38" t="s">
        <v>1385</v>
      </c>
      <c r="J498" s="38" t="s">
        <v>1360</v>
      </c>
      <c r="K498" s="38" t="s">
        <v>1296</v>
      </c>
      <c r="L498" s="38" t="s">
        <v>95</v>
      </c>
      <c r="M498" s="39" t="s">
        <v>77</v>
      </c>
      <c r="N498" s="38">
        <v>1</v>
      </c>
      <c r="O498" s="38">
        <v>5</v>
      </c>
      <c r="P498" s="38" t="s">
        <v>96</v>
      </c>
      <c r="Q498" s="38" t="s">
        <v>2059</v>
      </c>
      <c r="R498" s="38"/>
      <c r="S498" s="38"/>
      <c r="T498" s="38"/>
      <c r="U498" s="38"/>
      <c r="V498" s="38"/>
      <c r="W498" s="38"/>
      <c r="X498" s="38"/>
      <c r="Y498" s="38"/>
      <c r="Z498" s="38"/>
      <c r="AA498" s="38"/>
      <c r="AB498" s="38"/>
      <c r="AC498" s="38"/>
      <c r="AD498" s="38"/>
      <c r="AE498" s="38"/>
      <c r="AF498" s="38"/>
      <c r="AG498" s="38"/>
      <c r="AH498" s="38"/>
      <c r="AI498" s="38"/>
      <c r="AJ498" s="38"/>
    </row>
    <row r="499" spans="1:36" ht="17.25" customHeight="1" x14ac:dyDescent="0.2">
      <c r="A499" s="83" t="s">
        <v>17</v>
      </c>
      <c r="B499" s="83" t="s">
        <v>1135</v>
      </c>
      <c r="C499" s="83" t="s">
        <v>14</v>
      </c>
      <c r="D499" s="83" t="s">
        <v>44</v>
      </c>
      <c r="E499" s="83" t="s">
        <v>1357</v>
      </c>
      <c r="F499" s="38">
        <v>34</v>
      </c>
      <c r="G499" s="38" t="s">
        <v>555</v>
      </c>
      <c r="H499" s="38">
        <v>2017</v>
      </c>
      <c r="I499" s="38" t="s">
        <v>1370</v>
      </c>
      <c r="J499" s="38" t="s">
        <v>1371</v>
      </c>
      <c r="K499" s="38" t="s">
        <v>1296</v>
      </c>
      <c r="L499" s="38" t="s">
        <v>95</v>
      </c>
      <c r="M499" s="39" t="s">
        <v>77</v>
      </c>
      <c r="N499" s="38">
        <v>1</v>
      </c>
      <c r="O499" s="38">
        <v>5</v>
      </c>
      <c r="P499" s="38" t="s">
        <v>96</v>
      </c>
      <c r="Q499" s="38" t="s">
        <v>2059</v>
      </c>
      <c r="R499" s="38"/>
      <c r="S499" s="38"/>
      <c r="T499" s="38"/>
      <c r="U499" s="38"/>
      <c r="V499" s="38"/>
      <c r="W499" s="38"/>
      <c r="X499" s="38"/>
      <c r="Y499" s="38"/>
      <c r="Z499" s="38"/>
      <c r="AA499" s="38"/>
      <c r="AB499" s="38"/>
      <c r="AC499" s="38"/>
      <c r="AD499" s="38"/>
      <c r="AE499" s="38"/>
      <c r="AF499" s="38"/>
      <c r="AG499" s="38"/>
      <c r="AH499" s="38"/>
      <c r="AI499" s="38"/>
      <c r="AJ499" s="38"/>
    </row>
    <row r="500" spans="1:36" ht="17.25" customHeight="1" x14ac:dyDescent="0.2">
      <c r="A500" s="83" t="s">
        <v>17</v>
      </c>
      <c r="B500" s="83" t="s">
        <v>3193</v>
      </c>
      <c r="C500" s="83" t="s">
        <v>14</v>
      </c>
      <c r="D500" s="83" t="s">
        <v>44</v>
      </c>
      <c r="E500" s="83" t="s">
        <v>1357</v>
      </c>
      <c r="F500" s="38">
        <v>35</v>
      </c>
      <c r="G500" s="40" t="s">
        <v>3194</v>
      </c>
      <c r="H500" s="38">
        <v>2018</v>
      </c>
      <c r="I500" s="38" t="s">
        <v>3196</v>
      </c>
      <c r="J500" s="38" t="s">
        <v>1360</v>
      </c>
      <c r="K500" s="38" t="s">
        <v>1296</v>
      </c>
      <c r="L500" s="38" t="s">
        <v>95</v>
      </c>
      <c r="M500" s="39" t="s">
        <v>77</v>
      </c>
      <c r="N500" s="38">
        <v>1</v>
      </c>
      <c r="O500" s="38">
        <v>5</v>
      </c>
      <c r="P500" s="38" t="s">
        <v>96</v>
      </c>
      <c r="Q500" s="38" t="s">
        <v>2059</v>
      </c>
      <c r="R500" s="38"/>
      <c r="S500" s="38"/>
      <c r="T500" s="38"/>
      <c r="U500" s="38"/>
      <c r="V500" s="38"/>
      <c r="W500" s="38"/>
      <c r="X500" s="38"/>
      <c r="Y500" s="38"/>
      <c r="Z500" s="38"/>
      <c r="AA500" s="38"/>
      <c r="AB500" s="38"/>
      <c r="AC500" s="38"/>
      <c r="AD500" s="38"/>
      <c r="AE500" s="38"/>
      <c r="AF500" s="38"/>
      <c r="AG500" s="38"/>
      <c r="AH500" s="38"/>
      <c r="AI500" s="38"/>
      <c r="AJ500" s="38"/>
    </row>
    <row r="501" spans="1:36" ht="17.25" customHeight="1" x14ac:dyDescent="0.2">
      <c r="A501" s="82" t="s">
        <v>17</v>
      </c>
      <c r="B501" s="82" t="s">
        <v>504</v>
      </c>
      <c r="C501" s="82" t="s">
        <v>14</v>
      </c>
      <c r="D501" s="82" t="s">
        <v>40</v>
      </c>
      <c r="E501" s="82" t="s">
        <v>1390</v>
      </c>
      <c r="F501" s="38">
        <v>22</v>
      </c>
      <c r="G501" s="40" t="s">
        <v>304</v>
      </c>
      <c r="H501" s="38">
        <v>2005</v>
      </c>
      <c r="I501" s="38" t="s">
        <v>1391</v>
      </c>
      <c r="J501" s="38" t="s">
        <v>1392</v>
      </c>
      <c r="K501" s="38" t="s">
        <v>1107</v>
      </c>
      <c r="L501" s="38" t="s">
        <v>95</v>
      </c>
      <c r="M501" s="38" t="s">
        <v>77</v>
      </c>
      <c r="N501" s="38">
        <v>1</v>
      </c>
      <c r="O501" s="38">
        <v>7</v>
      </c>
      <c r="P501" s="38" t="s">
        <v>96</v>
      </c>
      <c r="Q501" s="38" t="s">
        <v>2059</v>
      </c>
      <c r="R501" s="38"/>
      <c r="S501" s="38"/>
      <c r="T501" s="38"/>
      <c r="U501" s="38"/>
      <c r="V501" s="38"/>
      <c r="W501" s="38"/>
      <c r="X501" s="38"/>
      <c r="Y501" s="38"/>
      <c r="Z501" s="38"/>
      <c r="AA501" s="38"/>
      <c r="AB501" s="38"/>
      <c r="AC501" s="38"/>
      <c r="AD501" s="38"/>
      <c r="AE501" s="38"/>
      <c r="AF501" s="38"/>
      <c r="AG501" s="38"/>
      <c r="AH501" s="38"/>
      <c r="AI501" s="38"/>
      <c r="AJ501" s="38"/>
    </row>
    <row r="502" spans="1:36" ht="17.25" customHeight="1" x14ac:dyDescent="0.2">
      <c r="A502" s="82" t="s">
        <v>17</v>
      </c>
      <c r="B502" s="82" t="s">
        <v>506</v>
      </c>
      <c r="C502" s="82" t="s">
        <v>14</v>
      </c>
      <c r="D502" s="82" t="s">
        <v>40</v>
      </c>
      <c r="E502" s="82" t="s">
        <v>1390</v>
      </c>
      <c r="F502" s="38">
        <v>26</v>
      </c>
      <c r="G502" s="40" t="s">
        <v>317</v>
      </c>
      <c r="H502" s="38">
        <v>2009</v>
      </c>
      <c r="I502" s="38" t="s">
        <v>1395</v>
      </c>
      <c r="J502" s="38" t="s">
        <v>1392</v>
      </c>
      <c r="K502" s="38" t="s">
        <v>1107</v>
      </c>
      <c r="L502" s="38" t="s">
        <v>95</v>
      </c>
      <c r="M502" s="38" t="s">
        <v>77</v>
      </c>
      <c r="N502" s="38">
        <v>1</v>
      </c>
      <c r="O502" s="38">
        <v>7</v>
      </c>
      <c r="P502" s="38" t="s">
        <v>96</v>
      </c>
      <c r="Q502" s="38" t="s">
        <v>2059</v>
      </c>
      <c r="R502" s="38"/>
      <c r="S502" s="38"/>
      <c r="T502" s="38"/>
      <c r="U502" s="38"/>
      <c r="V502" s="38"/>
      <c r="W502" s="38"/>
      <c r="X502" s="38"/>
      <c r="Y502" s="38"/>
      <c r="Z502" s="38"/>
      <c r="AA502" s="38"/>
      <c r="AB502" s="38"/>
      <c r="AC502" s="38"/>
      <c r="AD502" s="38"/>
      <c r="AE502" s="38"/>
      <c r="AF502" s="38"/>
      <c r="AG502" s="38"/>
      <c r="AH502" s="38"/>
      <c r="AI502" s="38"/>
      <c r="AJ502" s="38"/>
    </row>
    <row r="503" spans="1:36" ht="17.25" customHeight="1" x14ac:dyDescent="0.2">
      <c r="A503" s="82" t="s">
        <v>17</v>
      </c>
      <c r="B503" s="82" t="s">
        <v>508</v>
      </c>
      <c r="C503" s="82" t="s">
        <v>14</v>
      </c>
      <c r="D503" s="82" t="s">
        <v>40</v>
      </c>
      <c r="E503" s="82" t="s">
        <v>1390</v>
      </c>
      <c r="F503" s="38">
        <v>30</v>
      </c>
      <c r="G503" s="40" t="s">
        <v>329</v>
      </c>
      <c r="H503" s="38">
        <v>2013</v>
      </c>
      <c r="I503" s="38" t="s">
        <v>1397</v>
      </c>
      <c r="J503" s="38" t="s">
        <v>1392</v>
      </c>
      <c r="K503" s="38" t="s">
        <v>1107</v>
      </c>
      <c r="L503" s="38" t="s">
        <v>95</v>
      </c>
      <c r="M503" s="38" t="s">
        <v>77</v>
      </c>
      <c r="N503" s="38">
        <v>1</v>
      </c>
      <c r="O503" s="38">
        <v>7</v>
      </c>
      <c r="P503" s="38" t="s">
        <v>96</v>
      </c>
      <c r="Q503" s="38" t="s">
        <v>2059</v>
      </c>
      <c r="R503" s="38"/>
      <c r="S503" s="38"/>
      <c r="T503" s="38"/>
      <c r="U503" s="38"/>
      <c r="V503" s="38"/>
      <c r="W503" s="38"/>
      <c r="X503" s="38"/>
      <c r="Y503" s="38"/>
      <c r="Z503" s="38"/>
      <c r="AA503" s="38"/>
      <c r="AB503" s="38"/>
      <c r="AC503" s="38"/>
      <c r="AD503" s="38"/>
      <c r="AE503" s="38"/>
      <c r="AF503" s="38"/>
      <c r="AG503" s="38"/>
      <c r="AH503" s="38"/>
      <c r="AI503" s="38"/>
      <c r="AJ503" s="38"/>
    </row>
    <row r="504" spans="1:36" ht="17.25" customHeight="1" x14ac:dyDescent="0.2">
      <c r="A504" s="82" t="s">
        <v>17</v>
      </c>
      <c r="B504" s="82" t="s">
        <v>1135</v>
      </c>
      <c r="C504" s="82" t="s">
        <v>14</v>
      </c>
      <c r="D504" s="82" t="s">
        <v>40</v>
      </c>
      <c r="E504" s="82" t="s">
        <v>1390</v>
      </c>
      <c r="F504" s="38">
        <v>34</v>
      </c>
      <c r="G504" s="40" t="s">
        <v>555</v>
      </c>
      <c r="H504" s="38">
        <v>2017</v>
      </c>
      <c r="I504" s="38" t="s">
        <v>3198</v>
      </c>
      <c r="J504" s="38" t="s">
        <v>1392</v>
      </c>
      <c r="K504" s="38" t="s">
        <v>1107</v>
      </c>
      <c r="L504" s="38" t="s">
        <v>95</v>
      </c>
      <c r="M504" s="38" t="s">
        <v>77</v>
      </c>
      <c r="N504" s="38">
        <v>1</v>
      </c>
      <c r="O504" s="38">
        <v>7</v>
      </c>
      <c r="P504" s="38" t="s">
        <v>96</v>
      </c>
      <c r="Q504" s="38" t="s">
        <v>2059</v>
      </c>
      <c r="R504" s="38"/>
      <c r="S504" s="38"/>
      <c r="T504" s="38"/>
      <c r="U504" s="38"/>
      <c r="V504" s="38"/>
      <c r="W504" s="38"/>
      <c r="X504" s="38"/>
      <c r="Y504" s="38"/>
      <c r="Z504" s="38"/>
      <c r="AA504" s="38"/>
      <c r="AB504" s="38"/>
      <c r="AC504" s="38"/>
      <c r="AD504" s="38"/>
      <c r="AE504" s="38"/>
      <c r="AF504" s="38"/>
      <c r="AG504" s="38"/>
      <c r="AH504" s="38"/>
      <c r="AI504" s="38"/>
      <c r="AJ504" s="38"/>
    </row>
    <row r="505" spans="1:36" ht="17.25" customHeight="1" x14ac:dyDescent="0.2">
      <c r="A505" s="82" t="s">
        <v>17</v>
      </c>
      <c r="B505" s="82" t="s">
        <v>504</v>
      </c>
      <c r="C505" s="82" t="s">
        <v>14</v>
      </c>
      <c r="D505" s="82" t="s">
        <v>40</v>
      </c>
      <c r="E505" s="82" t="s">
        <v>1400</v>
      </c>
      <c r="F505" s="38">
        <v>22</v>
      </c>
      <c r="G505" s="40" t="s">
        <v>304</v>
      </c>
      <c r="H505" s="38">
        <v>2005</v>
      </c>
      <c r="I505" s="38" t="s">
        <v>1401</v>
      </c>
      <c r="J505" s="38" t="s">
        <v>1402</v>
      </c>
      <c r="K505" s="38" t="s">
        <v>1107</v>
      </c>
      <c r="L505" s="38" t="s">
        <v>95</v>
      </c>
      <c r="M505" s="38" t="s">
        <v>77</v>
      </c>
      <c r="N505" s="38">
        <v>1</v>
      </c>
      <c r="O505" s="38">
        <v>7</v>
      </c>
      <c r="P505" s="38" t="s">
        <v>96</v>
      </c>
      <c r="Q505" s="38" t="s">
        <v>2059</v>
      </c>
      <c r="R505" s="38"/>
      <c r="S505" s="38"/>
      <c r="T505" s="38"/>
      <c r="U505" s="38"/>
      <c r="V505" s="38"/>
      <c r="W505" s="38"/>
      <c r="X505" s="38"/>
      <c r="Y505" s="38"/>
      <c r="Z505" s="38"/>
      <c r="AA505" s="38"/>
      <c r="AB505" s="38"/>
      <c r="AC505" s="38"/>
      <c r="AD505" s="38"/>
      <c r="AE505" s="38"/>
      <c r="AF505" s="38"/>
      <c r="AG505" s="38"/>
      <c r="AH505" s="38"/>
      <c r="AI505" s="38"/>
      <c r="AJ505" s="38"/>
    </row>
    <row r="506" spans="1:36" ht="17.25" customHeight="1" x14ac:dyDescent="0.2">
      <c r="A506" s="82" t="s">
        <v>17</v>
      </c>
      <c r="B506" s="82" t="s">
        <v>506</v>
      </c>
      <c r="C506" s="82" t="s">
        <v>14</v>
      </c>
      <c r="D506" s="82" t="s">
        <v>40</v>
      </c>
      <c r="E506" s="82" t="s">
        <v>1400</v>
      </c>
      <c r="F506" s="38">
        <v>26</v>
      </c>
      <c r="G506" s="40" t="s">
        <v>317</v>
      </c>
      <c r="H506" s="38">
        <v>2009</v>
      </c>
      <c r="I506" s="38" t="s">
        <v>1405</v>
      </c>
      <c r="J506" s="38" t="s">
        <v>1402</v>
      </c>
      <c r="K506" s="38" t="s">
        <v>1107</v>
      </c>
      <c r="L506" s="38" t="s">
        <v>95</v>
      </c>
      <c r="M506" s="38" t="s">
        <v>77</v>
      </c>
      <c r="N506" s="38">
        <v>1</v>
      </c>
      <c r="O506" s="38">
        <v>7</v>
      </c>
      <c r="P506" s="38" t="s">
        <v>96</v>
      </c>
      <c r="Q506" s="38" t="s">
        <v>2059</v>
      </c>
      <c r="R506" s="38"/>
      <c r="S506" s="38"/>
      <c r="T506" s="38"/>
      <c r="U506" s="38"/>
      <c r="V506" s="38"/>
      <c r="W506" s="38"/>
      <c r="X506" s="38"/>
      <c r="Y506" s="38"/>
      <c r="Z506" s="38"/>
      <c r="AA506" s="38"/>
      <c r="AB506" s="38"/>
      <c r="AC506" s="38"/>
      <c r="AD506" s="38"/>
      <c r="AE506" s="38"/>
      <c r="AF506" s="38"/>
      <c r="AG506" s="38"/>
      <c r="AH506" s="38"/>
      <c r="AI506" s="38"/>
      <c r="AJ506" s="38"/>
    </row>
    <row r="507" spans="1:36" ht="17.25" customHeight="1" x14ac:dyDescent="0.2">
      <c r="A507" s="82" t="s">
        <v>17</v>
      </c>
      <c r="B507" s="82" t="s">
        <v>508</v>
      </c>
      <c r="C507" s="82" t="s">
        <v>14</v>
      </c>
      <c r="D507" s="82" t="s">
        <v>40</v>
      </c>
      <c r="E507" s="82" t="s">
        <v>1400</v>
      </c>
      <c r="F507" s="38">
        <v>30</v>
      </c>
      <c r="G507" s="40" t="s">
        <v>329</v>
      </c>
      <c r="H507" s="38">
        <v>2013</v>
      </c>
      <c r="I507" s="38" t="s">
        <v>1409</v>
      </c>
      <c r="J507" s="38" t="s">
        <v>1402</v>
      </c>
      <c r="K507" s="38" t="s">
        <v>1107</v>
      </c>
      <c r="L507" s="38" t="s">
        <v>95</v>
      </c>
      <c r="M507" s="38" t="s">
        <v>77</v>
      </c>
      <c r="N507" s="38">
        <v>1</v>
      </c>
      <c r="O507" s="38">
        <v>7</v>
      </c>
      <c r="P507" s="38" t="s">
        <v>96</v>
      </c>
      <c r="Q507" s="38" t="s">
        <v>2059</v>
      </c>
      <c r="R507" s="38"/>
      <c r="S507" s="38"/>
      <c r="T507" s="38"/>
      <c r="U507" s="38"/>
      <c r="V507" s="38"/>
      <c r="W507" s="38"/>
      <c r="X507" s="38"/>
      <c r="Y507" s="38"/>
      <c r="Z507" s="38"/>
      <c r="AA507" s="38"/>
      <c r="AB507" s="38"/>
      <c r="AC507" s="38"/>
      <c r="AD507" s="38"/>
      <c r="AE507" s="38"/>
      <c r="AF507" s="38"/>
      <c r="AG507" s="38"/>
      <c r="AH507" s="38"/>
      <c r="AI507" s="38"/>
      <c r="AJ507" s="38"/>
    </row>
    <row r="508" spans="1:36" ht="17.25" customHeight="1" x14ac:dyDescent="0.2">
      <c r="A508" s="82" t="s">
        <v>17</v>
      </c>
      <c r="B508" s="82" t="s">
        <v>1135</v>
      </c>
      <c r="C508" s="82" t="s">
        <v>14</v>
      </c>
      <c r="D508" s="82" t="s">
        <v>40</v>
      </c>
      <c r="E508" s="82" t="s">
        <v>1400</v>
      </c>
      <c r="F508" s="38">
        <v>34</v>
      </c>
      <c r="G508" s="40" t="s">
        <v>555</v>
      </c>
      <c r="H508" s="38">
        <v>2017</v>
      </c>
      <c r="I508" s="38" t="s">
        <v>3199</v>
      </c>
      <c r="J508" s="38" t="s">
        <v>1402</v>
      </c>
      <c r="K508" s="38" t="s">
        <v>1107</v>
      </c>
      <c r="L508" s="38" t="s">
        <v>95</v>
      </c>
      <c r="M508" s="38" t="s">
        <v>77</v>
      </c>
      <c r="N508" s="38">
        <v>1</v>
      </c>
      <c r="O508" s="38">
        <v>7</v>
      </c>
      <c r="P508" s="38" t="s">
        <v>96</v>
      </c>
      <c r="Q508" s="38" t="s">
        <v>2059</v>
      </c>
      <c r="R508" s="38"/>
      <c r="S508" s="38"/>
      <c r="T508" s="38"/>
      <c r="U508" s="38"/>
      <c r="V508" s="38"/>
      <c r="W508" s="38"/>
      <c r="X508" s="38"/>
      <c r="Y508" s="38"/>
      <c r="Z508" s="38"/>
      <c r="AA508" s="38"/>
      <c r="AB508" s="38"/>
      <c r="AC508" s="38"/>
      <c r="AD508" s="38"/>
      <c r="AE508" s="38"/>
      <c r="AF508" s="38"/>
      <c r="AG508" s="38"/>
      <c r="AH508" s="38"/>
      <c r="AI508" s="38"/>
      <c r="AJ508" s="38"/>
    </row>
    <row r="509" spans="1:36" ht="17.25" customHeight="1" x14ac:dyDescent="0.2">
      <c r="A509" s="82" t="s">
        <v>17</v>
      </c>
      <c r="B509" s="82" t="s">
        <v>504</v>
      </c>
      <c r="C509" s="82" t="s">
        <v>14</v>
      </c>
      <c r="D509" s="82" t="s">
        <v>40</v>
      </c>
      <c r="E509" s="82" t="s">
        <v>1413</v>
      </c>
      <c r="F509" s="38">
        <v>22</v>
      </c>
      <c r="G509" s="40" t="s">
        <v>304</v>
      </c>
      <c r="H509" s="38">
        <v>2005</v>
      </c>
      <c r="I509" s="38" t="s">
        <v>1414</v>
      </c>
      <c r="J509" s="38" t="s">
        <v>1415</v>
      </c>
      <c r="K509" s="38" t="s">
        <v>1107</v>
      </c>
      <c r="L509" s="38" t="s">
        <v>95</v>
      </c>
      <c r="M509" s="38" t="s">
        <v>77</v>
      </c>
      <c r="N509" s="38">
        <v>1</v>
      </c>
      <c r="O509" s="38">
        <v>7</v>
      </c>
      <c r="P509" s="38" t="s">
        <v>96</v>
      </c>
      <c r="Q509" s="38" t="s">
        <v>2059</v>
      </c>
      <c r="R509" s="38"/>
      <c r="S509" s="38"/>
      <c r="T509" s="38"/>
      <c r="U509" s="38"/>
      <c r="V509" s="38"/>
      <c r="W509" s="38"/>
      <c r="X509" s="38"/>
      <c r="Y509" s="38"/>
      <c r="Z509" s="38"/>
      <c r="AA509" s="38"/>
      <c r="AB509" s="38"/>
      <c r="AC509" s="38"/>
      <c r="AD509" s="38"/>
      <c r="AE509" s="38"/>
      <c r="AF509" s="38"/>
      <c r="AG509" s="38"/>
      <c r="AH509" s="38"/>
      <c r="AI509" s="38"/>
      <c r="AJ509" s="38"/>
    </row>
    <row r="510" spans="1:36" ht="17.25" customHeight="1" x14ac:dyDescent="0.2">
      <c r="A510" s="82" t="s">
        <v>17</v>
      </c>
      <c r="B510" s="82" t="s">
        <v>506</v>
      </c>
      <c r="C510" s="82" t="s">
        <v>14</v>
      </c>
      <c r="D510" s="82" t="s">
        <v>40</v>
      </c>
      <c r="E510" s="82" t="s">
        <v>1413</v>
      </c>
      <c r="F510" s="38">
        <v>26</v>
      </c>
      <c r="G510" s="40" t="s">
        <v>317</v>
      </c>
      <c r="H510" s="38">
        <v>2009</v>
      </c>
      <c r="I510" s="38" t="s">
        <v>1418</v>
      </c>
      <c r="J510" s="38" t="s">
        <v>1415</v>
      </c>
      <c r="K510" s="38" t="s">
        <v>1107</v>
      </c>
      <c r="L510" s="38" t="s">
        <v>95</v>
      </c>
      <c r="M510" s="38" t="s">
        <v>77</v>
      </c>
      <c r="N510" s="38">
        <v>1</v>
      </c>
      <c r="O510" s="38">
        <v>7</v>
      </c>
      <c r="P510" s="38" t="s">
        <v>96</v>
      </c>
      <c r="Q510" s="38" t="s">
        <v>2059</v>
      </c>
      <c r="R510" s="38"/>
      <c r="S510" s="38"/>
      <c r="T510" s="38"/>
      <c r="U510" s="38"/>
      <c r="V510" s="38"/>
      <c r="W510" s="38"/>
      <c r="X510" s="38"/>
      <c r="Y510" s="38"/>
      <c r="Z510" s="38"/>
      <c r="AA510" s="38"/>
      <c r="AB510" s="38"/>
      <c r="AC510" s="38"/>
      <c r="AD510" s="38"/>
      <c r="AE510" s="38"/>
      <c r="AF510" s="38"/>
      <c r="AG510" s="38"/>
      <c r="AH510" s="38"/>
      <c r="AI510" s="38"/>
      <c r="AJ510" s="38"/>
    </row>
    <row r="511" spans="1:36" ht="17.25" customHeight="1" x14ac:dyDescent="0.2">
      <c r="A511" s="82" t="s">
        <v>17</v>
      </c>
      <c r="B511" s="82" t="s">
        <v>508</v>
      </c>
      <c r="C511" s="82" t="s">
        <v>14</v>
      </c>
      <c r="D511" s="82" t="s">
        <v>40</v>
      </c>
      <c r="E511" s="82" t="s">
        <v>1413</v>
      </c>
      <c r="F511" s="38">
        <v>30</v>
      </c>
      <c r="G511" s="40" t="s">
        <v>329</v>
      </c>
      <c r="H511" s="38">
        <v>2013</v>
      </c>
      <c r="I511" s="38" t="s">
        <v>1420</v>
      </c>
      <c r="J511" s="38" t="s">
        <v>1415</v>
      </c>
      <c r="K511" s="38" t="s">
        <v>1107</v>
      </c>
      <c r="L511" s="38" t="s">
        <v>95</v>
      </c>
      <c r="M511" s="38" t="s">
        <v>77</v>
      </c>
      <c r="N511" s="38">
        <v>1</v>
      </c>
      <c r="O511" s="38">
        <v>7</v>
      </c>
      <c r="P511" s="38" t="s">
        <v>96</v>
      </c>
      <c r="Q511" s="38" t="s">
        <v>2059</v>
      </c>
      <c r="R511" s="38"/>
      <c r="S511" s="38"/>
      <c r="T511" s="38"/>
      <c r="U511" s="38"/>
      <c r="V511" s="38"/>
      <c r="W511" s="38"/>
      <c r="X511" s="38"/>
      <c r="Y511" s="38"/>
      <c r="Z511" s="38"/>
      <c r="AA511" s="38"/>
      <c r="AB511" s="38"/>
      <c r="AC511" s="38"/>
      <c r="AD511" s="38"/>
      <c r="AE511" s="38"/>
      <c r="AF511" s="38"/>
      <c r="AG511" s="38"/>
      <c r="AH511" s="38"/>
      <c r="AI511" s="38"/>
      <c r="AJ511" s="38"/>
    </row>
    <row r="512" spans="1:36" ht="17.25" customHeight="1" x14ac:dyDescent="0.2">
      <c r="A512" s="82" t="s">
        <v>17</v>
      </c>
      <c r="B512" s="82" t="s">
        <v>1135</v>
      </c>
      <c r="C512" s="82" t="s">
        <v>14</v>
      </c>
      <c r="D512" s="82" t="s">
        <v>40</v>
      </c>
      <c r="E512" s="82" t="s">
        <v>1413</v>
      </c>
      <c r="F512" s="38">
        <v>34</v>
      </c>
      <c r="G512" s="40" t="s">
        <v>555</v>
      </c>
      <c r="H512" s="38">
        <v>2017</v>
      </c>
      <c r="I512" s="38" t="s">
        <v>3200</v>
      </c>
      <c r="J512" s="38" t="s">
        <v>1415</v>
      </c>
      <c r="K512" s="38" t="s">
        <v>1107</v>
      </c>
      <c r="L512" s="38" t="s">
        <v>95</v>
      </c>
      <c r="M512" s="38" t="s">
        <v>77</v>
      </c>
      <c r="N512" s="38">
        <v>1</v>
      </c>
      <c r="O512" s="38">
        <v>7</v>
      </c>
      <c r="P512" s="38" t="s">
        <v>96</v>
      </c>
      <c r="Q512" s="38" t="s">
        <v>2059</v>
      </c>
      <c r="R512" s="38"/>
      <c r="S512" s="38"/>
      <c r="T512" s="38"/>
      <c r="U512" s="38"/>
      <c r="V512" s="38"/>
      <c r="W512" s="38"/>
      <c r="X512" s="38"/>
      <c r="Y512" s="38"/>
      <c r="Z512" s="38"/>
      <c r="AA512" s="38"/>
      <c r="AB512" s="38"/>
      <c r="AC512" s="38"/>
      <c r="AD512" s="38"/>
      <c r="AE512" s="38"/>
      <c r="AF512" s="38"/>
      <c r="AG512" s="38"/>
      <c r="AH512" s="38"/>
      <c r="AI512" s="38"/>
      <c r="AJ512" s="38"/>
    </row>
    <row r="513" spans="1:36" ht="17.25" customHeight="1" x14ac:dyDescent="0.2">
      <c r="A513" s="80" t="s">
        <v>17</v>
      </c>
      <c r="B513" s="80" t="s">
        <v>505</v>
      </c>
      <c r="C513" s="80" t="s">
        <v>14</v>
      </c>
      <c r="D513" s="80" t="s">
        <v>43</v>
      </c>
      <c r="E513" s="80" t="s">
        <v>199</v>
      </c>
      <c r="F513" s="38">
        <v>24</v>
      </c>
      <c r="G513" s="38" t="s">
        <v>310</v>
      </c>
      <c r="H513" s="38">
        <v>2007</v>
      </c>
      <c r="I513" s="38" t="s">
        <v>1467</v>
      </c>
      <c r="J513" s="38" t="s">
        <v>1432</v>
      </c>
      <c r="K513" s="38" t="s">
        <v>1433</v>
      </c>
      <c r="L513" s="38" t="s">
        <v>95</v>
      </c>
      <c r="M513" s="38" t="s">
        <v>77</v>
      </c>
      <c r="N513" s="38"/>
      <c r="O513" s="38"/>
      <c r="P513" s="38" t="s">
        <v>92</v>
      </c>
      <c r="Q513" s="38" t="s">
        <v>2059</v>
      </c>
      <c r="R513" s="38"/>
      <c r="S513" s="38"/>
      <c r="T513" s="38"/>
      <c r="U513" s="38"/>
      <c r="V513" s="38"/>
      <c r="W513" s="38"/>
      <c r="X513" s="38"/>
      <c r="Y513" s="38"/>
      <c r="Z513" s="38"/>
      <c r="AA513" s="38"/>
      <c r="AB513" s="38"/>
      <c r="AC513" s="38"/>
      <c r="AD513" s="38"/>
      <c r="AE513" s="38"/>
      <c r="AF513" s="38"/>
      <c r="AG513" s="38"/>
      <c r="AH513" s="38"/>
      <c r="AI513" s="38"/>
      <c r="AJ513" s="38"/>
    </row>
    <row r="514" spans="1:36" ht="17.25" customHeight="1" x14ac:dyDescent="0.2">
      <c r="A514" s="80" t="s">
        <v>17</v>
      </c>
      <c r="B514" s="80" t="s">
        <v>343</v>
      </c>
      <c r="C514" s="80" t="s">
        <v>14</v>
      </c>
      <c r="D514" s="80" t="s">
        <v>43</v>
      </c>
      <c r="E514" s="80" t="s">
        <v>199</v>
      </c>
      <c r="F514" s="38">
        <v>25</v>
      </c>
      <c r="G514" s="38" t="s">
        <v>313</v>
      </c>
      <c r="H514" s="38">
        <v>2008</v>
      </c>
      <c r="I514" s="38" t="s">
        <v>1443</v>
      </c>
      <c r="J514" s="38" t="s">
        <v>1432</v>
      </c>
      <c r="K514" s="38" t="s">
        <v>1433</v>
      </c>
      <c r="L514" s="38" t="s">
        <v>95</v>
      </c>
      <c r="M514" s="38" t="s">
        <v>77</v>
      </c>
      <c r="N514" s="38"/>
      <c r="O514" s="38"/>
      <c r="P514" s="38" t="s">
        <v>92</v>
      </c>
      <c r="Q514" s="38" t="s">
        <v>2059</v>
      </c>
      <c r="R514" s="38"/>
      <c r="S514" s="38"/>
      <c r="T514" s="38"/>
      <c r="U514" s="38"/>
      <c r="V514" s="38"/>
      <c r="W514" s="38"/>
      <c r="X514" s="38"/>
      <c r="Y514" s="38"/>
      <c r="Z514" s="38"/>
      <c r="AA514" s="38"/>
      <c r="AB514" s="38"/>
      <c r="AC514" s="38"/>
      <c r="AD514" s="38"/>
      <c r="AE514" s="38"/>
      <c r="AF514" s="38"/>
      <c r="AG514" s="38"/>
      <c r="AH514" s="38"/>
      <c r="AI514" s="38"/>
      <c r="AJ514" s="38"/>
    </row>
    <row r="515" spans="1:36" ht="17.25" customHeight="1" x14ac:dyDescent="0.2">
      <c r="A515" s="80" t="s">
        <v>17</v>
      </c>
      <c r="B515" s="80" t="s">
        <v>506</v>
      </c>
      <c r="C515" s="80" t="s">
        <v>14</v>
      </c>
      <c r="D515" s="80" t="s">
        <v>43</v>
      </c>
      <c r="E515" s="80" t="s">
        <v>199</v>
      </c>
      <c r="F515" s="38">
        <v>26</v>
      </c>
      <c r="G515" s="38" t="s">
        <v>317</v>
      </c>
      <c r="H515" s="38">
        <v>2009</v>
      </c>
      <c r="I515" s="38" t="s">
        <v>1452</v>
      </c>
      <c r="J515" s="38" t="s">
        <v>1432</v>
      </c>
      <c r="K515" s="38" t="s">
        <v>1433</v>
      </c>
      <c r="L515" s="38" t="s">
        <v>95</v>
      </c>
      <c r="M515" s="38" t="s">
        <v>77</v>
      </c>
      <c r="N515" s="38"/>
      <c r="O515" s="38"/>
      <c r="P515" s="38" t="s">
        <v>92</v>
      </c>
      <c r="Q515" s="38" t="s">
        <v>2059</v>
      </c>
      <c r="R515" s="38"/>
      <c r="S515" s="38"/>
      <c r="T515" s="38"/>
      <c r="U515" s="38"/>
      <c r="V515" s="38"/>
      <c r="W515" s="38"/>
      <c r="X515" s="38"/>
      <c r="Y515" s="38"/>
      <c r="Z515" s="38"/>
      <c r="AA515" s="38"/>
      <c r="AB515" s="38"/>
      <c r="AC515" s="38"/>
      <c r="AD515" s="38"/>
      <c r="AE515" s="38"/>
      <c r="AF515" s="38"/>
      <c r="AG515" s="38"/>
      <c r="AH515" s="38"/>
      <c r="AI515" s="38"/>
      <c r="AJ515" s="38"/>
    </row>
    <row r="516" spans="1:36" ht="17.25" customHeight="1" x14ac:dyDescent="0.2">
      <c r="A516" s="80" t="s">
        <v>17</v>
      </c>
      <c r="B516" s="80" t="s">
        <v>345</v>
      </c>
      <c r="C516" s="80" t="s">
        <v>14</v>
      </c>
      <c r="D516" s="80" t="s">
        <v>43</v>
      </c>
      <c r="E516" s="80" t="s">
        <v>199</v>
      </c>
      <c r="F516" s="38">
        <v>27</v>
      </c>
      <c r="G516" s="38" t="s">
        <v>320</v>
      </c>
      <c r="H516" s="38">
        <v>2010</v>
      </c>
      <c r="I516" s="38" t="s">
        <v>1463</v>
      </c>
      <c r="J516" s="38" t="s">
        <v>1432</v>
      </c>
      <c r="K516" s="38" t="s">
        <v>1433</v>
      </c>
      <c r="L516" s="38" t="s">
        <v>95</v>
      </c>
      <c r="M516" s="38" t="s">
        <v>77</v>
      </c>
      <c r="N516" s="38"/>
      <c r="O516" s="38"/>
      <c r="P516" s="38" t="s">
        <v>92</v>
      </c>
      <c r="Q516" s="38" t="s">
        <v>2059</v>
      </c>
      <c r="R516" s="38"/>
      <c r="S516" s="38"/>
      <c r="T516" s="38"/>
      <c r="U516" s="38"/>
      <c r="V516" s="38"/>
      <c r="W516" s="38"/>
      <c r="X516" s="38"/>
      <c r="Y516" s="38"/>
      <c r="Z516" s="38"/>
      <c r="AA516" s="38"/>
      <c r="AB516" s="38"/>
      <c r="AC516" s="38"/>
      <c r="AD516" s="38"/>
      <c r="AE516" s="38"/>
      <c r="AF516" s="38"/>
      <c r="AG516" s="38"/>
      <c r="AH516" s="38"/>
      <c r="AI516" s="38"/>
      <c r="AJ516" s="38"/>
    </row>
    <row r="517" spans="1:36" ht="17.25" customHeight="1" x14ac:dyDescent="0.2">
      <c r="A517" s="80" t="s">
        <v>17</v>
      </c>
      <c r="B517" s="80" t="s">
        <v>363</v>
      </c>
      <c r="C517" s="80" t="s">
        <v>14</v>
      </c>
      <c r="D517" s="80" t="s">
        <v>43</v>
      </c>
      <c r="E517" s="80" t="s">
        <v>199</v>
      </c>
      <c r="F517" s="38">
        <v>28</v>
      </c>
      <c r="G517" s="38" t="s">
        <v>323</v>
      </c>
      <c r="H517" s="38">
        <v>2011</v>
      </c>
      <c r="I517" s="38" t="s">
        <v>1454</v>
      </c>
      <c r="J517" s="38" t="s">
        <v>1432</v>
      </c>
      <c r="K517" s="38" t="s">
        <v>1433</v>
      </c>
      <c r="L517" s="38" t="s">
        <v>95</v>
      </c>
      <c r="M517" s="38" t="s">
        <v>77</v>
      </c>
      <c r="N517" s="38"/>
      <c r="O517" s="38"/>
      <c r="P517" s="38" t="s">
        <v>92</v>
      </c>
      <c r="Q517" s="38" t="s">
        <v>2059</v>
      </c>
      <c r="R517" s="38"/>
      <c r="S517" s="38"/>
      <c r="T517" s="38"/>
      <c r="U517" s="38"/>
      <c r="V517" s="38"/>
      <c r="W517" s="38"/>
      <c r="X517" s="38"/>
      <c r="Y517" s="38"/>
      <c r="Z517" s="38"/>
      <c r="AA517" s="38"/>
      <c r="AB517" s="38"/>
      <c r="AC517" s="38"/>
      <c r="AD517" s="38"/>
      <c r="AE517" s="38"/>
      <c r="AF517" s="38"/>
      <c r="AG517" s="38"/>
      <c r="AH517" s="38"/>
      <c r="AI517" s="38"/>
      <c r="AJ517" s="38"/>
    </row>
    <row r="518" spans="1:36" ht="17.25" customHeight="1" x14ac:dyDescent="0.2">
      <c r="A518" s="80" t="s">
        <v>17</v>
      </c>
      <c r="B518" s="80" t="s">
        <v>507</v>
      </c>
      <c r="C518" s="80" t="s">
        <v>14</v>
      </c>
      <c r="D518" s="80" t="s">
        <v>43</v>
      </c>
      <c r="E518" s="80" t="s">
        <v>199</v>
      </c>
      <c r="F518" s="38">
        <v>29</v>
      </c>
      <c r="G518" s="38" t="s">
        <v>326</v>
      </c>
      <c r="H518" s="38">
        <v>2012</v>
      </c>
      <c r="I518" s="38" t="s">
        <v>1460</v>
      </c>
      <c r="J518" s="38" t="s">
        <v>1432</v>
      </c>
      <c r="K518" s="38" t="s">
        <v>1433</v>
      </c>
      <c r="L518" s="38" t="s">
        <v>95</v>
      </c>
      <c r="M518" s="38" t="s">
        <v>77</v>
      </c>
      <c r="N518" s="38"/>
      <c r="O518" s="38"/>
      <c r="P518" s="38" t="s">
        <v>92</v>
      </c>
      <c r="Q518" s="38" t="s">
        <v>2059</v>
      </c>
      <c r="R518" s="38"/>
      <c r="S518" s="38"/>
      <c r="T518" s="38"/>
      <c r="U518" s="38"/>
      <c r="V518" s="38"/>
      <c r="W518" s="38"/>
      <c r="X518" s="38"/>
      <c r="Y518" s="38"/>
      <c r="Z518" s="38"/>
      <c r="AA518" s="38"/>
      <c r="AB518" s="38"/>
      <c r="AC518" s="38"/>
      <c r="AD518" s="38"/>
      <c r="AE518" s="38"/>
      <c r="AF518" s="38"/>
      <c r="AG518" s="38"/>
      <c r="AH518" s="38"/>
      <c r="AI518" s="38"/>
      <c r="AJ518" s="38"/>
    </row>
    <row r="519" spans="1:36" ht="17.25" customHeight="1" x14ac:dyDescent="0.2">
      <c r="A519" s="80" t="s">
        <v>17</v>
      </c>
      <c r="B519" s="80" t="s">
        <v>508</v>
      </c>
      <c r="C519" s="80" t="s">
        <v>14</v>
      </c>
      <c r="D519" s="80" t="s">
        <v>43</v>
      </c>
      <c r="E519" s="80" t="s">
        <v>199</v>
      </c>
      <c r="F519" s="38">
        <v>30</v>
      </c>
      <c r="G519" s="38" t="s">
        <v>329</v>
      </c>
      <c r="H519" s="38">
        <v>2013</v>
      </c>
      <c r="I519" s="38" t="s">
        <v>1431</v>
      </c>
      <c r="J519" s="38" t="s">
        <v>1432</v>
      </c>
      <c r="K519" s="38" t="s">
        <v>1433</v>
      </c>
      <c r="L519" s="38" t="s">
        <v>95</v>
      </c>
      <c r="M519" s="38" t="s">
        <v>77</v>
      </c>
      <c r="N519" s="38"/>
      <c r="O519" s="38"/>
      <c r="P519" s="38" t="s">
        <v>92</v>
      </c>
      <c r="Q519" s="38" t="s">
        <v>2059</v>
      </c>
      <c r="R519" s="38"/>
      <c r="S519" s="38"/>
      <c r="T519" s="38"/>
      <c r="U519" s="38"/>
      <c r="V519" s="38"/>
      <c r="W519" s="38"/>
      <c r="X519" s="38"/>
      <c r="Y519" s="38"/>
      <c r="Z519" s="38"/>
      <c r="AA519" s="38"/>
      <c r="AB519" s="38"/>
      <c r="AC519" s="38"/>
      <c r="AD519" s="38"/>
      <c r="AE519" s="38"/>
      <c r="AF519" s="38"/>
      <c r="AG519" s="38"/>
      <c r="AH519" s="38"/>
      <c r="AI519" s="38"/>
      <c r="AJ519" s="38"/>
    </row>
    <row r="520" spans="1:36" ht="17.25" customHeight="1" x14ac:dyDescent="0.2">
      <c r="A520" s="80" t="s">
        <v>17</v>
      </c>
      <c r="B520" s="80" t="s">
        <v>509</v>
      </c>
      <c r="C520" s="80" t="s">
        <v>14</v>
      </c>
      <c r="D520" s="80" t="s">
        <v>43</v>
      </c>
      <c r="E520" s="80" t="s">
        <v>199</v>
      </c>
      <c r="F520" s="38">
        <v>31</v>
      </c>
      <c r="G520" s="38" t="s">
        <v>332</v>
      </c>
      <c r="H520" s="38">
        <v>2014</v>
      </c>
      <c r="I520" s="38" t="s">
        <v>1448</v>
      </c>
      <c r="J520" s="38" t="s">
        <v>1432</v>
      </c>
      <c r="K520" s="38" t="s">
        <v>1433</v>
      </c>
      <c r="L520" s="38" t="s">
        <v>95</v>
      </c>
      <c r="M520" s="38" t="s">
        <v>77</v>
      </c>
      <c r="N520" s="38"/>
      <c r="O520" s="38"/>
      <c r="P520" s="38" t="s">
        <v>92</v>
      </c>
      <c r="Q520" s="38" t="s">
        <v>2059</v>
      </c>
      <c r="R520" s="38"/>
      <c r="S520" s="38"/>
      <c r="T520" s="38"/>
      <c r="U520" s="38"/>
      <c r="V520" s="38"/>
      <c r="W520" s="38"/>
      <c r="X520" s="38"/>
      <c r="Y520" s="38"/>
      <c r="Z520" s="38"/>
      <c r="AA520" s="38"/>
      <c r="AB520" s="38"/>
      <c r="AC520" s="38"/>
      <c r="AD520" s="38"/>
      <c r="AE520" s="38"/>
      <c r="AF520" s="38"/>
      <c r="AG520" s="38"/>
      <c r="AH520" s="38"/>
      <c r="AI520" s="38"/>
      <c r="AJ520" s="38"/>
    </row>
    <row r="521" spans="1:36" ht="17.25" customHeight="1" x14ac:dyDescent="0.2">
      <c r="A521" s="80" t="s">
        <v>17</v>
      </c>
      <c r="B521" s="80" t="s">
        <v>510</v>
      </c>
      <c r="C521" s="80" t="s">
        <v>14</v>
      </c>
      <c r="D521" s="80" t="s">
        <v>43</v>
      </c>
      <c r="E521" s="80" t="s">
        <v>199</v>
      </c>
      <c r="F521" s="38">
        <v>32</v>
      </c>
      <c r="G521" s="38" t="s">
        <v>335</v>
      </c>
      <c r="H521" s="38">
        <v>2015</v>
      </c>
      <c r="I521" s="38" t="s">
        <v>1457</v>
      </c>
      <c r="J521" s="38" t="s">
        <v>1432</v>
      </c>
      <c r="K521" s="38" t="s">
        <v>1433</v>
      </c>
      <c r="L521" s="38" t="s">
        <v>95</v>
      </c>
      <c r="M521" s="38" t="s">
        <v>77</v>
      </c>
      <c r="N521" s="38"/>
      <c r="O521" s="38"/>
      <c r="P521" s="38" t="s">
        <v>92</v>
      </c>
      <c r="Q521" s="38" t="s">
        <v>2059</v>
      </c>
      <c r="R521" s="38"/>
      <c r="S521" s="38"/>
      <c r="T521" s="38"/>
      <c r="U521" s="38"/>
      <c r="V521" s="38"/>
      <c r="W521" s="38"/>
      <c r="X521" s="38"/>
      <c r="Y521" s="38"/>
      <c r="Z521" s="38"/>
      <c r="AA521" s="38"/>
      <c r="AB521" s="38"/>
      <c r="AC521" s="38"/>
      <c r="AD521" s="38"/>
      <c r="AE521" s="38"/>
      <c r="AF521" s="38"/>
      <c r="AG521" s="38"/>
      <c r="AH521" s="38"/>
      <c r="AI521" s="38"/>
      <c r="AJ521" s="38"/>
    </row>
    <row r="522" spans="1:36" ht="17.25" customHeight="1" x14ac:dyDescent="0.2">
      <c r="A522" s="80" t="s">
        <v>17</v>
      </c>
      <c r="B522" s="80" t="s">
        <v>641</v>
      </c>
      <c r="C522" s="80" t="s">
        <v>14</v>
      </c>
      <c r="D522" s="80" t="s">
        <v>43</v>
      </c>
      <c r="E522" s="80" t="s">
        <v>199</v>
      </c>
      <c r="F522" s="38">
        <v>33</v>
      </c>
      <c r="G522" s="38" t="s">
        <v>454</v>
      </c>
      <c r="H522" s="38">
        <v>2016</v>
      </c>
      <c r="I522" s="38" t="s">
        <v>1440</v>
      </c>
      <c r="J522" s="38" t="s">
        <v>1432</v>
      </c>
      <c r="K522" s="38" t="s">
        <v>1433</v>
      </c>
      <c r="L522" s="38" t="s">
        <v>95</v>
      </c>
      <c r="M522" s="38" t="s">
        <v>77</v>
      </c>
      <c r="N522" s="38"/>
      <c r="O522" s="38"/>
      <c r="P522" s="38" t="s">
        <v>92</v>
      </c>
      <c r="Q522" s="38" t="s">
        <v>2059</v>
      </c>
      <c r="R522" s="38"/>
      <c r="S522" s="38"/>
      <c r="T522" s="38"/>
      <c r="U522" s="38"/>
      <c r="V522" s="38"/>
      <c r="W522" s="38"/>
      <c r="X522" s="38"/>
      <c r="Y522" s="38"/>
      <c r="Z522" s="38"/>
      <c r="AA522" s="38"/>
      <c r="AB522" s="38"/>
      <c r="AC522" s="38"/>
      <c r="AD522" s="38"/>
      <c r="AE522" s="38"/>
      <c r="AF522" s="38"/>
      <c r="AG522" s="38"/>
      <c r="AH522" s="38"/>
      <c r="AI522" s="38"/>
      <c r="AJ522" s="38"/>
    </row>
    <row r="523" spans="1:36" ht="17.25" customHeight="1" x14ac:dyDescent="0.2">
      <c r="A523" s="80" t="s">
        <v>17</v>
      </c>
      <c r="B523" s="80" t="s">
        <v>1135</v>
      </c>
      <c r="C523" s="80" t="s">
        <v>14</v>
      </c>
      <c r="D523" s="80" t="s">
        <v>43</v>
      </c>
      <c r="E523" s="80" t="s">
        <v>199</v>
      </c>
      <c r="F523" s="38">
        <v>34</v>
      </c>
      <c r="G523" s="38" t="s">
        <v>555</v>
      </c>
      <c r="H523" s="38">
        <v>2017</v>
      </c>
      <c r="I523" s="38" t="s">
        <v>1436</v>
      </c>
      <c r="J523" s="38" t="s">
        <v>1437</v>
      </c>
      <c r="K523" s="38" t="s">
        <v>1433</v>
      </c>
      <c r="L523" s="38" t="s">
        <v>95</v>
      </c>
      <c r="M523" s="38" t="s">
        <v>77</v>
      </c>
      <c r="N523" s="38"/>
      <c r="O523" s="38"/>
      <c r="P523" s="38" t="s">
        <v>92</v>
      </c>
      <c r="Q523" s="38" t="s">
        <v>2059</v>
      </c>
      <c r="R523" s="38"/>
      <c r="S523" s="38"/>
      <c r="T523" s="38"/>
      <c r="U523" s="38"/>
      <c r="V523" s="38"/>
      <c r="W523" s="38"/>
      <c r="X523" s="38"/>
      <c r="Y523" s="38"/>
      <c r="Z523" s="38"/>
      <c r="AA523" s="38"/>
      <c r="AB523" s="38"/>
      <c r="AC523" s="38"/>
      <c r="AD523" s="38"/>
      <c r="AE523" s="38"/>
      <c r="AF523" s="38"/>
      <c r="AG523" s="38"/>
      <c r="AH523" s="38"/>
      <c r="AI523" s="38"/>
      <c r="AJ523" s="38"/>
    </row>
    <row r="524" spans="1:36" ht="17.25" customHeight="1" x14ac:dyDescent="0.2">
      <c r="A524" s="80" t="s">
        <v>17</v>
      </c>
      <c r="B524" s="80" t="s">
        <v>3193</v>
      </c>
      <c r="C524" s="80" t="s">
        <v>14</v>
      </c>
      <c r="D524" s="80" t="s">
        <v>43</v>
      </c>
      <c r="E524" s="80" t="s">
        <v>199</v>
      </c>
      <c r="F524" s="38">
        <v>35</v>
      </c>
      <c r="G524" s="38" t="s">
        <v>3194</v>
      </c>
      <c r="H524" s="38">
        <v>2018</v>
      </c>
      <c r="I524" s="38" t="s">
        <v>3201</v>
      </c>
      <c r="J524" s="38" t="s">
        <v>1437</v>
      </c>
      <c r="K524" s="38" t="s">
        <v>1433</v>
      </c>
      <c r="L524" s="38" t="s">
        <v>95</v>
      </c>
      <c r="M524" s="38" t="s">
        <v>77</v>
      </c>
      <c r="N524" s="38"/>
      <c r="O524" s="38"/>
      <c r="P524" s="38" t="s">
        <v>92</v>
      </c>
      <c r="Q524" s="38" t="s">
        <v>2059</v>
      </c>
      <c r="R524" s="38"/>
      <c r="S524" s="38"/>
      <c r="T524" s="38"/>
      <c r="U524" s="38"/>
      <c r="V524" s="38"/>
      <c r="W524" s="38"/>
      <c r="X524" s="38"/>
      <c r="Y524" s="38"/>
      <c r="Z524" s="38"/>
      <c r="AA524" s="38"/>
      <c r="AB524" s="38"/>
      <c r="AC524" s="38"/>
      <c r="AD524" s="38"/>
      <c r="AE524" s="38"/>
      <c r="AF524" s="38"/>
      <c r="AG524" s="38"/>
      <c r="AH524" s="38"/>
      <c r="AI524" s="38"/>
      <c r="AJ524" s="38"/>
    </row>
    <row r="525" spans="1:36" ht="17.25" customHeight="1" x14ac:dyDescent="0.2">
      <c r="A525" s="81" t="s">
        <v>17</v>
      </c>
      <c r="B525" s="81" t="s">
        <v>237</v>
      </c>
      <c r="C525" s="81" t="s">
        <v>14</v>
      </c>
      <c r="D525" s="81" t="s">
        <v>42</v>
      </c>
      <c r="E525" s="81" t="s">
        <v>1523</v>
      </c>
      <c r="F525" s="38">
        <v>1</v>
      </c>
      <c r="G525" s="38" t="s">
        <v>238</v>
      </c>
      <c r="H525" s="38">
        <v>1984</v>
      </c>
      <c r="I525" s="38" t="s">
        <v>1560</v>
      </c>
      <c r="J525" s="38" t="s">
        <v>1526</v>
      </c>
      <c r="K525" s="38" t="s">
        <v>1527</v>
      </c>
      <c r="L525" s="38" t="s">
        <v>95</v>
      </c>
      <c r="M525" s="38" t="s">
        <v>77</v>
      </c>
      <c r="N525" s="38"/>
      <c r="O525" s="38"/>
      <c r="P525" s="38" t="s">
        <v>96</v>
      </c>
      <c r="Q525" s="38" t="s">
        <v>2059</v>
      </c>
      <c r="R525" s="38"/>
      <c r="S525" s="38"/>
      <c r="T525" s="38"/>
      <c r="U525" s="38"/>
      <c r="V525" s="38"/>
      <c r="W525" s="38"/>
      <c r="X525" s="38"/>
      <c r="Y525" s="38"/>
      <c r="Z525" s="38"/>
      <c r="AA525" s="38"/>
      <c r="AB525" s="38"/>
      <c r="AC525" s="38"/>
      <c r="AD525" s="38"/>
      <c r="AE525" s="38"/>
      <c r="AF525" s="38"/>
      <c r="AG525" s="38"/>
      <c r="AH525" s="38"/>
      <c r="AI525" s="38"/>
      <c r="AJ525" s="38"/>
    </row>
    <row r="526" spans="1:36" ht="17.25" customHeight="1" x14ac:dyDescent="0.2">
      <c r="A526" s="81" t="s">
        <v>17</v>
      </c>
      <c r="B526" s="81" t="s">
        <v>241</v>
      </c>
      <c r="C526" s="81" t="s">
        <v>14</v>
      </c>
      <c r="D526" s="81" t="s">
        <v>42</v>
      </c>
      <c r="E526" s="81" t="s">
        <v>1523</v>
      </c>
      <c r="F526" s="38">
        <v>2</v>
      </c>
      <c r="G526" s="38" t="s">
        <v>190</v>
      </c>
      <c r="H526" s="38">
        <v>1985</v>
      </c>
      <c r="I526" s="38" t="s">
        <v>1555</v>
      </c>
      <c r="J526" s="38" t="s">
        <v>1526</v>
      </c>
      <c r="K526" s="38" t="s">
        <v>1527</v>
      </c>
      <c r="L526" s="38" t="s">
        <v>95</v>
      </c>
      <c r="M526" s="38" t="s">
        <v>77</v>
      </c>
      <c r="N526" s="38"/>
      <c r="O526" s="38"/>
      <c r="P526" s="38" t="s">
        <v>96</v>
      </c>
      <c r="Q526" s="38" t="s">
        <v>2059</v>
      </c>
      <c r="R526" s="38"/>
      <c r="S526" s="38"/>
      <c r="T526" s="38"/>
      <c r="U526" s="38"/>
      <c r="V526" s="38"/>
      <c r="W526" s="38"/>
      <c r="X526" s="38"/>
      <c r="Y526" s="38"/>
      <c r="Z526" s="38"/>
      <c r="AA526" s="38"/>
      <c r="AB526" s="38"/>
      <c r="AC526" s="38"/>
      <c r="AD526" s="38"/>
      <c r="AE526" s="38"/>
      <c r="AF526" s="38"/>
      <c r="AG526" s="38"/>
      <c r="AH526" s="38"/>
      <c r="AI526" s="38"/>
      <c r="AJ526" s="38"/>
    </row>
    <row r="527" spans="1:36" ht="17.25" customHeight="1" x14ac:dyDescent="0.2">
      <c r="A527" s="81" t="s">
        <v>17</v>
      </c>
      <c r="B527" s="81" t="s">
        <v>243</v>
      </c>
      <c r="C527" s="81" t="s">
        <v>14</v>
      </c>
      <c r="D527" s="81" t="s">
        <v>42</v>
      </c>
      <c r="E527" s="81" t="s">
        <v>1523</v>
      </c>
      <c r="F527" s="38">
        <v>3</v>
      </c>
      <c r="G527" s="38" t="s">
        <v>244</v>
      </c>
      <c r="H527" s="38">
        <v>1986</v>
      </c>
      <c r="I527" s="38" t="s">
        <v>1601</v>
      </c>
      <c r="J527" s="38" t="s">
        <v>1526</v>
      </c>
      <c r="K527" s="38" t="s">
        <v>1527</v>
      </c>
      <c r="L527" s="38" t="s">
        <v>95</v>
      </c>
      <c r="M527" s="38" t="s">
        <v>77</v>
      </c>
      <c r="N527" s="38"/>
      <c r="O527" s="38"/>
      <c r="P527" s="38" t="s">
        <v>96</v>
      </c>
      <c r="Q527" s="38" t="s">
        <v>2059</v>
      </c>
      <c r="R527" s="38"/>
      <c r="S527" s="38"/>
      <c r="T527" s="38"/>
      <c r="U527" s="38"/>
      <c r="V527" s="38"/>
      <c r="W527" s="38"/>
      <c r="X527" s="38"/>
      <c r="Y527" s="38"/>
      <c r="Z527" s="38"/>
      <c r="AA527" s="38"/>
      <c r="AB527" s="38"/>
      <c r="AC527" s="38"/>
      <c r="AD527" s="38"/>
      <c r="AE527" s="38"/>
      <c r="AF527" s="38"/>
      <c r="AG527" s="38"/>
      <c r="AH527" s="38"/>
      <c r="AI527" s="38"/>
      <c r="AJ527" s="38"/>
    </row>
    <row r="528" spans="1:36" ht="17.25" customHeight="1" x14ac:dyDescent="0.2">
      <c r="A528" s="81" t="s">
        <v>17</v>
      </c>
      <c r="B528" s="81" t="s">
        <v>247</v>
      </c>
      <c r="C528" s="81" t="s">
        <v>14</v>
      </c>
      <c r="D528" s="81" t="s">
        <v>42</v>
      </c>
      <c r="E528" s="81" t="s">
        <v>1523</v>
      </c>
      <c r="F528" s="38">
        <v>4</v>
      </c>
      <c r="G528" s="38" t="s">
        <v>248</v>
      </c>
      <c r="H528" s="38">
        <v>1987</v>
      </c>
      <c r="I528" s="38" t="s">
        <v>1550</v>
      </c>
      <c r="J528" s="38" t="s">
        <v>1526</v>
      </c>
      <c r="K528" s="38" t="s">
        <v>1527</v>
      </c>
      <c r="L528" s="38" t="s">
        <v>95</v>
      </c>
      <c r="M528" s="38" t="s">
        <v>77</v>
      </c>
      <c r="N528" s="38"/>
      <c r="O528" s="38"/>
      <c r="P528" s="38" t="s">
        <v>96</v>
      </c>
      <c r="Q528" s="38" t="s">
        <v>2059</v>
      </c>
      <c r="R528" s="38"/>
      <c r="S528" s="38"/>
      <c r="T528" s="38"/>
      <c r="U528" s="38"/>
      <c r="V528" s="38"/>
      <c r="W528" s="38"/>
      <c r="X528" s="38"/>
      <c r="Y528" s="38"/>
      <c r="Z528" s="38"/>
      <c r="AA528" s="38"/>
      <c r="AB528" s="38"/>
      <c r="AC528" s="38"/>
      <c r="AD528" s="38"/>
      <c r="AE528" s="38"/>
      <c r="AF528" s="38"/>
      <c r="AG528" s="38"/>
      <c r="AH528" s="38"/>
      <c r="AI528" s="38"/>
      <c r="AJ528" s="38"/>
    </row>
    <row r="529" spans="1:36" ht="17.25" customHeight="1" x14ac:dyDescent="0.2">
      <c r="A529" s="81" t="s">
        <v>17</v>
      </c>
      <c r="B529" s="81" t="s">
        <v>250</v>
      </c>
      <c r="C529" s="81" t="s">
        <v>14</v>
      </c>
      <c r="D529" s="81" t="s">
        <v>42</v>
      </c>
      <c r="E529" s="81" t="s">
        <v>1523</v>
      </c>
      <c r="F529" s="38">
        <v>5</v>
      </c>
      <c r="G529" s="38" t="s">
        <v>251</v>
      </c>
      <c r="H529" s="38">
        <v>1988</v>
      </c>
      <c r="I529" s="38" t="s">
        <v>1532</v>
      </c>
      <c r="J529" s="38" t="s">
        <v>1526</v>
      </c>
      <c r="K529" s="38" t="s">
        <v>1527</v>
      </c>
      <c r="L529" s="38" t="s">
        <v>95</v>
      </c>
      <c r="M529" s="38" t="s">
        <v>77</v>
      </c>
      <c r="N529" s="38"/>
      <c r="O529" s="38"/>
      <c r="P529" s="38" t="s">
        <v>96</v>
      </c>
      <c r="Q529" s="38" t="s">
        <v>2059</v>
      </c>
      <c r="R529" s="38"/>
      <c r="S529" s="38"/>
      <c r="T529" s="38"/>
      <c r="U529" s="38"/>
      <c r="V529" s="38"/>
      <c r="W529" s="38"/>
      <c r="X529" s="38"/>
      <c r="Y529" s="38"/>
      <c r="Z529" s="38"/>
      <c r="AA529" s="38"/>
      <c r="AB529" s="38"/>
      <c r="AC529" s="38"/>
      <c r="AD529" s="38"/>
      <c r="AE529" s="38"/>
      <c r="AF529" s="38"/>
      <c r="AG529" s="38"/>
      <c r="AH529" s="38"/>
      <c r="AI529" s="38"/>
      <c r="AJ529" s="38"/>
    </row>
    <row r="530" spans="1:36" ht="17.25" customHeight="1" x14ac:dyDescent="0.2">
      <c r="A530" s="81" t="s">
        <v>17</v>
      </c>
      <c r="B530" s="81" t="s">
        <v>253</v>
      </c>
      <c r="C530" s="81" t="s">
        <v>14</v>
      </c>
      <c r="D530" s="81" t="s">
        <v>42</v>
      </c>
      <c r="E530" s="81" t="s">
        <v>1523</v>
      </c>
      <c r="F530" s="38">
        <v>6</v>
      </c>
      <c r="G530" s="38" t="s">
        <v>254</v>
      </c>
      <c r="H530" s="38">
        <v>1989</v>
      </c>
      <c r="I530" s="38" t="s">
        <v>1567</v>
      </c>
      <c r="J530" s="38" t="s">
        <v>1526</v>
      </c>
      <c r="K530" s="38" t="s">
        <v>1527</v>
      </c>
      <c r="L530" s="38" t="s">
        <v>95</v>
      </c>
      <c r="M530" s="38" t="s">
        <v>77</v>
      </c>
      <c r="N530" s="38"/>
      <c r="O530" s="38"/>
      <c r="P530" s="38" t="s">
        <v>96</v>
      </c>
      <c r="Q530" s="38" t="s">
        <v>2059</v>
      </c>
      <c r="R530" s="38"/>
      <c r="S530" s="38"/>
      <c r="T530" s="38"/>
      <c r="U530" s="38"/>
      <c r="V530" s="38"/>
      <c r="W530" s="38"/>
      <c r="X530" s="38"/>
      <c r="Y530" s="38"/>
      <c r="Z530" s="38"/>
      <c r="AA530" s="38"/>
      <c r="AB530" s="38"/>
      <c r="AC530" s="38"/>
      <c r="AD530" s="38"/>
      <c r="AE530" s="38"/>
      <c r="AF530" s="38"/>
      <c r="AG530" s="38"/>
      <c r="AH530" s="38"/>
      <c r="AI530" s="38"/>
      <c r="AJ530" s="38"/>
    </row>
    <row r="531" spans="1:36" ht="17.25" customHeight="1" x14ac:dyDescent="0.2">
      <c r="A531" s="81" t="s">
        <v>17</v>
      </c>
      <c r="B531" s="81" t="s">
        <v>256</v>
      </c>
      <c r="C531" s="81" t="s">
        <v>14</v>
      </c>
      <c r="D531" s="81" t="s">
        <v>42</v>
      </c>
      <c r="E531" s="81" t="s">
        <v>1523</v>
      </c>
      <c r="F531" s="38">
        <v>7</v>
      </c>
      <c r="G531" s="38" t="s">
        <v>257</v>
      </c>
      <c r="H531" s="38">
        <v>1990</v>
      </c>
      <c r="I531" s="38" t="s">
        <v>1621</v>
      </c>
      <c r="J531" s="38" t="s">
        <v>1526</v>
      </c>
      <c r="K531" s="38" t="s">
        <v>1527</v>
      </c>
      <c r="L531" s="38" t="s">
        <v>95</v>
      </c>
      <c r="M531" s="38" t="s">
        <v>77</v>
      </c>
      <c r="N531" s="38"/>
      <c r="O531" s="38"/>
      <c r="P531" s="38" t="s">
        <v>96</v>
      </c>
      <c r="Q531" s="38" t="s">
        <v>2059</v>
      </c>
      <c r="R531" s="38"/>
      <c r="S531" s="38"/>
      <c r="T531" s="38"/>
      <c r="U531" s="38"/>
      <c r="V531" s="38"/>
      <c r="W531" s="38"/>
      <c r="X531" s="38"/>
      <c r="Y531" s="38"/>
      <c r="Z531" s="38"/>
      <c r="AA531" s="38"/>
      <c r="AB531" s="38"/>
      <c r="AC531" s="38"/>
      <c r="AD531" s="38"/>
      <c r="AE531" s="38"/>
      <c r="AF531" s="38"/>
      <c r="AG531" s="38"/>
      <c r="AH531" s="38"/>
      <c r="AI531" s="38"/>
      <c r="AJ531" s="38"/>
    </row>
    <row r="532" spans="1:36" ht="17.25" customHeight="1" x14ac:dyDescent="0.2">
      <c r="A532" s="81" t="s">
        <v>17</v>
      </c>
      <c r="B532" s="81" t="s">
        <v>259</v>
      </c>
      <c r="C532" s="81" t="s">
        <v>14</v>
      </c>
      <c r="D532" s="81" t="s">
        <v>42</v>
      </c>
      <c r="E532" s="81" t="s">
        <v>1523</v>
      </c>
      <c r="F532" s="38">
        <v>8</v>
      </c>
      <c r="G532" s="38" t="s">
        <v>260</v>
      </c>
      <c r="H532" s="38">
        <v>1991</v>
      </c>
      <c r="I532" s="38" t="s">
        <v>1529</v>
      </c>
      <c r="J532" s="38" t="s">
        <v>1526</v>
      </c>
      <c r="K532" s="38" t="s">
        <v>1527</v>
      </c>
      <c r="L532" s="38" t="s">
        <v>95</v>
      </c>
      <c r="M532" s="38" t="s">
        <v>77</v>
      </c>
      <c r="N532" s="38"/>
      <c r="O532" s="38"/>
      <c r="P532" s="38" t="s">
        <v>96</v>
      </c>
      <c r="Q532" s="38" t="s">
        <v>2059</v>
      </c>
      <c r="R532" s="38"/>
      <c r="S532" s="38"/>
      <c r="T532" s="38"/>
      <c r="U532" s="38"/>
      <c r="V532" s="38"/>
      <c r="W532" s="38"/>
      <c r="X532" s="38"/>
      <c r="Y532" s="38"/>
      <c r="Z532" s="38"/>
      <c r="AA532" s="38"/>
      <c r="AB532" s="38"/>
      <c r="AC532" s="38"/>
      <c r="AD532" s="38"/>
      <c r="AE532" s="38"/>
      <c r="AF532" s="38"/>
      <c r="AG532" s="38"/>
      <c r="AH532" s="38"/>
      <c r="AI532" s="38"/>
      <c r="AJ532" s="38"/>
    </row>
    <row r="533" spans="1:36" ht="17.25" customHeight="1" x14ac:dyDescent="0.2">
      <c r="A533" s="81" t="s">
        <v>17</v>
      </c>
      <c r="B533" s="81" t="s">
        <v>262</v>
      </c>
      <c r="C533" s="81" t="s">
        <v>14</v>
      </c>
      <c r="D533" s="81" t="s">
        <v>42</v>
      </c>
      <c r="E533" s="81" t="s">
        <v>1523</v>
      </c>
      <c r="F533" s="38">
        <v>9</v>
      </c>
      <c r="G533" s="38" t="s">
        <v>263</v>
      </c>
      <c r="H533" s="38">
        <v>1992</v>
      </c>
      <c r="I533" s="38" t="s">
        <v>1572</v>
      </c>
      <c r="J533" s="38" t="s">
        <v>1526</v>
      </c>
      <c r="K533" s="38" t="s">
        <v>1527</v>
      </c>
      <c r="L533" s="38" t="s">
        <v>95</v>
      </c>
      <c r="M533" s="38" t="s">
        <v>77</v>
      </c>
      <c r="N533" s="38"/>
      <c r="O533" s="38"/>
      <c r="P533" s="38" t="s">
        <v>96</v>
      </c>
      <c r="Q533" s="38" t="s">
        <v>2059</v>
      </c>
      <c r="R533" s="38"/>
      <c r="S533" s="38"/>
      <c r="T533" s="38"/>
      <c r="U533" s="38"/>
      <c r="V533" s="38"/>
      <c r="W533" s="38"/>
      <c r="X533" s="38"/>
      <c r="Y533" s="38"/>
      <c r="Z533" s="38"/>
      <c r="AA533" s="38"/>
      <c r="AB533" s="38"/>
      <c r="AC533" s="38"/>
      <c r="AD533" s="38"/>
      <c r="AE533" s="38"/>
      <c r="AF533" s="38"/>
      <c r="AG533" s="38"/>
      <c r="AH533" s="38"/>
      <c r="AI533" s="38"/>
      <c r="AJ533" s="38"/>
    </row>
    <row r="534" spans="1:36" ht="17.25" customHeight="1" x14ac:dyDescent="0.2">
      <c r="A534" s="81" t="s">
        <v>17</v>
      </c>
      <c r="B534" s="81" t="s">
        <v>265</v>
      </c>
      <c r="C534" s="81" t="s">
        <v>14</v>
      </c>
      <c r="D534" s="81" t="s">
        <v>42</v>
      </c>
      <c r="E534" s="81" t="s">
        <v>1523</v>
      </c>
      <c r="F534" s="38">
        <v>10</v>
      </c>
      <c r="G534" s="38" t="s">
        <v>266</v>
      </c>
      <c r="H534" s="38">
        <v>1993</v>
      </c>
      <c r="I534" s="38" t="s">
        <v>1618</v>
      </c>
      <c r="J534" s="38" t="s">
        <v>1526</v>
      </c>
      <c r="K534" s="38" t="s">
        <v>1527</v>
      </c>
      <c r="L534" s="38" t="s">
        <v>95</v>
      </c>
      <c r="M534" s="38" t="s">
        <v>77</v>
      </c>
      <c r="N534" s="38"/>
      <c r="O534" s="38"/>
      <c r="P534" s="38" t="s">
        <v>96</v>
      </c>
      <c r="Q534" s="38" t="s">
        <v>2059</v>
      </c>
      <c r="R534" s="38"/>
      <c r="S534" s="38"/>
      <c r="T534" s="38"/>
      <c r="U534" s="38"/>
      <c r="V534" s="38"/>
      <c r="W534" s="38"/>
      <c r="X534" s="38"/>
      <c r="Y534" s="38"/>
      <c r="Z534" s="38"/>
      <c r="AA534" s="38"/>
      <c r="AB534" s="38"/>
      <c r="AC534" s="38"/>
      <c r="AD534" s="38"/>
      <c r="AE534" s="38"/>
      <c r="AF534" s="38"/>
      <c r="AG534" s="38"/>
      <c r="AH534" s="38"/>
      <c r="AI534" s="38"/>
      <c r="AJ534" s="38"/>
    </row>
    <row r="535" spans="1:36" ht="17.25" customHeight="1" x14ac:dyDescent="0.2">
      <c r="A535" s="81" t="s">
        <v>17</v>
      </c>
      <c r="B535" s="81" t="s">
        <v>268</v>
      </c>
      <c r="C535" s="81" t="s">
        <v>14</v>
      </c>
      <c r="D535" s="81" t="s">
        <v>42</v>
      </c>
      <c r="E535" s="81" t="s">
        <v>1523</v>
      </c>
      <c r="F535" s="38">
        <v>11</v>
      </c>
      <c r="G535" s="38" t="s">
        <v>269</v>
      </c>
      <c r="H535" s="38">
        <v>1994</v>
      </c>
      <c r="I535" s="38" t="s">
        <v>1624</v>
      </c>
      <c r="J535" s="38" t="s">
        <v>1526</v>
      </c>
      <c r="K535" s="38" t="s">
        <v>1527</v>
      </c>
      <c r="L535" s="38" t="s">
        <v>95</v>
      </c>
      <c r="M535" s="38" t="s">
        <v>77</v>
      </c>
      <c r="N535" s="38"/>
      <c r="O535" s="38"/>
      <c r="P535" s="38" t="s">
        <v>96</v>
      </c>
      <c r="Q535" s="38" t="s">
        <v>2059</v>
      </c>
      <c r="R535" s="38"/>
      <c r="S535" s="38"/>
      <c r="T535" s="38"/>
      <c r="U535" s="38"/>
      <c r="V535" s="38"/>
      <c r="W535" s="38"/>
      <c r="X535" s="38"/>
      <c r="Y535" s="38"/>
      <c r="Z535" s="38"/>
      <c r="AA535" s="38"/>
      <c r="AB535" s="38"/>
      <c r="AC535" s="38"/>
      <c r="AD535" s="38"/>
      <c r="AE535" s="38"/>
      <c r="AF535" s="38"/>
      <c r="AG535" s="38"/>
      <c r="AH535" s="38"/>
      <c r="AI535" s="38"/>
      <c r="AJ535" s="38"/>
    </row>
    <row r="536" spans="1:36" ht="17.25" customHeight="1" x14ac:dyDescent="0.2">
      <c r="A536" s="81" t="s">
        <v>17</v>
      </c>
      <c r="B536" s="81" t="s">
        <v>272</v>
      </c>
      <c r="C536" s="81" t="s">
        <v>14</v>
      </c>
      <c r="D536" s="81" t="s">
        <v>42</v>
      </c>
      <c r="E536" s="81" t="s">
        <v>1523</v>
      </c>
      <c r="F536" s="38">
        <v>12</v>
      </c>
      <c r="G536" s="38" t="s">
        <v>273</v>
      </c>
      <c r="H536" s="38">
        <v>1995</v>
      </c>
      <c r="I536" s="38" t="s">
        <v>1609</v>
      </c>
      <c r="J536" s="38" t="s">
        <v>1526</v>
      </c>
      <c r="K536" s="38" t="s">
        <v>1527</v>
      </c>
      <c r="L536" s="38" t="s">
        <v>95</v>
      </c>
      <c r="M536" s="38" t="s">
        <v>77</v>
      </c>
      <c r="N536" s="38"/>
      <c r="O536" s="38"/>
      <c r="P536" s="38" t="s">
        <v>96</v>
      </c>
      <c r="Q536" s="38" t="s">
        <v>2059</v>
      </c>
      <c r="R536" s="38"/>
      <c r="S536" s="38"/>
      <c r="T536" s="38"/>
      <c r="U536" s="38"/>
      <c r="V536" s="38"/>
      <c r="W536" s="38"/>
      <c r="X536" s="38"/>
      <c r="Y536" s="38"/>
      <c r="Z536" s="38"/>
      <c r="AA536" s="38"/>
      <c r="AB536" s="38"/>
      <c r="AC536" s="38"/>
      <c r="AD536" s="38"/>
      <c r="AE536" s="38"/>
      <c r="AF536" s="38"/>
      <c r="AG536" s="38"/>
      <c r="AH536" s="38"/>
      <c r="AI536" s="38"/>
      <c r="AJ536" s="38"/>
    </row>
    <row r="537" spans="1:36" ht="17.25" customHeight="1" x14ac:dyDescent="0.2">
      <c r="A537" s="81" t="s">
        <v>17</v>
      </c>
      <c r="B537" s="81" t="s">
        <v>275</v>
      </c>
      <c r="C537" s="81" t="s">
        <v>14</v>
      </c>
      <c r="D537" s="81" t="s">
        <v>42</v>
      </c>
      <c r="E537" s="81" t="s">
        <v>1523</v>
      </c>
      <c r="F537" s="38">
        <v>13</v>
      </c>
      <c r="G537" s="38" t="s">
        <v>276</v>
      </c>
      <c r="H537" s="38">
        <v>1996</v>
      </c>
      <c r="I537" s="38" t="s">
        <v>1627</v>
      </c>
      <c r="J537" s="38" t="s">
        <v>1526</v>
      </c>
      <c r="K537" s="38" t="s">
        <v>1527</v>
      </c>
      <c r="L537" s="38" t="s">
        <v>95</v>
      </c>
      <c r="M537" s="38" t="s">
        <v>77</v>
      </c>
      <c r="N537" s="38"/>
      <c r="O537" s="38"/>
      <c r="P537" s="38" t="s">
        <v>96</v>
      </c>
      <c r="Q537" s="38" t="s">
        <v>2059</v>
      </c>
      <c r="R537" s="38"/>
      <c r="S537" s="38"/>
      <c r="T537" s="38"/>
      <c r="U537" s="38"/>
      <c r="V537" s="38"/>
      <c r="W537" s="38"/>
      <c r="X537" s="38"/>
      <c r="Y537" s="38"/>
      <c r="Z537" s="38"/>
      <c r="AA537" s="38"/>
      <c r="AB537" s="38"/>
      <c r="AC537" s="38"/>
      <c r="AD537" s="38"/>
      <c r="AE537" s="38"/>
      <c r="AF537" s="38"/>
      <c r="AG537" s="38"/>
      <c r="AH537" s="38"/>
      <c r="AI537" s="38"/>
      <c r="AJ537" s="38"/>
    </row>
    <row r="538" spans="1:36" ht="17.25" customHeight="1" x14ac:dyDescent="0.2">
      <c r="A538" s="81" t="s">
        <v>17</v>
      </c>
      <c r="B538" s="81" t="s">
        <v>278</v>
      </c>
      <c r="C538" s="81" t="s">
        <v>14</v>
      </c>
      <c r="D538" s="81" t="s">
        <v>42</v>
      </c>
      <c r="E538" s="81" t="s">
        <v>1523</v>
      </c>
      <c r="F538" s="38">
        <v>14</v>
      </c>
      <c r="G538" s="38" t="s">
        <v>279</v>
      </c>
      <c r="H538" s="38">
        <v>1997</v>
      </c>
      <c r="I538" s="38" t="s">
        <v>1562</v>
      </c>
      <c r="J538" s="38" t="s">
        <v>1526</v>
      </c>
      <c r="K538" s="38" t="s">
        <v>1527</v>
      </c>
      <c r="L538" s="38" t="s">
        <v>95</v>
      </c>
      <c r="M538" s="38" t="s">
        <v>77</v>
      </c>
      <c r="N538" s="38"/>
      <c r="O538" s="38"/>
      <c r="P538" s="38" t="s">
        <v>96</v>
      </c>
      <c r="Q538" s="38" t="s">
        <v>2059</v>
      </c>
      <c r="R538" s="38"/>
      <c r="S538" s="38"/>
      <c r="T538" s="38"/>
      <c r="U538" s="38"/>
      <c r="V538" s="38"/>
      <c r="W538" s="38"/>
      <c r="X538" s="38"/>
      <c r="Y538" s="38"/>
      <c r="Z538" s="38"/>
      <c r="AA538" s="38"/>
      <c r="AB538" s="38"/>
      <c r="AC538" s="38"/>
      <c r="AD538" s="38"/>
      <c r="AE538" s="38"/>
      <c r="AF538" s="38"/>
      <c r="AG538" s="38"/>
      <c r="AH538" s="38"/>
      <c r="AI538" s="38"/>
      <c r="AJ538" s="38"/>
    </row>
    <row r="539" spans="1:36" ht="17.25" customHeight="1" x14ac:dyDescent="0.2">
      <c r="A539" s="81" t="s">
        <v>17</v>
      </c>
      <c r="B539" s="81" t="s">
        <v>281</v>
      </c>
      <c r="C539" s="81" t="s">
        <v>14</v>
      </c>
      <c r="D539" s="81" t="s">
        <v>42</v>
      </c>
      <c r="E539" s="81" t="s">
        <v>1523</v>
      </c>
      <c r="F539" s="38">
        <v>15</v>
      </c>
      <c r="G539" s="38" t="s">
        <v>282</v>
      </c>
      <c r="H539" s="38">
        <v>1998</v>
      </c>
      <c r="I539" s="38" t="s">
        <v>1539</v>
      </c>
      <c r="J539" s="38" t="s">
        <v>1526</v>
      </c>
      <c r="K539" s="38" t="s">
        <v>1527</v>
      </c>
      <c r="L539" s="38" t="s">
        <v>95</v>
      </c>
      <c r="M539" s="38" t="s">
        <v>77</v>
      </c>
      <c r="N539" s="38"/>
      <c r="O539" s="38"/>
      <c r="P539" s="38" t="s">
        <v>96</v>
      </c>
      <c r="Q539" s="38" t="s">
        <v>2059</v>
      </c>
      <c r="R539" s="38"/>
      <c r="S539" s="38"/>
      <c r="T539" s="38"/>
      <c r="U539" s="38"/>
      <c r="V539" s="38"/>
      <c r="W539" s="38"/>
      <c r="X539" s="38"/>
      <c r="Y539" s="38"/>
      <c r="Z539" s="38"/>
      <c r="AA539" s="38"/>
      <c r="AB539" s="38"/>
      <c r="AC539" s="38"/>
      <c r="AD539" s="38"/>
      <c r="AE539" s="38"/>
      <c r="AF539" s="38"/>
      <c r="AG539" s="38"/>
      <c r="AH539" s="38"/>
      <c r="AI539" s="38"/>
      <c r="AJ539" s="38"/>
    </row>
    <row r="540" spans="1:36" ht="17.25" customHeight="1" x14ac:dyDescent="0.2">
      <c r="A540" s="81" t="s">
        <v>17</v>
      </c>
      <c r="B540" s="81" t="s">
        <v>284</v>
      </c>
      <c r="C540" s="81" t="s">
        <v>14</v>
      </c>
      <c r="D540" s="81" t="s">
        <v>42</v>
      </c>
      <c r="E540" s="81" t="s">
        <v>1523</v>
      </c>
      <c r="F540" s="38">
        <v>16</v>
      </c>
      <c r="G540" s="38" t="s">
        <v>285</v>
      </c>
      <c r="H540" s="38">
        <v>1999</v>
      </c>
      <c r="I540" s="38" t="s">
        <v>1545</v>
      </c>
      <c r="J540" s="38" t="s">
        <v>1526</v>
      </c>
      <c r="K540" s="38" t="s">
        <v>1527</v>
      </c>
      <c r="L540" s="38" t="s">
        <v>95</v>
      </c>
      <c r="M540" s="38" t="s">
        <v>77</v>
      </c>
      <c r="N540" s="38"/>
      <c r="O540" s="38"/>
      <c r="P540" s="38" t="s">
        <v>96</v>
      </c>
      <c r="Q540" s="38" t="s">
        <v>2059</v>
      </c>
      <c r="R540" s="38"/>
      <c r="S540" s="38"/>
      <c r="T540" s="38"/>
      <c r="U540" s="38"/>
      <c r="V540" s="38"/>
      <c r="W540" s="38"/>
      <c r="X540" s="38"/>
      <c r="Y540" s="38"/>
      <c r="Z540" s="38"/>
      <c r="AA540" s="38"/>
      <c r="AB540" s="38"/>
      <c r="AC540" s="38"/>
      <c r="AD540" s="38"/>
      <c r="AE540" s="38"/>
      <c r="AF540" s="38"/>
      <c r="AG540" s="38"/>
      <c r="AH540" s="38"/>
      <c r="AI540" s="38"/>
      <c r="AJ540" s="38"/>
    </row>
    <row r="541" spans="1:36" ht="17.25" customHeight="1" x14ac:dyDescent="0.2">
      <c r="A541" s="81" t="s">
        <v>17</v>
      </c>
      <c r="B541" s="81" t="s">
        <v>284</v>
      </c>
      <c r="C541" s="81" t="s">
        <v>14</v>
      </c>
      <c r="D541" s="81" t="s">
        <v>42</v>
      </c>
      <c r="E541" s="81" t="s">
        <v>1523</v>
      </c>
      <c r="F541" s="38">
        <v>16</v>
      </c>
      <c r="G541" s="38" t="s">
        <v>285</v>
      </c>
      <c r="H541" s="38">
        <v>1999</v>
      </c>
      <c r="I541" s="38" t="s">
        <v>1597</v>
      </c>
      <c r="J541" s="38" t="s">
        <v>1526</v>
      </c>
      <c r="K541" s="38" t="s">
        <v>1527</v>
      </c>
      <c r="L541" s="38" t="s">
        <v>95</v>
      </c>
      <c r="M541" s="38" t="s">
        <v>77</v>
      </c>
      <c r="N541" s="38"/>
      <c r="O541" s="38"/>
      <c r="P541" s="38" t="s">
        <v>96</v>
      </c>
      <c r="Q541" s="38" t="s">
        <v>2059</v>
      </c>
      <c r="R541" s="38"/>
      <c r="S541" s="38"/>
      <c r="T541" s="38"/>
      <c r="U541" s="38"/>
      <c r="V541" s="38"/>
      <c r="W541" s="38"/>
      <c r="X541" s="38"/>
      <c r="Y541" s="38"/>
      <c r="Z541" s="38"/>
      <c r="AA541" s="38"/>
      <c r="AB541" s="38"/>
      <c r="AC541" s="38"/>
      <c r="AD541" s="38"/>
      <c r="AE541" s="38"/>
      <c r="AF541" s="38"/>
      <c r="AG541" s="38"/>
      <c r="AH541" s="38"/>
      <c r="AI541" s="38"/>
      <c r="AJ541" s="38"/>
    </row>
    <row r="542" spans="1:36" ht="17.25" customHeight="1" x14ac:dyDescent="0.2">
      <c r="A542" s="81" t="s">
        <v>17</v>
      </c>
      <c r="B542" s="81" t="s">
        <v>287</v>
      </c>
      <c r="C542" s="81" t="s">
        <v>14</v>
      </c>
      <c r="D542" s="81" t="s">
        <v>42</v>
      </c>
      <c r="E542" s="81" t="s">
        <v>1523</v>
      </c>
      <c r="F542" s="38">
        <v>17</v>
      </c>
      <c r="G542" s="38" t="s">
        <v>288</v>
      </c>
      <c r="H542" s="38">
        <v>2000</v>
      </c>
      <c r="I542" s="38" t="s">
        <v>1591</v>
      </c>
      <c r="J542" s="38" t="s">
        <v>1526</v>
      </c>
      <c r="K542" s="38" t="s">
        <v>1527</v>
      </c>
      <c r="L542" s="38" t="s">
        <v>95</v>
      </c>
      <c r="M542" s="38" t="s">
        <v>77</v>
      </c>
      <c r="N542" s="38"/>
      <c r="O542" s="38"/>
      <c r="P542" s="38" t="s">
        <v>96</v>
      </c>
      <c r="Q542" s="38" t="s">
        <v>2059</v>
      </c>
      <c r="R542" s="38"/>
      <c r="S542" s="38"/>
      <c r="T542" s="38"/>
      <c r="U542" s="38"/>
      <c r="V542" s="38"/>
      <c r="W542" s="38"/>
      <c r="X542" s="38"/>
      <c r="Y542" s="38"/>
      <c r="Z542" s="38"/>
      <c r="AA542" s="38"/>
      <c r="AB542" s="38"/>
      <c r="AC542" s="38"/>
      <c r="AD542" s="38"/>
      <c r="AE542" s="38"/>
      <c r="AF542" s="38"/>
      <c r="AG542" s="38"/>
      <c r="AH542" s="38"/>
      <c r="AI542" s="38"/>
      <c r="AJ542" s="38"/>
    </row>
    <row r="543" spans="1:36" ht="17.25" customHeight="1" x14ac:dyDescent="0.2">
      <c r="A543" s="81" t="s">
        <v>17</v>
      </c>
      <c r="B543" s="81" t="s">
        <v>290</v>
      </c>
      <c r="C543" s="81" t="s">
        <v>14</v>
      </c>
      <c r="D543" s="81" t="s">
        <v>42</v>
      </c>
      <c r="E543" s="81" t="s">
        <v>1523</v>
      </c>
      <c r="F543" s="38">
        <v>18</v>
      </c>
      <c r="G543" s="38" t="s">
        <v>291</v>
      </c>
      <c r="H543" s="38">
        <v>2001</v>
      </c>
      <c r="I543" s="38" t="s">
        <v>1575</v>
      </c>
      <c r="J543" s="38" t="s">
        <v>1526</v>
      </c>
      <c r="K543" s="38" t="s">
        <v>1527</v>
      </c>
      <c r="L543" s="38" t="s">
        <v>95</v>
      </c>
      <c r="M543" s="38" t="s">
        <v>77</v>
      </c>
      <c r="N543" s="38"/>
      <c r="O543" s="38"/>
      <c r="P543" s="38" t="s">
        <v>96</v>
      </c>
      <c r="Q543" s="38" t="s">
        <v>2059</v>
      </c>
      <c r="R543" s="38"/>
      <c r="S543" s="38"/>
      <c r="T543" s="38"/>
      <c r="U543" s="38"/>
      <c r="V543" s="38"/>
      <c r="W543" s="38"/>
      <c r="X543" s="38"/>
      <c r="Y543" s="38"/>
      <c r="Z543" s="38"/>
      <c r="AA543" s="38"/>
      <c r="AB543" s="38"/>
      <c r="AC543" s="38"/>
      <c r="AD543" s="38"/>
      <c r="AE543" s="38"/>
      <c r="AF543" s="38"/>
      <c r="AG543" s="38"/>
      <c r="AH543" s="38"/>
      <c r="AI543" s="38"/>
      <c r="AJ543" s="38"/>
    </row>
    <row r="544" spans="1:36" ht="17.25" customHeight="1" x14ac:dyDescent="0.2">
      <c r="A544" s="81" t="s">
        <v>17</v>
      </c>
      <c r="B544" s="81" t="s">
        <v>293</v>
      </c>
      <c r="C544" s="81" t="s">
        <v>14</v>
      </c>
      <c r="D544" s="81" t="s">
        <v>42</v>
      </c>
      <c r="E544" s="81" t="s">
        <v>1523</v>
      </c>
      <c r="F544" s="38">
        <v>19</v>
      </c>
      <c r="G544" s="38" t="s">
        <v>294</v>
      </c>
      <c r="H544" s="38">
        <v>2002</v>
      </c>
      <c r="I544" s="38" t="s">
        <v>1525</v>
      </c>
      <c r="J544" s="38" t="s">
        <v>1526</v>
      </c>
      <c r="K544" s="38" t="s">
        <v>1527</v>
      </c>
      <c r="L544" s="38" t="s">
        <v>95</v>
      </c>
      <c r="M544" s="38" t="s">
        <v>77</v>
      </c>
      <c r="N544" s="38"/>
      <c r="O544" s="38"/>
      <c r="P544" s="38" t="s">
        <v>96</v>
      </c>
      <c r="Q544" s="38" t="s">
        <v>2059</v>
      </c>
      <c r="R544" s="38"/>
      <c r="S544" s="38"/>
      <c r="T544" s="38"/>
      <c r="U544" s="38"/>
      <c r="V544" s="38"/>
      <c r="W544" s="38"/>
      <c r="X544" s="38"/>
      <c r="Y544" s="38"/>
      <c r="Z544" s="38"/>
      <c r="AA544" s="38"/>
      <c r="AB544" s="38"/>
      <c r="AC544" s="38"/>
      <c r="AD544" s="38"/>
      <c r="AE544" s="38"/>
      <c r="AF544" s="38"/>
      <c r="AG544" s="38"/>
      <c r="AH544" s="38"/>
      <c r="AI544" s="38"/>
      <c r="AJ544" s="38"/>
    </row>
    <row r="545" spans="1:36" ht="17.25" customHeight="1" x14ac:dyDescent="0.2">
      <c r="A545" s="81" t="s">
        <v>17</v>
      </c>
      <c r="B545" s="81" t="s">
        <v>297</v>
      </c>
      <c r="C545" s="81" t="s">
        <v>14</v>
      </c>
      <c r="D545" s="81" t="s">
        <v>42</v>
      </c>
      <c r="E545" s="81" t="s">
        <v>1523</v>
      </c>
      <c r="F545" s="38">
        <v>20</v>
      </c>
      <c r="G545" s="38" t="s">
        <v>298</v>
      </c>
      <c r="H545" s="38">
        <v>2003</v>
      </c>
      <c r="I545" s="38" t="s">
        <v>1603</v>
      </c>
      <c r="J545" s="38" t="s">
        <v>1526</v>
      </c>
      <c r="K545" s="38" t="s">
        <v>1527</v>
      </c>
      <c r="L545" s="38" t="s">
        <v>95</v>
      </c>
      <c r="M545" s="38" t="s">
        <v>77</v>
      </c>
      <c r="N545" s="38"/>
      <c r="O545" s="38"/>
      <c r="P545" s="38" t="s">
        <v>96</v>
      </c>
      <c r="Q545" s="38" t="s">
        <v>2059</v>
      </c>
      <c r="R545" s="38"/>
      <c r="S545" s="38"/>
      <c r="T545" s="38"/>
      <c r="U545" s="38"/>
      <c r="V545" s="38"/>
      <c r="W545" s="38"/>
      <c r="X545" s="38"/>
      <c r="Y545" s="38"/>
      <c r="Z545" s="38"/>
      <c r="AA545" s="38"/>
      <c r="AB545" s="38"/>
      <c r="AC545" s="38"/>
      <c r="AD545" s="38"/>
      <c r="AE545" s="38"/>
      <c r="AF545" s="38"/>
      <c r="AG545" s="38"/>
      <c r="AH545" s="38"/>
      <c r="AI545" s="38"/>
      <c r="AJ545" s="38"/>
    </row>
    <row r="546" spans="1:36" ht="17.25" customHeight="1" x14ac:dyDescent="0.2">
      <c r="A546" s="81" t="s">
        <v>17</v>
      </c>
      <c r="B546" s="81" t="s">
        <v>300</v>
      </c>
      <c r="C546" s="81" t="s">
        <v>14</v>
      </c>
      <c r="D546" s="81" t="s">
        <v>42</v>
      </c>
      <c r="E546" s="81" t="s">
        <v>1523</v>
      </c>
      <c r="F546" s="38">
        <v>21</v>
      </c>
      <c r="G546" s="38" t="s">
        <v>301</v>
      </c>
      <c r="H546" s="38">
        <v>2004</v>
      </c>
      <c r="I546" s="38" t="s">
        <v>1582</v>
      </c>
      <c r="J546" s="38" t="s">
        <v>1526</v>
      </c>
      <c r="K546" s="38" t="s">
        <v>1527</v>
      </c>
      <c r="L546" s="38" t="s">
        <v>95</v>
      </c>
      <c r="M546" s="38" t="s">
        <v>77</v>
      </c>
      <c r="N546" s="38"/>
      <c r="O546" s="38"/>
      <c r="P546" s="38" t="s">
        <v>96</v>
      </c>
      <c r="Q546" s="38" t="s">
        <v>2059</v>
      </c>
      <c r="R546" s="38"/>
      <c r="S546" s="38"/>
      <c r="T546" s="38"/>
      <c r="U546" s="38"/>
      <c r="V546" s="38"/>
      <c r="W546" s="38"/>
      <c r="X546" s="38"/>
      <c r="Y546" s="38"/>
      <c r="Z546" s="38"/>
      <c r="AA546" s="38"/>
      <c r="AB546" s="38"/>
      <c r="AC546" s="38"/>
      <c r="AD546" s="38"/>
      <c r="AE546" s="38"/>
      <c r="AF546" s="38"/>
      <c r="AG546" s="38"/>
      <c r="AH546" s="38"/>
      <c r="AI546" s="38"/>
      <c r="AJ546" s="38"/>
    </row>
    <row r="547" spans="1:36" ht="17.25" customHeight="1" x14ac:dyDescent="0.2">
      <c r="A547" s="81" t="s">
        <v>17</v>
      </c>
      <c r="B547" s="81" t="s">
        <v>303</v>
      </c>
      <c r="C547" s="81" t="s">
        <v>14</v>
      </c>
      <c r="D547" s="81" t="s">
        <v>42</v>
      </c>
      <c r="E547" s="81" t="s">
        <v>1523</v>
      </c>
      <c r="F547" s="38">
        <v>22</v>
      </c>
      <c r="G547" s="38" t="s">
        <v>304</v>
      </c>
      <c r="H547" s="38">
        <v>2005</v>
      </c>
      <c r="I547" s="38" t="s">
        <v>1612</v>
      </c>
      <c r="J547" s="38" t="s">
        <v>1526</v>
      </c>
      <c r="K547" s="38" t="s">
        <v>1527</v>
      </c>
      <c r="L547" s="38" t="s">
        <v>95</v>
      </c>
      <c r="M547" s="38" t="s">
        <v>77</v>
      </c>
      <c r="N547" s="38"/>
      <c r="O547" s="38"/>
      <c r="P547" s="38" t="s">
        <v>96</v>
      </c>
      <c r="Q547" s="38" t="s">
        <v>2059</v>
      </c>
      <c r="R547" s="38"/>
      <c r="S547" s="38"/>
      <c r="T547" s="38"/>
      <c r="U547" s="38"/>
      <c r="V547" s="38"/>
      <c r="W547" s="38"/>
      <c r="X547" s="38"/>
      <c r="Y547" s="38"/>
      <c r="Z547" s="38"/>
      <c r="AA547" s="38"/>
      <c r="AB547" s="38"/>
      <c r="AC547" s="38"/>
      <c r="AD547" s="38"/>
      <c r="AE547" s="38"/>
      <c r="AF547" s="38"/>
      <c r="AG547" s="38"/>
      <c r="AH547" s="38"/>
      <c r="AI547" s="38"/>
      <c r="AJ547" s="38"/>
    </row>
    <row r="548" spans="1:36" ht="17.25" customHeight="1" x14ac:dyDescent="0.2">
      <c r="A548" s="81" t="s">
        <v>17</v>
      </c>
      <c r="B548" s="81" t="s">
        <v>306</v>
      </c>
      <c r="C548" s="81" t="s">
        <v>14</v>
      </c>
      <c r="D548" s="81" t="s">
        <v>42</v>
      </c>
      <c r="E548" s="81" t="s">
        <v>1523</v>
      </c>
      <c r="F548" s="38">
        <v>23</v>
      </c>
      <c r="G548" s="38" t="s">
        <v>307</v>
      </c>
      <c r="H548" s="38">
        <v>2006</v>
      </c>
      <c r="I548" s="38" t="s">
        <v>1570</v>
      </c>
      <c r="J548" s="38" t="s">
        <v>1526</v>
      </c>
      <c r="K548" s="38" t="s">
        <v>1527</v>
      </c>
      <c r="L548" s="38" t="s">
        <v>95</v>
      </c>
      <c r="M548" s="38" t="s">
        <v>77</v>
      </c>
      <c r="N548" s="38"/>
      <c r="O548" s="38"/>
      <c r="P548" s="38" t="s">
        <v>96</v>
      </c>
      <c r="Q548" s="38" t="s">
        <v>2059</v>
      </c>
      <c r="R548" s="38"/>
      <c r="S548" s="38"/>
      <c r="T548" s="38"/>
      <c r="U548" s="38"/>
      <c r="V548" s="38"/>
      <c r="W548" s="38"/>
      <c r="X548" s="38"/>
      <c r="Y548" s="38"/>
      <c r="Z548" s="38"/>
      <c r="AA548" s="38"/>
      <c r="AB548" s="38"/>
      <c r="AC548" s="38"/>
      <c r="AD548" s="38"/>
      <c r="AE548" s="38"/>
      <c r="AF548" s="38"/>
      <c r="AG548" s="38"/>
      <c r="AH548" s="38"/>
      <c r="AI548" s="38"/>
      <c r="AJ548" s="38"/>
    </row>
    <row r="549" spans="1:36" ht="17.25" customHeight="1" x14ac:dyDescent="0.2">
      <c r="A549" s="81" t="s">
        <v>17</v>
      </c>
      <c r="B549" s="81" t="s">
        <v>309</v>
      </c>
      <c r="C549" s="81" t="s">
        <v>14</v>
      </c>
      <c r="D549" s="81" t="s">
        <v>42</v>
      </c>
      <c r="E549" s="81" t="s">
        <v>1523</v>
      </c>
      <c r="F549" s="38">
        <v>24</v>
      </c>
      <c r="G549" s="38" t="s">
        <v>310</v>
      </c>
      <c r="H549" s="38">
        <v>2007</v>
      </c>
      <c r="I549" s="38" t="s">
        <v>1615</v>
      </c>
      <c r="J549" s="38" t="s">
        <v>1526</v>
      </c>
      <c r="K549" s="38" t="s">
        <v>1527</v>
      </c>
      <c r="L549" s="38" t="s">
        <v>95</v>
      </c>
      <c r="M549" s="38" t="s">
        <v>77</v>
      </c>
      <c r="N549" s="38"/>
      <c r="O549" s="38"/>
      <c r="P549" s="38" t="s">
        <v>96</v>
      </c>
      <c r="Q549" s="38" t="s">
        <v>2059</v>
      </c>
      <c r="R549" s="38"/>
      <c r="S549" s="38"/>
      <c r="T549" s="38"/>
      <c r="U549" s="38"/>
      <c r="V549" s="38"/>
      <c r="W549" s="38"/>
      <c r="X549" s="38"/>
      <c r="Y549" s="38"/>
      <c r="Z549" s="38"/>
      <c r="AA549" s="38"/>
      <c r="AB549" s="38"/>
      <c r="AC549" s="38"/>
      <c r="AD549" s="38"/>
      <c r="AE549" s="38"/>
      <c r="AF549" s="38"/>
      <c r="AG549" s="38"/>
      <c r="AH549" s="38"/>
      <c r="AI549" s="38"/>
      <c r="AJ549" s="38"/>
    </row>
    <row r="550" spans="1:36" ht="17.25" customHeight="1" x14ac:dyDescent="0.2">
      <c r="A550" s="81" t="s">
        <v>17</v>
      </c>
      <c r="B550" s="81" t="s">
        <v>312</v>
      </c>
      <c r="C550" s="81" t="s">
        <v>14</v>
      </c>
      <c r="D550" s="81" t="s">
        <v>42</v>
      </c>
      <c r="E550" s="81" t="s">
        <v>1523</v>
      </c>
      <c r="F550" s="38">
        <v>25</v>
      </c>
      <c r="G550" s="38" t="s">
        <v>313</v>
      </c>
      <c r="H550" s="38">
        <v>2008</v>
      </c>
      <c r="I550" s="38" t="s">
        <v>1588</v>
      </c>
      <c r="J550" s="38" t="s">
        <v>1526</v>
      </c>
      <c r="K550" s="38" t="s">
        <v>1527</v>
      </c>
      <c r="L550" s="38" t="s">
        <v>95</v>
      </c>
      <c r="M550" s="38" t="s">
        <v>77</v>
      </c>
      <c r="N550" s="38"/>
      <c r="O550" s="38"/>
      <c r="P550" s="38" t="s">
        <v>96</v>
      </c>
      <c r="Q550" s="38" t="s">
        <v>2059</v>
      </c>
      <c r="R550" s="38"/>
      <c r="S550" s="38"/>
      <c r="T550" s="38"/>
      <c r="U550" s="38"/>
      <c r="V550" s="38"/>
      <c r="W550" s="38"/>
      <c r="X550" s="38"/>
      <c r="Y550" s="38"/>
      <c r="Z550" s="38"/>
      <c r="AA550" s="38"/>
      <c r="AB550" s="38"/>
      <c r="AC550" s="38"/>
      <c r="AD550" s="38"/>
      <c r="AE550" s="38"/>
      <c r="AF550" s="38"/>
      <c r="AG550" s="38"/>
      <c r="AH550" s="38"/>
      <c r="AI550" s="38"/>
      <c r="AJ550" s="38"/>
    </row>
    <row r="551" spans="1:36" ht="17.25" customHeight="1" x14ac:dyDescent="0.2">
      <c r="A551" s="81" t="s">
        <v>17</v>
      </c>
      <c r="B551" s="81" t="s">
        <v>315</v>
      </c>
      <c r="C551" s="81" t="s">
        <v>14</v>
      </c>
      <c r="D551" s="81" t="s">
        <v>42</v>
      </c>
      <c r="E551" s="81" t="s">
        <v>1523</v>
      </c>
      <c r="F551" s="38">
        <v>26</v>
      </c>
      <c r="G551" s="38" t="s">
        <v>317</v>
      </c>
      <c r="H551" s="38">
        <v>2009</v>
      </c>
      <c r="I551" s="38" t="s">
        <v>1535</v>
      </c>
      <c r="J551" s="38" t="s">
        <v>1526</v>
      </c>
      <c r="K551" s="38" t="s">
        <v>1527</v>
      </c>
      <c r="L551" s="38" t="s">
        <v>95</v>
      </c>
      <c r="M551" s="38" t="s">
        <v>77</v>
      </c>
      <c r="N551" s="38"/>
      <c r="O551" s="38"/>
      <c r="P551" s="38" t="s">
        <v>96</v>
      </c>
      <c r="Q551" s="38" t="s">
        <v>2059</v>
      </c>
      <c r="R551" s="38"/>
      <c r="S551" s="38"/>
      <c r="T551" s="38"/>
      <c r="U551" s="38"/>
      <c r="V551" s="38"/>
      <c r="W551" s="38"/>
      <c r="X551" s="38"/>
      <c r="Y551" s="38"/>
      <c r="Z551" s="38"/>
      <c r="AA551" s="38"/>
      <c r="AB551" s="38"/>
      <c r="AC551" s="38"/>
      <c r="AD551" s="38"/>
      <c r="AE551" s="38"/>
      <c r="AF551" s="38"/>
      <c r="AG551" s="38"/>
      <c r="AH551" s="38"/>
      <c r="AI551" s="38"/>
      <c r="AJ551" s="38"/>
    </row>
    <row r="552" spans="1:36" ht="17.25" customHeight="1" x14ac:dyDescent="0.2">
      <c r="A552" s="81" t="s">
        <v>17</v>
      </c>
      <c r="B552" s="81" t="s">
        <v>319</v>
      </c>
      <c r="C552" s="81" t="s">
        <v>14</v>
      </c>
      <c r="D552" s="81" t="s">
        <v>42</v>
      </c>
      <c r="E552" s="81" t="s">
        <v>1523</v>
      </c>
      <c r="F552" s="38">
        <v>27</v>
      </c>
      <c r="G552" s="38" t="s">
        <v>320</v>
      </c>
      <c r="H552" s="38">
        <v>2010</v>
      </c>
      <c r="I552" s="38" t="s">
        <v>1552</v>
      </c>
      <c r="J552" s="38" t="s">
        <v>1526</v>
      </c>
      <c r="K552" s="38" t="s">
        <v>1527</v>
      </c>
      <c r="L552" s="38" t="s">
        <v>95</v>
      </c>
      <c r="M552" s="38" t="s">
        <v>77</v>
      </c>
      <c r="N552" s="38"/>
      <c r="O552" s="38"/>
      <c r="P552" s="38" t="s">
        <v>96</v>
      </c>
      <c r="Q552" s="38" t="s">
        <v>2059</v>
      </c>
      <c r="R552" s="38"/>
      <c r="S552" s="38"/>
      <c r="T552" s="38"/>
      <c r="U552" s="38"/>
      <c r="V552" s="38"/>
      <c r="W552" s="38"/>
      <c r="X552" s="38"/>
      <c r="Y552" s="38"/>
      <c r="Z552" s="38"/>
      <c r="AA552" s="38"/>
      <c r="AB552" s="38"/>
      <c r="AC552" s="38"/>
      <c r="AD552" s="38"/>
      <c r="AE552" s="38"/>
      <c r="AF552" s="38"/>
      <c r="AG552" s="38"/>
      <c r="AH552" s="38"/>
      <c r="AI552" s="38"/>
      <c r="AJ552" s="38"/>
    </row>
    <row r="553" spans="1:36" ht="17.25" customHeight="1" x14ac:dyDescent="0.2">
      <c r="A553" s="81" t="s">
        <v>17</v>
      </c>
      <c r="B553" s="81" t="s">
        <v>322</v>
      </c>
      <c r="C553" s="81" t="s">
        <v>14</v>
      </c>
      <c r="D553" s="81" t="s">
        <v>42</v>
      </c>
      <c r="E553" s="81" t="s">
        <v>1523</v>
      </c>
      <c r="F553" s="38">
        <v>28</v>
      </c>
      <c r="G553" s="38" t="s">
        <v>323</v>
      </c>
      <c r="H553" s="38">
        <v>2011</v>
      </c>
      <c r="I553" s="38" t="s">
        <v>1565</v>
      </c>
      <c r="J553" s="38" t="s">
        <v>1526</v>
      </c>
      <c r="K553" s="38" t="s">
        <v>1527</v>
      </c>
      <c r="L553" s="38" t="s">
        <v>95</v>
      </c>
      <c r="M553" s="38" t="s">
        <v>77</v>
      </c>
      <c r="N553" s="38"/>
      <c r="O553" s="38"/>
      <c r="P553" s="38" t="s">
        <v>96</v>
      </c>
      <c r="Q553" s="38" t="s">
        <v>2059</v>
      </c>
      <c r="R553" s="38"/>
      <c r="S553" s="38"/>
      <c r="T553" s="38"/>
      <c r="U553" s="38"/>
      <c r="V553" s="38"/>
      <c r="W553" s="38"/>
      <c r="X553" s="38"/>
      <c r="Y553" s="38"/>
      <c r="Z553" s="38"/>
      <c r="AA553" s="38"/>
      <c r="AB553" s="38"/>
      <c r="AC553" s="38"/>
      <c r="AD553" s="38"/>
      <c r="AE553" s="38"/>
      <c r="AF553" s="38"/>
      <c r="AG553" s="38"/>
      <c r="AH553" s="38"/>
      <c r="AI553" s="38"/>
      <c r="AJ553" s="38"/>
    </row>
    <row r="554" spans="1:36" ht="17.25" customHeight="1" x14ac:dyDescent="0.2">
      <c r="A554" s="81" t="s">
        <v>17</v>
      </c>
      <c r="B554" s="81" t="s">
        <v>325</v>
      </c>
      <c r="C554" s="81" t="s">
        <v>14</v>
      </c>
      <c r="D554" s="81" t="s">
        <v>42</v>
      </c>
      <c r="E554" s="81" t="s">
        <v>1523</v>
      </c>
      <c r="F554" s="38">
        <v>29</v>
      </c>
      <c r="G554" s="38" t="s">
        <v>326</v>
      </c>
      <c r="H554" s="38">
        <v>2012</v>
      </c>
      <c r="I554" s="38" t="s">
        <v>1580</v>
      </c>
      <c r="J554" s="38" t="s">
        <v>1526</v>
      </c>
      <c r="K554" s="38" t="s">
        <v>1527</v>
      </c>
      <c r="L554" s="38" t="s">
        <v>95</v>
      </c>
      <c r="M554" s="38" t="s">
        <v>77</v>
      </c>
      <c r="N554" s="38"/>
      <c r="O554" s="38"/>
      <c r="P554" s="38" t="s">
        <v>96</v>
      </c>
      <c r="Q554" s="38" t="s">
        <v>2059</v>
      </c>
      <c r="R554" s="38"/>
      <c r="S554" s="38"/>
      <c r="T554" s="38"/>
      <c r="U554" s="38"/>
      <c r="V554" s="38"/>
      <c r="W554" s="38"/>
      <c r="X554" s="38"/>
      <c r="Y554" s="38"/>
      <c r="Z554" s="38"/>
      <c r="AA554" s="38"/>
      <c r="AB554" s="38"/>
      <c r="AC554" s="38"/>
      <c r="AD554" s="38"/>
      <c r="AE554" s="38"/>
      <c r="AF554" s="38"/>
      <c r="AG554" s="38"/>
      <c r="AH554" s="38"/>
      <c r="AI554" s="38"/>
      <c r="AJ554" s="38"/>
    </row>
    <row r="555" spans="1:36" ht="17.25" customHeight="1" x14ac:dyDescent="0.2">
      <c r="A555" s="81" t="s">
        <v>17</v>
      </c>
      <c r="B555" s="81" t="s">
        <v>328</v>
      </c>
      <c r="C555" s="81" t="s">
        <v>14</v>
      </c>
      <c r="D555" s="81" t="s">
        <v>42</v>
      </c>
      <c r="E555" s="81" t="s">
        <v>1523</v>
      </c>
      <c r="F555" s="38">
        <v>30</v>
      </c>
      <c r="G555" s="38" t="s">
        <v>329</v>
      </c>
      <c r="H555" s="38">
        <v>2013</v>
      </c>
      <c r="I555" s="38" t="s">
        <v>1606</v>
      </c>
      <c r="J555" s="38" t="s">
        <v>1526</v>
      </c>
      <c r="K555" s="38" t="s">
        <v>1527</v>
      </c>
      <c r="L555" s="38" t="s">
        <v>95</v>
      </c>
      <c r="M555" s="38" t="s">
        <v>77</v>
      </c>
      <c r="N555" s="38"/>
      <c r="O555" s="38"/>
      <c r="P555" s="38" t="s">
        <v>96</v>
      </c>
      <c r="Q555" s="38" t="s">
        <v>2059</v>
      </c>
      <c r="R555" s="38"/>
      <c r="S555" s="38"/>
      <c r="T555" s="38"/>
      <c r="U555" s="38"/>
      <c r="V555" s="38"/>
      <c r="W555" s="38"/>
      <c r="X555" s="38"/>
      <c r="Y555" s="38"/>
      <c r="Z555" s="38"/>
      <c r="AA555" s="38"/>
      <c r="AB555" s="38"/>
      <c r="AC555" s="38"/>
      <c r="AD555" s="38"/>
      <c r="AE555" s="38"/>
      <c r="AF555" s="38"/>
      <c r="AG555" s="38"/>
      <c r="AH555" s="38"/>
      <c r="AI555" s="38"/>
      <c r="AJ555" s="38"/>
    </row>
    <row r="556" spans="1:36" ht="17.25" customHeight="1" x14ac:dyDescent="0.2">
      <c r="A556" s="81" t="s">
        <v>17</v>
      </c>
      <c r="B556" s="81" t="s">
        <v>331</v>
      </c>
      <c r="C556" s="81" t="s">
        <v>14</v>
      </c>
      <c r="D556" s="81" t="s">
        <v>42</v>
      </c>
      <c r="E556" s="81" t="s">
        <v>1523</v>
      </c>
      <c r="F556" s="38">
        <v>31</v>
      </c>
      <c r="G556" s="38" t="s">
        <v>332</v>
      </c>
      <c r="H556" s="38">
        <v>2014</v>
      </c>
      <c r="I556" s="38" t="s">
        <v>1542</v>
      </c>
      <c r="J556" s="38" t="s">
        <v>1526</v>
      </c>
      <c r="K556" s="38" t="s">
        <v>1527</v>
      </c>
      <c r="L556" s="38" t="s">
        <v>95</v>
      </c>
      <c r="M556" s="38" t="s">
        <v>77</v>
      </c>
      <c r="N556" s="38"/>
      <c r="O556" s="38"/>
      <c r="P556" s="38" t="s">
        <v>96</v>
      </c>
      <c r="Q556" s="38" t="s">
        <v>2059</v>
      </c>
      <c r="R556" s="38"/>
      <c r="S556" s="38"/>
      <c r="T556" s="38"/>
      <c r="U556" s="38"/>
      <c r="V556" s="38"/>
      <c r="W556" s="38"/>
      <c r="X556" s="38"/>
      <c r="Y556" s="38"/>
      <c r="Z556" s="38"/>
      <c r="AA556" s="38"/>
      <c r="AB556" s="38"/>
      <c r="AC556" s="38"/>
      <c r="AD556" s="38"/>
      <c r="AE556" s="38"/>
      <c r="AF556" s="38"/>
      <c r="AG556" s="38"/>
      <c r="AH556" s="38"/>
      <c r="AI556" s="38"/>
      <c r="AJ556" s="38"/>
    </row>
    <row r="557" spans="1:36" ht="17.25" customHeight="1" x14ac:dyDescent="0.2">
      <c r="A557" s="81" t="s">
        <v>17</v>
      </c>
      <c r="B557" s="81" t="s">
        <v>334</v>
      </c>
      <c r="C557" s="81" t="s">
        <v>14</v>
      </c>
      <c r="D557" s="81" t="s">
        <v>42</v>
      </c>
      <c r="E557" s="81" t="s">
        <v>1523</v>
      </c>
      <c r="F557" s="38">
        <v>32</v>
      </c>
      <c r="G557" s="38" t="s">
        <v>335</v>
      </c>
      <c r="H557" s="38">
        <v>2015</v>
      </c>
      <c r="I557" s="38" t="s">
        <v>1547</v>
      </c>
      <c r="J557" s="38" t="s">
        <v>1526</v>
      </c>
      <c r="K557" s="38" t="s">
        <v>1527</v>
      </c>
      <c r="L557" s="38" t="s">
        <v>95</v>
      </c>
      <c r="M557" s="38" t="s">
        <v>77</v>
      </c>
      <c r="N557" s="38"/>
      <c r="O557" s="38"/>
      <c r="P557" s="38" t="s">
        <v>96</v>
      </c>
      <c r="Q557" s="38" t="s">
        <v>2059</v>
      </c>
      <c r="R557" s="38"/>
      <c r="S557" s="38"/>
      <c r="T557" s="38"/>
      <c r="U557" s="38"/>
      <c r="V557" s="38"/>
      <c r="W557" s="38"/>
      <c r="X557" s="38"/>
      <c r="Y557" s="38"/>
      <c r="Z557" s="38"/>
      <c r="AA557" s="38"/>
      <c r="AB557" s="38"/>
      <c r="AC557" s="38"/>
      <c r="AD557" s="38"/>
      <c r="AE557" s="38"/>
      <c r="AF557" s="38"/>
      <c r="AG557" s="38"/>
      <c r="AH557" s="38"/>
      <c r="AI557" s="38"/>
      <c r="AJ557" s="38"/>
    </row>
    <row r="558" spans="1:36" ht="17.25" customHeight="1" x14ac:dyDescent="0.2">
      <c r="A558" s="81" t="s">
        <v>17</v>
      </c>
      <c r="B558" s="81" t="s">
        <v>453</v>
      </c>
      <c r="C558" s="81" t="s">
        <v>14</v>
      </c>
      <c r="D558" s="81" t="s">
        <v>42</v>
      </c>
      <c r="E558" s="81" t="s">
        <v>1523</v>
      </c>
      <c r="F558" s="38">
        <v>33</v>
      </c>
      <c r="G558" s="38" t="s">
        <v>454</v>
      </c>
      <c r="H558" s="38">
        <v>2016</v>
      </c>
      <c r="I558" s="38" t="s">
        <v>1594</v>
      </c>
      <c r="J558" s="38" t="s">
        <v>1526</v>
      </c>
      <c r="K558" s="38" t="s">
        <v>1527</v>
      </c>
      <c r="L558" s="38" t="s">
        <v>95</v>
      </c>
      <c r="M558" s="38" t="s">
        <v>77</v>
      </c>
      <c r="N558" s="38"/>
      <c r="O558" s="38"/>
      <c r="P558" s="38" t="s">
        <v>96</v>
      </c>
      <c r="Q558" s="38" t="s">
        <v>2059</v>
      </c>
      <c r="R558" s="38"/>
      <c r="S558" s="38"/>
      <c r="T558" s="38"/>
      <c r="U558" s="38"/>
      <c r="V558" s="38"/>
      <c r="W558" s="38"/>
      <c r="X558" s="38"/>
      <c r="Y558" s="38"/>
      <c r="Z558" s="38"/>
      <c r="AA558" s="38"/>
      <c r="AB558" s="38"/>
      <c r="AC558" s="38"/>
      <c r="AD558" s="38"/>
      <c r="AE558" s="38"/>
      <c r="AF558" s="38"/>
      <c r="AG558" s="38"/>
      <c r="AH558" s="38"/>
      <c r="AI558" s="38"/>
      <c r="AJ558" s="38"/>
    </row>
    <row r="559" spans="1:36" ht="17.25" customHeight="1" x14ac:dyDescent="0.2">
      <c r="A559" s="81" t="s">
        <v>17</v>
      </c>
      <c r="B559" s="81" t="s">
        <v>1584</v>
      </c>
      <c r="C559" s="81" t="s">
        <v>14</v>
      </c>
      <c r="D559" s="81" t="s">
        <v>42</v>
      </c>
      <c r="E559" s="81" t="s">
        <v>1523</v>
      </c>
      <c r="F559" s="38">
        <v>34</v>
      </c>
      <c r="G559" s="38" t="s">
        <v>555</v>
      </c>
      <c r="H559" s="38">
        <v>2017</v>
      </c>
      <c r="I559" s="38" t="s">
        <v>1586</v>
      </c>
      <c r="J559" s="38" t="s">
        <v>1526</v>
      </c>
      <c r="K559" s="38" t="s">
        <v>1527</v>
      </c>
      <c r="L559" s="38" t="s">
        <v>95</v>
      </c>
      <c r="M559" s="38" t="s">
        <v>77</v>
      </c>
      <c r="N559" s="38"/>
      <c r="O559" s="38"/>
      <c r="P559" s="38" t="s">
        <v>96</v>
      </c>
      <c r="Q559" s="38" t="s">
        <v>2059</v>
      </c>
      <c r="R559" s="38"/>
      <c r="S559" s="38"/>
      <c r="T559" s="38"/>
      <c r="U559" s="38"/>
      <c r="V559" s="38"/>
      <c r="W559" s="38"/>
      <c r="X559" s="38"/>
      <c r="Y559" s="38"/>
      <c r="Z559" s="38"/>
      <c r="AA559" s="38"/>
      <c r="AB559" s="38"/>
      <c r="AC559" s="38"/>
      <c r="AD559" s="38"/>
      <c r="AE559" s="38"/>
      <c r="AF559" s="38"/>
      <c r="AG559" s="38"/>
      <c r="AH559" s="38"/>
      <c r="AI559" s="38"/>
      <c r="AJ559" s="38"/>
    </row>
    <row r="560" spans="1:36" ht="17.25" customHeight="1" x14ac:dyDescent="0.2">
      <c r="A560" s="81" t="s">
        <v>17</v>
      </c>
      <c r="B560" s="81" t="s">
        <v>513</v>
      </c>
      <c r="C560" s="81" t="s">
        <v>14</v>
      </c>
      <c r="D560" s="81" t="s">
        <v>42</v>
      </c>
      <c r="E560" s="81" t="s">
        <v>1629</v>
      </c>
      <c r="F560" s="38">
        <v>1</v>
      </c>
      <c r="G560" s="38" t="s">
        <v>238</v>
      </c>
      <c r="H560" s="38">
        <v>1984</v>
      </c>
      <c r="I560" s="38" t="s">
        <v>1666</v>
      </c>
      <c r="J560" s="38" t="s">
        <v>1635</v>
      </c>
      <c r="K560" s="38" t="s">
        <v>1527</v>
      </c>
      <c r="L560" s="38" t="s">
        <v>95</v>
      </c>
      <c r="M560" s="38" t="s">
        <v>77</v>
      </c>
      <c r="N560" s="38"/>
      <c r="O560" s="38"/>
      <c r="P560" s="38" t="s">
        <v>96</v>
      </c>
      <c r="Q560" s="38" t="s">
        <v>2059</v>
      </c>
      <c r="R560" s="38"/>
      <c r="S560" s="38"/>
      <c r="T560" s="38"/>
      <c r="U560" s="38"/>
      <c r="V560" s="38"/>
      <c r="W560" s="38"/>
      <c r="X560" s="38"/>
      <c r="Y560" s="38"/>
      <c r="Z560" s="38"/>
      <c r="AA560" s="38"/>
      <c r="AB560" s="38"/>
      <c r="AC560" s="38"/>
      <c r="AD560" s="38"/>
      <c r="AE560" s="38"/>
      <c r="AF560" s="38"/>
      <c r="AG560" s="38"/>
      <c r="AH560" s="38"/>
      <c r="AI560" s="38"/>
      <c r="AJ560" s="38"/>
    </row>
    <row r="561" spans="1:36" ht="17.25" customHeight="1" x14ac:dyDescent="0.2">
      <c r="A561" s="81" t="s">
        <v>17</v>
      </c>
      <c r="B561" s="81" t="s">
        <v>514</v>
      </c>
      <c r="C561" s="81" t="s">
        <v>14</v>
      </c>
      <c r="D561" s="81" t="s">
        <v>42</v>
      </c>
      <c r="E561" s="81" t="s">
        <v>1629</v>
      </c>
      <c r="F561" s="38">
        <v>2</v>
      </c>
      <c r="G561" s="38" t="s">
        <v>190</v>
      </c>
      <c r="H561" s="38">
        <v>1985</v>
      </c>
      <c r="I561" s="38" t="s">
        <v>1634</v>
      </c>
      <c r="J561" s="38" t="s">
        <v>1635</v>
      </c>
      <c r="K561" s="38" t="s">
        <v>1527</v>
      </c>
      <c r="L561" s="38" t="s">
        <v>95</v>
      </c>
      <c r="M561" s="38" t="s">
        <v>77</v>
      </c>
      <c r="N561" s="38"/>
      <c r="O561" s="38"/>
      <c r="P561" s="38" t="s">
        <v>96</v>
      </c>
      <c r="Q561" s="38" t="s">
        <v>2059</v>
      </c>
      <c r="R561" s="38"/>
      <c r="S561" s="38"/>
      <c r="T561" s="38"/>
      <c r="U561" s="38"/>
      <c r="V561" s="38"/>
      <c r="W561" s="38"/>
      <c r="X561" s="38"/>
      <c r="Y561" s="38"/>
      <c r="Z561" s="38"/>
      <c r="AA561" s="38"/>
      <c r="AB561" s="38"/>
      <c r="AC561" s="38"/>
      <c r="AD561" s="38"/>
      <c r="AE561" s="38"/>
      <c r="AF561" s="38"/>
      <c r="AG561" s="38"/>
      <c r="AH561" s="38"/>
      <c r="AI561" s="38"/>
      <c r="AJ561" s="38"/>
    </row>
    <row r="562" spans="1:36" ht="17.25" customHeight="1" x14ac:dyDescent="0.2">
      <c r="A562" s="81" t="s">
        <v>17</v>
      </c>
      <c r="B562" s="81" t="s">
        <v>515</v>
      </c>
      <c r="C562" s="81" t="s">
        <v>14</v>
      </c>
      <c r="D562" s="81" t="s">
        <v>42</v>
      </c>
      <c r="E562" s="81" t="s">
        <v>1629</v>
      </c>
      <c r="F562" s="38">
        <v>3</v>
      </c>
      <c r="G562" s="38" t="s">
        <v>244</v>
      </c>
      <c r="H562" s="38">
        <v>1986</v>
      </c>
      <c r="I562" s="38" t="s">
        <v>1669</v>
      </c>
      <c r="J562" s="38" t="s">
        <v>1635</v>
      </c>
      <c r="K562" s="38" t="s">
        <v>1527</v>
      </c>
      <c r="L562" s="38" t="s">
        <v>95</v>
      </c>
      <c r="M562" s="38" t="s">
        <v>77</v>
      </c>
      <c r="N562" s="38"/>
      <c r="O562" s="38"/>
      <c r="P562" s="38" t="s">
        <v>96</v>
      </c>
      <c r="Q562" s="38" t="s">
        <v>2059</v>
      </c>
      <c r="R562" s="38"/>
      <c r="S562" s="38"/>
      <c r="T562" s="38"/>
      <c r="U562" s="38"/>
      <c r="V562" s="38"/>
      <c r="W562" s="38"/>
      <c r="X562" s="38"/>
      <c r="Y562" s="38"/>
      <c r="Z562" s="38"/>
      <c r="AA562" s="38"/>
      <c r="AB562" s="38"/>
      <c r="AC562" s="38"/>
      <c r="AD562" s="38"/>
      <c r="AE562" s="38"/>
      <c r="AF562" s="38"/>
      <c r="AG562" s="38"/>
      <c r="AH562" s="38"/>
      <c r="AI562" s="38"/>
      <c r="AJ562" s="38"/>
    </row>
    <row r="563" spans="1:36" ht="17.25" customHeight="1" x14ac:dyDescent="0.2">
      <c r="A563" s="81" t="s">
        <v>17</v>
      </c>
      <c r="B563" s="81" t="s">
        <v>516</v>
      </c>
      <c r="C563" s="81" t="s">
        <v>14</v>
      </c>
      <c r="D563" s="81" t="s">
        <v>42</v>
      </c>
      <c r="E563" s="81" t="s">
        <v>1629</v>
      </c>
      <c r="F563" s="38">
        <v>4</v>
      </c>
      <c r="G563" s="38" t="s">
        <v>248</v>
      </c>
      <c r="H563" s="38">
        <v>1987</v>
      </c>
      <c r="I563" s="38" t="s">
        <v>1661</v>
      </c>
      <c r="J563" s="38" t="s">
        <v>1635</v>
      </c>
      <c r="K563" s="38" t="s">
        <v>1527</v>
      </c>
      <c r="L563" s="38" t="s">
        <v>95</v>
      </c>
      <c r="M563" s="38" t="s">
        <v>77</v>
      </c>
      <c r="N563" s="38"/>
      <c r="O563" s="38"/>
      <c r="P563" s="38" t="s">
        <v>96</v>
      </c>
      <c r="Q563" s="38" t="s">
        <v>2059</v>
      </c>
      <c r="R563" s="38"/>
      <c r="S563" s="38"/>
      <c r="T563" s="38"/>
      <c r="U563" s="38"/>
      <c r="V563" s="38"/>
      <c r="W563" s="38"/>
      <c r="X563" s="38"/>
      <c r="Y563" s="38"/>
      <c r="Z563" s="38"/>
      <c r="AA563" s="38"/>
      <c r="AB563" s="38"/>
      <c r="AC563" s="38"/>
      <c r="AD563" s="38"/>
      <c r="AE563" s="38"/>
      <c r="AF563" s="38"/>
      <c r="AG563" s="38"/>
      <c r="AH563" s="38"/>
      <c r="AI563" s="38"/>
      <c r="AJ563" s="38"/>
    </row>
    <row r="564" spans="1:36" ht="17.25" customHeight="1" x14ac:dyDescent="0.2">
      <c r="A564" s="81" t="s">
        <v>17</v>
      </c>
      <c r="B564" s="81" t="s">
        <v>517</v>
      </c>
      <c r="C564" s="81" t="s">
        <v>14</v>
      </c>
      <c r="D564" s="81" t="s">
        <v>42</v>
      </c>
      <c r="E564" s="81" t="s">
        <v>1629</v>
      </c>
      <c r="F564" s="38">
        <v>5</v>
      </c>
      <c r="G564" s="38" t="s">
        <v>251</v>
      </c>
      <c r="H564" s="38">
        <v>1988</v>
      </c>
      <c r="I564" s="38" t="s">
        <v>1687</v>
      </c>
      <c r="J564" s="38" t="s">
        <v>1635</v>
      </c>
      <c r="K564" s="38" t="s">
        <v>1527</v>
      </c>
      <c r="L564" s="38" t="s">
        <v>95</v>
      </c>
      <c r="M564" s="38" t="s">
        <v>77</v>
      </c>
      <c r="N564" s="38"/>
      <c r="O564" s="38"/>
      <c r="P564" s="38" t="s">
        <v>96</v>
      </c>
      <c r="Q564" s="38" t="s">
        <v>2059</v>
      </c>
      <c r="R564" s="38"/>
      <c r="S564" s="38"/>
      <c r="T564" s="38"/>
      <c r="U564" s="38"/>
      <c r="V564" s="38"/>
      <c r="W564" s="38"/>
      <c r="X564" s="38"/>
      <c r="Y564" s="38"/>
      <c r="Z564" s="38"/>
      <c r="AA564" s="38"/>
      <c r="AB564" s="38"/>
      <c r="AC564" s="38"/>
      <c r="AD564" s="38"/>
      <c r="AE564" s="38"/>
      <c r="AF564" s="38"/>
      <c r="AG564" s="38"/>
      <c r="AH564" s="38"/>
      <c r="AI564" s="38"/>
      <c r="AJ564" s="38"/>
    </row>
    <row r="565" spans="1:36" ht="17.25" customHeight="1" x14ac:dyDescent="0.2">
      <c r="A565" s="81" t="s">
        <v>17</v>
      </c>
      <c r="B565" s="81" t="s">
        <v>518</v>
      </c>
      <c r="C565" s="81" t="s">
        <v>14</v>
      </c>
      <c r="D565" s="81" t="s">
        <v>42</v>
      </c>
      <c r="E565" s="81" t="s">
        <v>1629</v>
      </c>
      <c r="F565" s="38">
        <v>6</v>
      </c>
      <c r="G565" s="38" t="s">
        <v>254</v>
      </c>
      <c r="H565" s="38">
        <v>1989</v>
      </c>
      <c r="I565" s="38" t="s">
        <v>1649</v>
      </c>
      <c r="J565" s="38" t="s">
        <v>1635</v>
      </c>
      <c r="K565" s="38" t="s">
        <v>1527</v>
      </c>
      <c r="L565" s="38" t="s">
        <v>95</v>
      </c>
      <c r="M565" s="38" t="s">
        <v>77</v>
      </c>
      <c r="N565" s="38"/>
      <c r="O565" s="38"/>
      <c r="P565" s="38" t="s">
        <v>96</v>
      </c>
      <c r="Q565" s="38" t="s">
        <v>2059</v>
      </c>
      <c r="R565" s="38"/>
      <c r="S565" s="38"/>
      <c r="T565" s="38"/>
      <c r="U565" s="38"/>
      <c r="V565" s="38"/>
      <c r="W565" s="38"/>
      <c r="X565" s="38"/>
      <c r="Y565" s="38"/>
      <c r="Z565" s="38"/>
      <c r="AA565" s="38"/>
      <c r="AB565" s="38"/>
      <c r="AC565" s="38"/>
      <c r="AD565" s="38"/>
      <c r="AE565" s="38"/>
      <c r="AF565" s="38"/>
      <c r="AG565" s="38"/>
      <c r="AH565" s="38"/>
      <c r="AI565" s="38"/>
      <c r="AJ565" s="38"/>
    </row>
    <row r="566" spans="1:36" ht="17.25" customHeight="1" x14ac:dyDescent="0.2">
      <c r="A566" s="81" t="s">
        <v>17</v>
      </c>
      <c r="B566" s="81" t="s">
        <v>491</v>
      </c>
      <c r="C566" s="81" t="s">
        <v>14</v>
      </c>
      <c r="D566" s="81" t="s">
        <v>42</v>
      </c>
      <c r="E566" s="81" t="s">
        <v>1629</v>
      </c>
      <c r="F566" s="38">
        <v>7</v>
      </c>
      <c r="G566" s="38" t="s">
        <v>257</v>
      </c>
      <c r="H566" s="38">
        <v>1990</v>
      </c>
      <c r="I566" s="38" t="s">
        <v>1696</v>
      </c>
      <c r="J566" s="38" t="s">
        <v>1635</v>
      </c>
      <c r="K566" s="38" t="s">
        <v>1527</v>
      </c>
      <c r="L566" s="38" t="s">
        <v>95</v>
      </c>
      <c r="M566" s="38" t="s">
        <v>77</v>
      </c>
      <c r="N566" s="38"/>
      <c r="O566" s="38"/>
      <c r="P566" s="38" t="s">
        <v>96</v>
      </c>
      <c r="Q566" s="38" t="s">
        <v>2059</v>
      </c>
      <c r="R566" s="38"/>
      <c r="S566" s="38"/>
      <c r="T566" s="38"/>
      <c r="U566" s="38"/>
      <c r="V566" s="38"/>
      <c r="W566" s="38"/>
      <c r="X566" s="38"/>
      <c r="Y566" s="38"/>
      <c r="Z566" s="38"/>
      <c r="AA566" s="38"/>
      <c r="AB566" s="38"/>
      <c r="AC566" s="38"/>
      <c r="AD566" s="38"/>
      <c r="AE566" s="38"/>
      <c r="AF566" s="38"/>
      <c r="AG566" s="38"/>
      <c r="AH566" s="38"/>
      <c r="AI566" s="38"/>
      <c r="AJ566" s="38"/>
    </row>
    <row r="567" spans="1:36" ht="17.25" customHeight="1" x14ac:dyDescent="0.2">
      <c r="A567" s="81" t="s">
        <v>17</v>
      </c>
      <c r="B567" s="81" t="s">
        <v>364</v>
      </c>
      <c r="C567" s="81" t="s">
        <v>14</v>
      </c>
      <c r="D567" s="81" t="s">
        <v>42</v>
      </c>
      <c r="E567" s="81" t="s">
        <v>1629</v>
      </c>
      <c r="F567" s="38">
        <v>8</v>
      </c>
      <c r="G567" s="38" t="s">
        <v>260</v>
      </c>
      <c r="H567" s="38">
        <v>1991</v>
      </c>
      <c r="I567" s="38" t="s">
        <v>1727</v>
      </c>
      <c r="J567" s="38" t="s">
        <v>1635</v>
      </c>
      <c r="K567" s="38" t="s">
        <v>1527</v>
      </c>
      <c r="L567" s="38" t="s">
        <v>95</v>
      </c>
      <c r="M567" s="38" t="s">
        <v>77</v>
      </c>
      <c r="N567" s="38"/>
      <c r="O567" s="38"/>
      <c r="P567" s="38" t="s">
        <v>96</v>
      </c>
      <c r="Q567" s="38" t="s">
        <v>2059</v>
      </c>
      <c r="R567" s="38"/>
      <c r="S567" s="38"/>
      <c r="T567" s="38"/>
      <c r="U567" s="38"/>
      <c r="V567" s="38"/>
      <c r="W567" s="38"/>
      <c r="X567" s="38"/>
      <c r="Y567" s="38"/>
      <c r="Z567" s="38"/>
      <c r="AA567" s="38"/>
      <c r="AB567" s="38"/>
      <c r="AC567" s="38"/>
      <c r="AD567" s="38"/>
      <c r="AE567" s="38"/>
      <c r="AF567" s="38"/>
      <c r="AG567" s="38"/>
      <c r="AH567" s="38"/>
      <c r="AI567" s="38"/>
      <c r="AJ567" s="38"/>
    </row>
    <row r="568" spans="1:36" ht="17.25" customHeight="1" x14ac:dyDescent="0.2">
      <c r="A568" s="81" t="s">
        <v>17</v>
      </c>
      <c r="B568" s="81" t="s">
        <v>492</v>
      </c>
      <c r="C568" s="81" t="s">
        <v>14</v>
      </c>
      <c r="D568" s="81" t="s">
        <v>42</v>
      </c>
      <c r="E568" s="81" t="s">
        <v>1629</v>
      </c>
      <c r="F568" s="38">
        <v>9</v>
      </c>
      <c r="G568" s="38" t="s">
        <v>263</v>
      </c>
      <c r="H568" s="38">
        <v>1992</v>
      </c>
      <c r="I568" s="38" t="s">
        <v>1724</v>
      </c>
      <c r="J568" s="38" t="s">
        <v>1631</v>
      </c>
      <c r="K568" s="38" t="s">
        <v>1527</v>
      </c>
      <c r="L568" s="38" t="s">
        <v>95</v>
      </c>
      <c r="M568" s="38" t="s">
        <v>77</v>
      </c>
      <c r="N568" s="38"/>
      <c r="O568" s="38"/>
      <c r="P568" s="38" t="s">
        <v>96</v>
      </c>
      <c r="Q568" s="38" t="s">
        <v>2059</v>
      </c>
      <c r="R568" s="38"/>
      <c r="S568" s="38"/>
      <c r="T568" s="38"/>
      <c r="U568" s="38"/>
      <c r="V568" s="38"/>
      <c r="W568" s="38"/>
      <c r="X568" s="38"/>
      <c r="Y568" s="38"/>
      <c r="Z568" s="38"/>
      <c r="AA568" s="38"/>
      <c r="AB568" s="38"/>
      <c r="AC568" s="38"/>
      <c r="AD568" s="38"/>
      <c r="AE568" s="38"/>
      <c r="AF568" s="38"/>
      <c r="AG568" s="38"/>
      <c r="AH568" s="38"/>
      <c r="AI568" s="38"/>
      <c r="AJ568" s="38"/>
    </row>
    <row r="569" spans="1:36" ht="17.25" customHeight="1" x14ac:dyDescent="0.2">
      <c r="A569" s="81" t="s">
        <v>17</v>
      </c>
      <c r="B569" s="81" t="s">
        <v>493</v>
      </c>
      <c r="C569" s="81" t="s">
        <v>14</v>
      </c>
      <c r="D569" s="81" t="s">
        <v>42</v>
      </c>
      <c r="E569" s="81" t="s">
        <v>1629</v>
      </c>
      <c r="F569" s="38">
        <v>10</v>
      </c>
      <c r="G569" s="38" t="s">
        <v>266</v>
      </c>
      <c r="H569" s="38">
        <v>1993</v>
      </c>
      <c r="I569" s="38" t="s">
        <v>1684</v>
      </c>
      <c r="J569" s="38" t="s">
        <v>1631</v>
      </c>
      <c r="K569" s="38" t="s">
        <v>1527</v>
      </c>
      <c r="L569" s="38" t="s">
        <v>95</v>
      </c>
      <c r="M569" s="38" t="s">
        <v>77</v>
      </c>
      <c r="N569" s="38"/>
      <c r="O569" s="38"/>
      <c r="P569" s="38" t="s">
        <v>96</v>
      </c>
      <c r="Q569" s="38" t="s">
        <v>2059</v>
      </c>
      <c r="R569" s="38"/>
      <c r="S569" s="38"/>
      <c r="T569" s="38"/>
      <c r="U569" s="38"/>
      <c r="V569" s="38"/>
      <c r="W569" s="38"/>
      <c r="X569" s="38"/>
      <c r="Y569" s="38"/>
      <c r="Z569" s="38"/>
      <c r="AA569" s="38"/>
      <c r="AB569" s="38"/>
      <c r="AC569" s="38"/>
      <c r="AD569" s="38"/>
      <c r="AE569" s="38"/>
      <c r="AF569" s="38"/>
      <c r="AG569" s="38"/>
      <c r="AH569" s="38"/>
      <c r="AI569" s="38"/>
      <c r="AJ569" s="38"/>
    </row>
    <row r="570" spans="1:36" ht="17.25" customHeight="1" x14ac:dyDescent="0.2">
      <c r="A570" s="81" t="s">
        <v>17</v>
      </c>
      <c r="B570" s="81" t="s">
        <v>494</v>
      </c>
      <c r="C570" s="81" t="s">
        <v>14</v>
      </c>
      <c r="D570" s="81" t="s">
        <v>42</v>
      </c>
      <c r="E570" s="81" t="s">
        <v>1629</v>
      </c>
      <c r="F570" s="38">
        <v>11</v>
      </c>
      <c r="G570" s="38" t="s">
        <v>269</v>
      </c>
      <c r="H570" s="38">
        <v>1994</v>
      </c>
      <c r="I570" s="38" t="s">
        <v>1654</v>
      </c>
      <c r="J570" s="38" t="s">
        <v>1631</v>
      </c>
      <c r="K570" s="38" t="s">
        <v>1527</v>
      </c>
      <c r="L570" s="38" t="s">
        <v>95</v>
      </c>
      <c r="M570" s="38" t="s">
        <v>77</v>
      </c>
      <c r="N570" s="38"/>
      <c r="O570" s="38"/>
      <c r="P570" s="38" t="s">
        <v>96</v>
      </c>
      <c r="Q570" s="38" t="s">
        <v>2059</v>
      </c>
      <c r="R570" s="38"/>
      <c r="S570" s="38"/>
      <c r="T570" s="38"/>
      <c r="U570" s="38"/>
      <c r="V570" s="38"/>
      <c r="W570" s="38"/>
      <c r="X570" s="38"/>
      <c r="Y570" s="38"/>
      <c r="Z570" s="38"/>
      <c r="AA570" s="38"/>
      <c r="AB570" s="38"/>
      <c r="AC570" s="38"/>
      <c r="AD570" s="38"/>
      <c r="AE570" s="38"/>
      <c r="AF570" s="38"/>
      <c r="AG570" s="38"/>
      <c r="AH570" s="38"/>
      <c r="AI570" s="38"/>
      <c r="AJ570" s="38"/>
    </row>
    <row r="571" spans="1:36" ht="17.25" customHeight="1" x14ac:dyDescent="0.2">
      <c r="A571" s="81" t="s">
        <v>17</v>
      </c>
      <c r="B571" s="81" t="s">
        <v>495</v>
      </c>
      <c r="C571" s="81" t="s">
        <v>14</v>
      </c>
      <c r="D571" s="81" t="s">
        <v>42</v>
      </c>
      <c r="E571" s="81" t="s">
        <v>1629</v>
      </c>
      <c r="F571" s="38">
        <v>12</v>
      </c>
      <c r="G571" s="38" t="s">
        <v>273</v>
      </c>
      <c r="H571" s="38">
        <v>1995</v>
      </c>
      <c r="I571" s="38" t="s">
        <v>1734</v>
      </c>
      <c r="J571" s="38" t="s">
        <v>1631</v>
      </c>
      <c r="K571" s="38" t="s">
        <v>1527</v>
      </c>
      <c r="L571" s="38" t="s">
        <v>95</v>
      </c>
      <c r="M571" s="38" t="s">
        <v>77</v>
      </c>
      <c r="N571" s="38"/>
      <c r="O571" s="38"/>
      <c r="P571" s="38" t="s">
        <v>96</v>
      </c>
      <c r="Q571" s="38" t="s">
        <v>2059</v>
      </c>
      <c r="R571" s="38"/>
      <c r="S571" s="38"/>
      <c r="T571" s="38"/>
      <c r="U571" s="38"/>
      <c r="V571" s="38"/>
      <c r="W571" s="38"/>
      <c r="X571" s="38"/>
      <c r="Y571" s="38"/>
      <c r="Z571" s="38"/>
      <c r="AA571" s="38"/>
      <c r="AB571" s="38"/>
      <c r="AC571" s="38"/>
      <c r="AD571" s="38"/>
      <c r="AE571" s="38"/>
      <c r="AF571" s="38"/>
      <c r="AG571" s="38"/>
      <c r="AH571" s="38"/>
      <c r="AI571" s="38"/>
      <c r="AJ571" s="38"/>
    </row>
    <row r="572" spans="1:36" ht="17.25" customHeight="1" x14ac:dyDescent="0.2">
      <c r="A572" s="81" t="s">
        <v>17</v>
      </c>
      <c r="B572" s="81" t="s">
        <v>365</v>
      </c>
      <c r="C572" s="81" t="s">
        <v>14</v>
      </c>
      <c r="D572" s="81" t="s">
        <v>42</v>
      </c>
      <c r="E572" s="81" t="s">
        <v>1629</v>
      </c>
      <c r="F572" s="38">
        <v>13</v>
      </c>
      <c r="G572" s="38" t="s">
        <v>276</v>
      </c>
      <c r="H572" s="38">
        <v>1996</v>
      </c>
      <c r="I572" s="38" t="s">
        <v>1640</v>
      </c>
      <c r="J572" s="38" t="s">
        <v>1631</v>
      </c>
      <c r="K572" s="38" t="s">
        <v>1527</v>
      </c>
      <c r="L572" s="38" t="s">
        <v>95</v>
      </c>
      <c r="M572" s="38" t="s">
        <v>77</v>
      </c>
      <c r="N572" s="38"/>
      <c r="O572" s="38"/>
      <c r="P572" s="38" t="s">
        <v>96</v>
      </c>
      <c r="Q572" s="38" t="s">
        <v>2059</v>
      </c>
      <c r="R572" s="38"/>
      <c r="S572" s="38"/>
      <c r="T572" s="38"/>
      <c r="U572" s="38"/>
      <c r="V572" s="38"/>
      <c r="W572" s="38"/>
      <c r="X572" s="38"/>
      <c r="Y572" s="38"/>
      <c r="Z572" s="38"/>
      <c r="AA572" s="38"/>
      <c r="AB572" s="38"/>
      <c r="AC572" s="38"/>
      <c r="AD572" s="38"/>
      <c r="AE572" s="38"/>
      <c r="AF572" s="38"/>
      <c r="AG572" s="38"/>
      <c r="AH572" s="38"/>
      <c r="AI572" s="38"/>
      <c r="AJ572" s="38"/>
    </row>
    <row r="573" spans="1:36" ht="17.25" customHeight="1" x14ac:dyDescent="0.2">
      <c r="A573" s="81" t="s">
        <v>17</v>
      </c>
      <c r="B573" s="81" t="s">
        <v>496</v>
      </c>
      <c r="C573" s="81" t="s">
        <v>14</v>
      </c>
      <c r="D573" s="81" t="s">
        <v>42</v>
      </c>
      <c r="E573" s="81" t="s">
        <v>1629</v>
      </c>
      <c r="F573" s="38">
        <v>14</v>
      </c>
      <c r="G573" s="38" t="s">
        <v>279</v>
      </c>
      <c r="H573" s="38">
        <v>1997</v>
      </c>
      <c r="I573" s="38" t="s">
        <v>1690</v>
      </c>
      <c r="J573" s="38" t="s">
        <v>1646</v>
      </c>
      <c r="K573" s="38" t="s">
        <v>1527</v>
      </c>
      <c r="L573" s="38" t="s">
        <v>95</v>
      </c>
      <c r="M573" s="38" t="s">
        <v>77</v>
      </c>
      <c r="N573" s="38"/>
      <c r="O573" s="38"/>
      <c r="P573" s="38" t="s">
        <v>96</v>
      </c>
      <c r="Q573" s="38" t="s">
        <v>2059</v>
      </c>
      <c r="R573" s="38"/>
      <c r="S573" s="38"/>
      <c r="T573" s="38"/>
      <c r="U573" s="38"/>
      <c r="V573" s="38"/>
      <c r="W573" s="38"/>
      <c r="X573" s="38"/>
      <c r="Y573" s="38"/>
      <c r="Z573" s="38"/>
      <c r="AA573" s="38"/>
      <c r="AB573" s="38"/>
      <c r="AC573" s="38"/>
      <c r="AD573" s="38"/>
      <c r="AE573" s="38"/>
      <c r="AF573" s="38"/>
      <c r="AG573" s="38"/>
      <c r="AH573" s="38"/>
      <c r="AI573" s="38"/>
      <c r="AJ573" s="38"/>
    </row>
    <row r="574" spans="1:36" ht="17.25" customHeight="1" x14ac:dyDescent="0.2">
      <c r="A574" s="81" t="s">
        <v>17</v>
      </c>
      <c r="B574" s="81" t="s">
        <v>497</v>
      </c>
      <c r="C574" s="81" t="s">
        <v>14</v>
      </c>
      <c r="D574" s="81" t="s">
        <v>42</v>
      </c>
      <c r="E574" s="81" t="s">
        <v>1629</v>
      </c>
      <c r="F574" s="38">
        <v>15</v>
      </c>
      <c r="G574" s="38" t="s">
        <v>282</v>
      </c>
      <c r="H574" s="38">
        <v>1998</v>
      </c>
      <c r="I574" s="38" t="s">
        <v>1721</v>
      </c>
      <c r="J574" s="38" t="s">
        <v>1646</v>
      </c>
      <c r="K574" s="38" t="s">
        <v>1527</v>
      </c>
      <c r="L574" s="38" t="s">
        <v>95</v>
      </c>
      <c r="M574" s="38" t="s">
        <v>77</v>
      </c>
      <c r="N574" s="38"/>
      <c r="O574" s="38"/>
      <c r="P574" s="38" t="s">
        <v>96</v>
      </c>
      <c r="Q574" s="38" t="s">
        <v>2059</v>
      </c>
      <c r="R574" s="38"/>
      <c r="S574" s="38"/>
      <c r="T574" s="38"/>
      <c r="U574" s="38"/>
      <c r="V574" s="38"/>
      <c r="W574" s="38"/>
      <c r="X574" s="38"/>
      <c r="Y574" s="38"/>
      <c r="Z574" s="38"/>
      <c r="AA574" s="38"/>
      <c r="AB574" s="38"/>
      <c r="AC574" s="38"/>
      <c r="AD574" s="38"/>
      <c r="AE574" s="38"/>
      <c r="AF574" s="38"/>
      <c r="AG574" s="38"/>
      <c r="AH574" s="38"/>
      <c r="AI574" s="38"/>
      <c r="AJ574" s="38"/>
    </row>
    <row r="575" spans="1:36" ht="17.25" customHeight="1" x14ac:dyDescent="0.2">
      <c r="A575" s="81" t="s">
        <v>17</v>
      </c>
      <c r="B575" s="81" t="s">
        <v>498</v>
      </c>
      <c r="C575" s="81" t="s">
        <v>14</v>
      </c>
      <c r="D575" s="81" t="s">
        <v>42</v>
      </c>
      <c r="E575" s="81" t="s">
        <v>1629</v>
      </c>
      <c r="F575" s="38">
        <v>16</v>
      </c>
      <c r="G575" s="38" t="s">
        <v>285</v>
      </c>
      <c r="H575" s="38">
        <v>1999</v>
      </c>
      <c r="I575" s="38" t="s">
        <v>1645</v>
      </c>
      <c r="J575" s="38" t="s">
        <v>1646</v>
      </c>
      <c r="K575" s="38" t="s">
        <v>1527</v>
      </c>
      <c r="L575" s="38" t="s">
        <v>95</v>
      </c>
      <c r="M575" s="38" t="s">
        <v>77</v>
      </c>
      <c r="N575" s="38"/>
      <c r="O575" s="38"/>
      <c r="P575" s="38" t="s">
        <v>96</v>
      </c>
      <c r="Q575" s="38" t="s">
        <v>2059</v>
      </c>
      <c r="R575" s="38"/>
      <c r="S575" s="38"/>
      <c r="T575" s="38"/>
      <c r="U575" s="38"/>
      <c r="V575" s="38"/>
      <c r="W575" s="38"/>
      <c r="X575" s="38"/>
      <c r="Y575" s="38"/>
      <c r="Z575" s="38"/>
      <c r="AA575" s="38"/>
      <c r="AB575" s="38"/>
      <c r="AC575" s="38"/>
      <c r="AD575" s="38"/>
      <c r="AE575" s="38"/>
      <c r="AF575" s="38"/>
      <c r="AG575" s="38"/>
      <c r="AH575" s="38"/>
      <c r="AI575" s="38"/>
      <c r="AJ575" s="38"/>
    </row>
    <row r="576" spans="1:36" ht="17.25" customHeight="1" x14ac:dyDescent="0.2">
      <c r="A576" s="81" t="s">
        <v>17</v>
      </c>
      <c r="B576" s="81" t="s">
        <v>499</v>
      </c>
      <c r="C576" s="81" t="s">
        <v>14</v>
      </c>
      <c r="D576" s="81" t="s">
        <v>42</v>
      </c>
      <c r="E576" s="81" t="s">
        <v>1629</v>
      </c>
      <c r="F576" s="38">
        <v>17</v>
      </c>
      <c r="G576" s="38" t="s">
        <v>288</v>
      </c>
      <c r="H576" s="38">
        <v>2000</v>
      </c>
      <c r="I576" s="38" t="s">
        <v>1651</v>
      </c>
      <c r="J576" s="38" t="s">
        <v>1646</v>
      </c>
      <c r="K576" s="38" t="s">
        <v>1527</v>
      </c>
      <c r="L576" s="38" t="s">
        <v>95</v>
      </c>
      <c r="M576" s="38" t="s">
        <v>77</v>
      </c>
      <c r="N576" s="38"/>
      <c r="O576" s="38"/>
      <c r="P576" s="38" t="s">
        <v>96</v>
      </c>
      <c r="Q576" s="38" t="s">
        <v>2059</v>
      </c>
      <c r="R576" s="38"/>
      <c r="S576" s="38"/>
      <c r="T576" s="38"/>
      <c r="U576" s="38"/>
      <c r="V576" s="38"/>
      <c r="W576" s="38"/>
      <c r="X576" s="38"/>
      <c r="Y576" s="38"/>
      <c r="Z576" s="38"/>
      <c r="AA576" s="38"/>
      <c r="AB576" s="38"/>
      <c r="AC576" s="38"/>
      <c r="AD576" s="38"/>
      <c r="AE576" s="38"/>
      <c r="AF576" s="38"/>
      <c r="AG576" s="38"/>
      <c r="AH576" s="38"/>
      <c r="AI576" s="38"/>
      <c r="AJ576" s="38"/>
    </row>
    <row r="577" spans="1:36" ht="17.25" customHeight="1" x14ac:dyDescent="0.2">
      <c r="A577" s="81" t="s">
        <v>17</v>
      </c>
      <c r="B577" s="81" t="s">
        <v>366</v>
      </c>
      <c r="C577" s="81" t="s">
        <v>14</v>
      </c>
      <c r="D577" s="81" t="s">
        <v>42</v>
      </c>
      <c r="E577" s="81" t="s">
        <v>1629</v>
      </c>
      <c r="F577" s="38">
        <v>18</v>
      </c>
      <c r="G577" s="38" t="s">
        <v>291</v>
      </c>
      <c r="H577" s="38">
        <v>2001</v>
      </c>
      <c r="I577" s="38" t="s">
        <v>1708</v>
      </c>
      <c r="J577" s="38" t="s">
        <v>1646</v>
      </c>
      <c r="K577" s="38" t="s">
        <v>1527</v>
      </c>
      <c r="L577" s="38" t="s">
        <v>95</v>
      </c>
      <c r="M577" s="38" t="s">
        <v>77</v>
      </c>
      <c r="N577" s="38"/>
      <c r="O577" s="38"/>
      <c r="P577" s="38" t="s">
        <v>96</v>
      </c>
      <c r="Q577" s="38" t="s">
        <v>2059</v>
      </c>
      <c r="R577" s="38"/>
      <c r="S577" s="38"/>
      <c r="T577" s="38"/>
      <c r="U577" s="38"/>
      <c r="V577" s="38"/>
      <c r="W577" s="38"/>
      <c r="X577" s="38"/>
      <c r="Y577" s="38"/>
      <c r="Z577" s="38"/>
      <c r="AA577" s="38"/>
      <c r="AB577" s="38"/>
      <c r="AC577" s="38"/>
      <c r="AD577" s="38"/>
      <c r="AE577" s="38"/>
      <c r="AF577" s="38"/>
      <c r="AG577" s="38"/>
      <c r="AH577" s="38"/>
      <c r="AI577" s="38"/>
      <c r="AJ577" s="38"/>
    </row>
    <row r="578" spans="1:36" ht="17.25" customHeight="1" x14ac:dyDescent="0.2">
      <c r="A578" s="81" t="s">
        <v>17</v>
      </c>
      <c r="B578" s="81" t="s">
        <v>500</v>
      </c>
      <c r="C578" s="81" t="s">
        <v>14</v>
      </c>
      <c r="D578" s="81" t="s">
        <v>42</v>
      </c>
      <c r="E578" s="81" t="s">
        <v>1629</v>
      </c>
      <c r="F578" s="38">
        <v>19</v>
      </c>
      <c r="G578" s="38" t="s">
        <v>294</v>
      </c>
      <c r="H578" s="38">
        <v>2002</v>
      </c>
      <c r="I578" s="38" t="s">
        <v>1663</v>
      </c>
      <c r="J578" s="38" t="s">
        <v>1646</v>
      </c>
      <c r="K578" s="38" t="s">
        <v>1527</v>
      </c>
      <c r="L578" s="38" t="s">
        <v>95</v>
      </c>
      <c r="M578" s="38" t="s">
        <v>77</v>
      </c>
      <c r="N578" s="38"/>
      <c r="O578" s="38"/>
      <c r="P578" s="38" t="s">
        <v>96</v>
      </c>
      <c r="Q578" s="38" t="s">
        <v>2059</v>
      </c>
      <c r="R578" s="38"/>
      <c r="S578" s="38"/>
      <c r="T578" s="38"/>
      <c r="U578" s="38"/>
      <c r="V578" s="38"/>
      <c r="W578" s="38"/>
      <c r="X578" s="38"/>
      <c r="Y578" s="38"/>
      <c r="Z578" s="38"/>
      <c r="AA578" s="38"/>
      <c r="AB578" s="38"/>
      <c r="AC578" s="38"/>
      <c r="AD578" s="38"/>
      <c r="AE578" s="38"/>
      <c r="AF578" s="38"/>
      <c r="AG578" s="38"/>
      <c r="AH578" s="38"/>
      <c r="AI578" s="38"/>
      <c r="AJ578" s="38"/>
    </row>
    <row r="579" spans="1:36" ht="17.25" customHeight="1" x14ac:dyDescent="0.2">
      <c r="A579" s="81" t="s">
        <v>17</v>
      </c>
      <c r="B579" s="81" t="s">
        <v>501</v>
      </c>
      <c r="C579" s="81" t="s">
        <v>14</v>
      </c>
      <c r="D579" s="81" t="s">
        <v>42</v>
      </c>
      <c r="E579" s="81" t="s">
        <v>1629</v>
      </c>
      <c r="F579" s="38">
        <v>20</v>
      </c>
      <c r="G579" s="38" t="s">
        <v>298</v>
      </c>
      <c r="H579" s="38">
        <v>2003</v>
      </c>
      <c r="I579" s="38" t="s">
        <v>1693</v>
      </c>
      <c r="J579" s="38" t="s">
        <v>1631</v>
      </c>
      <c r="K579" s="38" t="s">
        <v>1527</v>
      </c>
      <c r="L579" s="38" t="s">
        <v>95</v>
      </c>
      <c r="M579" s="38" t="s">
        <v>77</v>
      </c>
      <c r="N579" s="38"/>
      <c r="O579" s="38"/>
      <c r="P579" s="38" t="s">
        <v>96</v>
      </c>
      <c r="Q579" s="38" t="s">
        <v>2059</v>
      </c>
      <c r="R579" s="38"/>
      <c r="S579" s="38"/>
      <c r="T579" s="38"/>
      <c r="U579" s="38"/>
      <c r="V579" s="38"/>
      <c r="W579" s="38"/>
      <c r="X579" s="38"/>
      <c r="Y579" s="38"/>
      <c r="Z579" s="38"/>
      <c r="AA579" s="38"/>
      <c r="AB579" s="38"/>
      <c r="AC579" s="38"/>
      <c r="AD579" s="38"/>
      <c r="AE579" s="38"/>
      <c r="AF579" s="38"/>
      <c r="AG579" s="38"/>
      <c r="AH579" s="38"/>
      <c r="AI579" s="38"/>
      <c r="AJ579" s="38"/>
    </row>
    <row r="580" spans="1:36" ht="17.25" customHeight="1" x14ac:dyDescent="0.2">
      <c r="A580" s="81" t="s">
        <v>17</v>
      </c>
      <c r="B580" s="81" t="s">
        <v>502</v>
      </c>
      <c r="C580" s="81" t="s">
        <v>14</v>
      </c>
      <c r="D580" s="81" t="s">
        <v>42</v>
      </c>
      <c r="E580" s="81" t="s">
        <v>1629</v>
      </c>
      <c r="F580" s="38">
        <v>21</v>
      </c>
      <c r="G580" s="38" t="s">
        <v>301</v>
      </c>
      <c r="H580" s="38">
        <v>2004</v>
      </c>
      <c r="I580" s="38" t="s">
        <v>1718</v>
      </c>
      <c r="J580" s="38" t="s">
        <v>1631</v>
      </c>
      <c r="K580" s="38" t="s">
        <v>1527</v>
      </c>
      <c r="L580" s="38" t="s">
        <v>95</v>
      </c>
      <c r="M580" s="38" t="s">
        <v>77</v>
      </c>
      <c r="N580" s="38"/>
      <c r="O580" s="38"/>
      <c r="P580" s="38" t="s">
        <v>96</v>
      </c>
      <c r="Q580" s="38" t="s">
        <v>2059</v>
      </c>
      <c r="R580" s="38"/>
      <c r="S580" s="38"/>
      <c r="T580" s="38"/>
      <c r="U580" s="38"/>
      <c r="V580" s="38"/>
      <c r="W580" s="38"/>
      <c r="X580" s="38"/>
      <c r="Y580" s="38"/>
      <c r="Z580" s="38"/>
      <c r="AA580" s="38"/>
      <c r="AB580" s="38"/>
      <c r="AC580" s="38"/>
      <c r="AD580" s="38"/>
      <c r="AE580" s="38"/>
      <c r="AF580" s="38"/>
      <c r="AG580" s="38"/>
      <c r="AH580" s="38"/>
      <c r="AI580" s="38"/>
      <c r="AJ580" s="38"/>
    </row>
    <row r="581" spans="1:36" ht="17.25" customHeight="1" x14ac:dyDescent="0.2">
      <c r="A581" s="81" t="s">
        <v>17</v>
      </c>
      <c r="B581" s="81" t="s">
        <v>504</v>
      </c>
      <c r="C581" s="81" t="s">
        <v>14</v>
      </c>
      <c r="D581" s="81" t="s">
        <v>42</v>
      </c>
      <c r="E581" s="81" t="s">
        <v>1629</v>
      </c>
      <c r="F581" s="38">
        <v>22</v>
      </c>
      <c r="G581" s="38" t="s">
        <v>304</v>
      </c>
      <c r="H581" s="38">
        <v>2005</v>
      </c>
      <c r="I581" s="38" t="s">
        <v>1675</v>
      </c>
      <c r="J581" s="38" t="s">
        <v>1631</v>
      </c>
      <c r="K581" s="38" t="s">
        <v>1527</v>
      </c>
      <c r="L581" s="38" t="s">
        <v>95</v>
      </c>
      <c r="M581" s="38" t="s">
        <v>77</v>
      </c>
      <c r="N581" s="38"/>
      <c r="O581" s="38"/>
      <c r="P581" s="38" t="s">
        <v>96</v>
      </c>
      <c r="Q581" s="38" t="s">
        <v>2059</v>
      </c>
      <c r="R581" s="38"/>
      <c r="S581" s="38"/>
      <c r="T581" s="38"/>
      <c r="U581" s="38"/>
      <c r="V581" s="38"/>
      <c r="W581" s="38"/>
      <c r="X581" s="38"/>
      <c r="Y581" s="38"/>
      <c r="Z581" s="38"/>
      <c r="AA581" s="38"/>
      <c r="AB581" s="38"/>
      <c r="AC581" s="38"/>
      <c r="AD581" s="38"/>
      <c r="AE581" s="38"/>
      <c r="AF581" s="38"/>
      <c r="AG581" s="38"/>
      <c r="AH581" s="38"/>
      <c r="AI581" s="38"/>
      <c r="AJ581" s="38"/>
    </row>
    <row r="582" spans="1:36" ht="17.25" customHeight="1" x14ac:dyDescent="0.2">
      <c r="A582" s="81" t="s">
        <v>17</v>
      </c>
      <c r="B582" s="81" t="s">
        <v>338</v>
      </c>
      <c r="C582" s="81" t="s">
        <v>14</v>
      </c>
      <c r="D582" s="81" t="s">
        <v>42</v>
      </c>
      <c r="E582" s="81" t="s">
        <v>1629</v>
      </c>
      <c r="F582" s="38">
        <v>23</v>
      </c>
      <c r="G582" s="38" t="s">
        <v>307</v>
      </c>
      <c r="H582" s="38">
        <v>2006</v>
      </c>
      <c r="I582" s="38" t="s">
        <v>1711</v>
      </c>
      <c r="J582" s="38" t="s">
        <v>1631</v>
      </c>
      <c r="K582" s="38" t="s">
        <v>1527</v>
      </c>
      <c r="L582" s="38" t="s">
        <v>95</v>
      </c>
      <c r="M582" s="38" t="s">
        <v>77</v>
      </c>
      <c r="N582" s="38"/>
      <c r="O582" s="38"/>
      <c r="P582" s="38" t="s">
        <v>96</v>
      </c>
      <c r="Q582" s="38" t="s">
        <v>2059</v>
      </c>
      <c r="R582" s="38"/>
      <c r="S582" s="38"/>
      <c r="T582" s="38"/>
      <c r="U582" s="38"/>
      <c r="V582" s="38"/>
      <c r="W582" s="38"/>
      <c r="X582" s="38"/>
      <c r="Y582" s="38"/>
      <c r="Z582" s="38"/>
      <c r="AA582" s="38"/>
      <c r="AB582" s="38"/>
      <c r="AC582" s="38"/>
      <c r="AD582" s="38"/>
      <c r="AE582" s="38"/>
      <c r="AF582" s="38"/>
      <c r="AG582" s="38"/>
      <c r="AH582" s="38"/>
      <c r="AI582" s="38"/>
      <c r="AJ582" s="38"/>
    </row>
    <row r="583" spans="1:36" ht="16.5" customHeight="1" x14ac:dyDescent="0.2">
      <c r="A583" s="81" t="s">
        <v>17</v>
      </c>
      <c r="B583" s="81" t="s">
        <v>505</v>
      </c>
      <c r="C583" s="81" t="s">
        <v>14</v>
      </c>
      <c r="D583" s="81" t="s">
        <v>42</v>
      </c>
      <c r="E583" s="81" t="s">
        <v>1629</v>
      </c>
      <c r="F583" s="38">
        <v>24</v>
      </c>
      <c r="G583" s="38" t="s">
        <v>310</v>
      </c>
      <c r="H583" s="38">
        <v>2007</v>
      </c>
      <c r="I583" s="38" t="s">
        <v>1642</v>
      </c>
      <c r="J583" s="38" t="s">
        <v>1631</v>
      </c>
      <c r="K583" s="38" t="s">
        <v>1527</v>
      </c>
      <c r="L583" s="38" t="s">
        <v>95</v>
      </c>
      <c r="M583" s="38" t="s">
        <v>77</v>
      </c>
      <c r="N583" s="38"/>
      <c r="O583" s="38"/>
      <c r="P583" s="38" t="s">
        <v>96</v>
      </c>
      <c r="Q583" s="38" t="s">
        <v>2059</v>
      </c>
      <c r="R583" s="38"/>
      <c r="S583" s="38"/>
      <c r="T583" s="38"/>
      <c r="U583" s="38"/>
      <c r="V583" s="38"/>
      <c r="W583" s="38"/>
      <c r="X583" s="38"/>
      <c r="Y583" s="38"/>
      <c r="Z583" s="38"/>
      <c r="AA583" s="38"/>
      <c r="AB583" s="38"/>
      <c r="AC583" s="38"/>
      <c r="AD583" s="38"/>
      <c r="AE583" s="38"/>
      <c r="AF583" s="38"/>
      <c r="AG583" s="38"/>
      <c r="AH583" s="38"/>
      <c r="AI583" s="38"/>
      <c r="AJ583" s="38"/>
    </row>
    <row r="584" spans="1:36" ht="16.5" customHeight="1" x14ac:dyDescent="0.2">
      <c r="A584" s="81" t="s">
        <v>17</v>
      </c>
      <c r="B584" s="81" t="s">
        <v>343</v>
      </c>
      <c r="C584" s="81" t="s">
        <v>14</v>
      </c>
      <c r="D584" s="81" t="s">
        <v>42</v>
      </c>
      <c r="E584" s="81" t="s">
        <v>1629</v>
      </c>
      <c r="F584" s="38">
        <v>25</v>
      </c>
      <c r="G584" s="38" t="s">
        <v>313</v>
      </c>
      <c r="H584" s="38">
        <v>2008</v>
      </c>
      <c r="I584" s="38" t="s">
        <v>1630</v>
      </c>
      <c r="J584" s="38" t="s">
        <v>1631</v>
      </c>
      <c r="K584" s="38" t="s">
        <v>1527</v>
      </c>
      <c r="L584" s="38" t="s">
        <v>95</v>
      </c>
      <c r="M584" s="38" t="s">
        <v>77</v>
      </c>
      <c r="N584" s="38"/>
      <c r="O584" s="38"/>
      <c r="P584" s="38" t="s">
        <v>96</v>
      </c>
      <c r="Q584" s="38" t="s">
        <v>2059</v>
      </c>
      <c r="R584" s="38"/>
      <c r="S584" s="38"/>
      <c r="T584" s="38"/>
      <c r="U584" s="38"/>
      <c r="V584" s="38"/>
      <c r="W584" s="38"/>
      <c r="X584" s="38"/>
      <c r="Y584" s="38"/>
      <c r="Z584" s="38"/>
      <c r="AA584" s="38"/>
      <c r="AB584" s="38"/>
      <c r="AC584" s="38"/>
      <c r="AD584" s="38"/>
      <c r="AE584" s="38"/>
      <c r="AF584" s="38"/>
      <c r="AG584" s="38"/>
      <c r="AH584" s="38"/>
      <c r="AI584" s="38"/>
      <c r="AJ584" s="38"/>
    </row>
    <row r="585" spans="1:36" ht="16.5" customHeight="1" x14ac:dyDescent="0.2">
      <c r="A585" s="81" t="s">
        <v>17</v>
      </c>
      <c r="B585" s="81" t="s">
        <v>506</v>
      </c>
      <c r="C585" s="81" t="s">
        <v>14</v>
      </c>
      <c r="D585" s="81" t="s">
        <v>42</v>
      </c>
      <c r="E585" s="81" t="s">
        <v>1629</v>
      </c>
      <c r="F585" s="38">
        <v>26</v>
      </c>
      <c r="G585" s="38" t="s">
        <v>317</v>
      </c>
      <c r="H585" s="38">
        <v>2009</v>
      </c>
      <c r="I585" s="38" t="s">
        <v>1705</v>
      </c>
      <c r="J585" s="38" t="s">
        <v>1631</v>
      </c>
      <c r="K585" s="38" t="s">
        <v>1527</v>
      </c>
      <c r="L585" s="38" t="s">
        <v>95</v>
      </c>
      <c r="M585" s="38" t="s">
        <v>77</v>
      </c>
      <c r="N585" s="38"/>
      <c r="O585" s="38"/>
      <c r="P585" s="38" t="s">
        <v>96</v>
      </c>
      <c r="Q585" s="38" t="s">
        <v>2059</v>
      </c>
      <c r="R585" s="38"/>
      <c r="S585" s="38"/>
      <c r="T585" s="38"/>
      <c r="U585" s="38"/>
      <c r="V585" s="38"/>
      <c r="W585" s="38"/>
      <c r="X585" s="38"/>
      <c r="Y585" s="38"/>
      <c r="Z585" s="38"/>
      <c r="AA585" s="38"/>
      <c r="AB585" s="38"/>
      <c r="AC585" s="38"/>
      <c r="AD585" s="38"/>
      <c r="AE585" s="38"/>
      <c r="AF585" s="38"/>
      <c r="AG585" s="38"/>
      <c r="AH585" s="38"/>
      <c r="AI585" s="38"/>
      <c r="AJ585" s="38"/>
    </row>
    <row r="586" spans="1:36" ht="16.5" customHeight="1" x14ac:dyDescent="0.2">
      <c r="A586" s="81" t="s">
        <v>17</v>
      </c>
      <c r="B586" s="81" t="s">
        <v>345</v>
      </c>
      <c r="C586" s="81" t="s">
        <v>14</v>
      </c>
      <c r="D586" s="81" t="s">
        <v>42</v>
      </c>
      <c r="E586" s="81" t="s">
        <v>1629</v>
      </c>
      <c r="F586" s="38">
        <v>27</v>
      </c>
      <c r="G586" s="38" t="s">
        <v>320</v>
      </c>
      <c r="H586" s="38">
        <v>2010</v>
      </c>
      <c r="I586" s="38" t="s">
        <v>1730</v>
      </c>
      <c r="J586" s="38" t="s">
        <v>1631</v>
      </c>
      <c r="K586" s="38" t="s">
        <v>1527</v>
      </c>
      <c r="L586" s="38" t="s">
        <v>95</v>
      </c>
      <c r="M586" s="38" t="s">
        <v>77</v>
      </c>
      <c r="N586" s="38"/>
      <c r="O586" s="38"/>
      <c r="P586" s="38" t="s">
        <v>96</v>
      </c>
      <c r="Q586" s="38" t="s">
        <v>2059</v>
      </c>
      <c r="R586" s="38"/>
      <c r="S586" s="38"/>
      <c r="T586" s="38"/>
      <c r="U586" s="38"/>
      <c r="V586" s="38"/>
      <c r="W586" s="38"/>
      <c r="X586" s="38"/>
      <c r="Y586" s="38"/>
      <c r="Z586" s="38"/>
      <c r="AA586" s="38"/>
      <c r="AB586" s="38"/>
      <c r="AC586" s="38"/>
      <c r="AD586" s="38"/>
      <c r="AE586" s="38"/>
      <c r="AF586" s="38"/>
      <c r="AG586" s="38"/>
      <c r="AH586" s="38"/>
      <c r="AI586" s="38"/>
      <c r="AJ586" s="38"/>
    </row>
    <row r="587" spans="1:36" ht="16.5" customHeight="1" x14ac:dyDescent="0.2">
      <c r="A587" s="81" t="s">
        <v>17</v>
      </c>
      <c r="B587" s="81" t="s">
        <v>363</v>
      </c>
      <c r="C587" s="81" t="s">
        <v>14</v>
      </c>
      <c r="D587" s="81" t="s">
        <v>42</v>
      </c>
      <c r="E587" s="81" t="s">
        <v>1629</v>
      </c>
      <c r="F587" s="38">
        <v>28</v>
      </c>
      <c r="G587" s="38" t="s">
        <v>323</v>
      </c>
      <c r="H587" s="38">
        <v>2011</v>
      </c>
      <c r="I587" s="38" t="s">
        <v>1672</v>
      </c>
      <c r="J587" s="38" t="s">
        <v>1631</v>
      </c>
      <c r="K587" s="38" t="s">
        <v>1527</v>
      </c>
      <c r="L587" s="38" t="s">
        <v>95</v>
      </c>
      <c r="M587" s="38" t="s">
        <v>77</v>
      </c>
      <c r="N587" s="38"/>
      <c r="O587" s="38"/>
      <c r="P587" s="38" t="s">
        <v>96</v>
      </c>
      <c r="Q587" s="38" t="s">
        <v>2059</v>
      </c>
      <c r="R587" s="38"/>
      <c r="S587" s="38"/>
      <c r="T587" s="38"/>
      <c r="U587" s="38"/>
      <c r="V587" s="38"/>
      <c r="W587" s="38"/>
      <c r="X587" s="38"/>
      <c r="Y587" s="38"/>
      <c r="Z587" s="38"/>
      <c r="AA587" s="38"/>
      <c r="AB587" s="38"/>
      <c r="AC587" s="38"/>
      <c r="AD587" s="38"/>
      <c r="AE587" s="38"/>
      <c r="AF587" s="38"/>
      <c r="AG587" s="38"/>
      <c r="AH587" s="38"/>
      <c r="AI587" s="38"/>
      <c r="AJ587" s="38"/>
    </row>
    <row r="588" spans="1:36" ht="16.5" customHeight="1" x14ac:dyDescent="0.2">
      <c r="A588" s="81" t="s">
        <v>17</v>
      </c>
      <c r="B588" s="81" t="s">
        <v>507</v>
      </c>
      <c r="C588" s="81" t="s">
        <v>14</v>
      </c>
      <c r="D588" s="81" t="s">
        <v>42</v>
      </c>
      <c r="E588" s="81" t="s">
        <v>1629</v>
      </c>
      <c r="F588" s="38">
        <v>29</v>
      </c>
      <c r="G588" s="38" t="s">
        <v>326</v>
      </c>
      <c r="H588" s="38">
        <v>2012</v>
      </c>
      <c r="I588" s="38" t="s">
        <v>1678</v>
      </c>
      <c r="J588" s="38" t="s">
        <v>1631</v>
      </c>
      <c r="K588" s="38" t="s">
        <v>1527</v>
      </c>
      <c r="L588" s="38" t="s">
        <v>95</v>
      </c>
      <c r="M588" s="38" t="s">
        <v>77</v>
      </c>
      <c r="N588" s="38"/>
      <c r="O588" s="38"/>
      <c r="P588" s="38" t="s">
        <v>96</v>
      </c>
      <c r="Q588" s="38" t="s">
        <v>2059</v>
      </c>
      <c r="R588" s="38"/>
      <c r="S588" s="38"/>
      <c r="T588" s="38"/>
      <c r="U588" s="38"/>
      <c r="V588" s="38"/>
      <c r="W588" s="38"/>
      <c r="X588" s="38"/>
      <c r="Y588" s="38"/>
      <c r="Z588" s="38"/>
      <c r="AA588" s="38"/>
      <c r="AB588" s="38"/>
      <c r="AC588" s="38"/>
      <c r="AD588" s="38"/>
      <c r="AE588" s="38"/>
      <c r="AF588" s="38"/>
      <c r="AG588" s="38"/>
      <c r="AH588" s="38"/>
      <c r="AI588" s="38"/>
      <c r="AJ588" s="38"/>
    </row>
    <row r="589" spans="1:36" ht="16.5" customHeight="1" x14ac:dyDescent="0.2">
      <c r="A589" s="81" t="s">
        <v>17</v>
      </c>
      <c r="B589" s="81" t="s">
        <v>508</v>
      </c>
      <c r="C589" s="81" t="s">
        <v>14</v>
      </c>
      <c r="D589" s="81" t="s">
        <v>42</v>
      </c>
      <c r="E589" s="81" t="s">
        <v>1629</v>
      </c>
      <c r="F589" s="38">
        <v>30</v>
      </c>
      <c r="G589" s="38" t="s">
        <v>329</v>
      </c>
      <c r="H589" s="38">
        <v>2013</v>
      </c>
      <c r="I589" s="38" t="s">
        <v>1702</v>
      </c>
      <c r="J589" s="38" t="s">
        <v>1631</v>
      </c>
      <c r="K589" s="38" t="s">
        <v>1527</v>
      </c>
      <c r="L589" s="38" t="s">
        <v>95</v>
      </c>
      <c r="M589" s="38" t="s">
        <v>77</v>
      </c>
      <c r="N589" s="38"/>
      <c r="O589" s="38"/>
      <c r="P589" s="38" t="s">
        <v>96</v>
      </c>
      <c r="Q589" s="38" t="s">
        <v>2059</v>
      </c>
      <c r="R589" s="38"/>
      <c r="S589" s="38"/>
      <c r="T589" s="38"/>
      <c r="U589" s="38"/>
      <c r="V589" s="38"/>
      <c r="W589" s="38"/>
      <c r="X589" s="38"/>
      <c r="Y589" s="38"/>
      <c r="Z589" s="38"/>
      <c r="AA589" s="38"/>
      <c r="AB589" s="38"/>
      <c r="AC589" s="38"/>
      <c r="AD589" s="38"/>
      <c r="AE589" s="38"/>
      <c r="AF589" s="38"/>
      <c r="AG589" s="38"/>
      <c r="AH589" s="38"/>
      <c r="AI589" s="38"/>
      <c r="AJ589" s="38"/>
    </row>
    <row r="590" spans="1:36" ht="16.5" customHeight="1" x14ac:dyDescent="0.2">
      <c r="A590" s="81" t="s">
        <v>17</v>
      </c>
      <c r="B590" s="81" t="s">
        <v>509</v>
      </c>
      <c r="C590" s="81" t="s">
        <v>14</v>
      </c>
      <c r="D590" s="81" t="s">
        <v>42</v>
      </c>
      <c r="E590" s="81" t="s">
        <v>1629</v>
      </c>
      <c r="F590" s="38">
        <v>31</v>
      </c>
      <c r="G590" s="38" t="s">
        <v>332</v>
      </c>
      <c r="H590" s="38">
        <v>2014</v>
      </c>
      <c r="I590" s="38" t="s">
        <v>1714</v>
      </c>
      <c r="J590" s="38" t="s">
        <v>1631</v>
      </c>
      <c r="K590" s="38" t="s">
        <v>1527</v>
      </c>
      <c r="L590" s="38" t="s">
        <v>95</v>
      </c>
      <c r="M590" s="38" t="s">
        <v>77</v>
      </c>
      <c r="N590" s="38"/>
      <c r="O590" s="38"/>
      <c r="P590" s="38" t="s">
        <v>96</v>
      </c>
      <c r="Q590" s="38" t="s">
        <v>2059</v>
      </c>
      <c r="R590" s="38"/>
      <c r="S590" s="38"/>
      <c r="T590" s="38"/>
      <c r="U590" s="38"/>
      <c r="V590" s="38"/>
      <c r="W590" s="38"/>
      <c r="X590" s="38"/>
      <c r="Y590" s="38"/>
      <c r="Z590" s="38"/>
      <c r="AA590" s="38"/>
      <c r="AB590" s="38"/>
      <c r="AC590" s="38"/>
      <c r="AD590" s="38"/>
      <c r="AE590" s="38"/>
      <c r="AF590" s="38"/>
      <c r="AG590" s="38"/>
      <c r="AH590" s="38"/>
      <c r="AI590" s="38"/>
      <c r="AJ590" s="38"/>
    </row>
    <row r="591" spans="1:36" ht="16.5" customHeight="1" x14ac:dyDescent="0.2">
      <c r="A591" s="81" t="s">
        <v>17</v>
      </c>
      <c r="B591" s="81" t="s">
        <v>510</v>
      </c>
      <c r="C591" s="81" t="s">
        <v>14</v>
      </c>
      <c r="D591" s="81" t="s">
        <v>42</v>
      </c>
      <c r="E591" s="81" t="s">
        <v>1629</v>
      </c>
      <c r="F591" s="38">
        <v>32</v>
      </c>
      <c r="G591" s="38" t="s">
        <v>335</v>
      </c>
      <c r="H591" s="38">
        <v>2015</v>
      </c>
      <c r="I591" s="38" t="s">
        <v>1682</v>
      </c>
      <c r="J591" s="38" t="s">
        <v>1631</v>
      </c>
      <c r="K591" s="38" t="s">
        <v>1527</v>
      </c>
      <c r="L591" s="38" t="s">
        <v>95</v>
      </c>
      <c r="M591" s="38" t="s">
        <v>77</v>
      </c>
      <c r="N591" s="38"/>
      <c r="O591" s="38"/>
      <c r="P591" s="38" t="s">
        <v>96</v>
      </c>
      <c r="Q591" s="38" t="s">
        <v>2059</v>
      </c>
      <c r="R591" s="38"/>
      <c r="S591" s="38"/>
      <c r="T591" s="38"/>
      <c r="U591" s="38"/>
      <c r="V591" s="38"/>
      <c r="W591" s="38"/>
      <c r="X591" s="38"/>
      <c r="Y591" s="38"/>
      <c r="Z591" s="38"/>
      <c r="AA591" s="38"/>
      <c r="AB591" s="38"/>
      <c r="AC591" s="38"/>
      <c r="AD591" s="38"/>
      <c r="AE591" s="38"/>
      <c r="AF591" s="38"/>
      <c r="AG591" s="38"/>
      <c r="AH591" s="38"/>
      <c r="AI591" s="38"/>
      <c r="AJ591" s="38"/>
    </row>
    <row r="592" spans="1:36" ht="16.5" customHeight="1" x14ac:dyDescent="0.2">
      <c r="A592" s="81" t="s">
        <v>17</v>
      </c>
      <c r="B592" s="81" t="s">
        <v>641</v>
      </c>
      <c r="C592" s="81" t="s">
        <v>14</v>
      </c>
      <c r="D592" s="81" t="s">
        <v>42</v>
      </c>
      <c r="E592" s="81" t="s">
        <v>1629</v>
      </c>
      <c r="F592" s="38">
        <v>33</v>
      </c>
      <c r="G592" s="38" t="s">
        <v>454</v>
      </c>
      <c r="H592" s="38">
        <v>2016</v>
      </c>
      <c r="I592" s="38" t="s">
        <v>1700</v>
      </c>
      <c r="J592" s="38" t="s">
        <v>1631</v>
      </c>
      <c r="K592" s="38" t="s">
        <v>1527</v>
      </c>
      <c r="L592" s="38" t="s">
        <v>95</v>
      </c>
      <c r="M592" s="38" t="s">
        <v>77</v>
      </c>
      <c r="N592" s="38"/>
      <c r="O592" s="38"/>
      <c r="P592" s="38" t="s">
        <v>96</v>
      </c>
      <c r="Q592" s="38" t="s">
        <v>2059</v>
      </c>
      <c r="R592" s="38"/>
      <c r="S592" s="38"/>
      <c r="T592" s="38"/>
      <c r="U592" s="38"/>
      <c r="V592" s="38"/>
      <c r="W592" s="38"/>
      <c r="X592" s="38"/>
      <c r="Y592" s="38"/>
      <c r="Z592" s="38"/>
      <c r="AA592" s="38"/>
      <c r="AB592" s="38"/>
      <c r="AC592" s="38"/>
      <c r="AD592" s="38"/>
      <c r="AE592" s="38"/>
      <c r="AF592" s="38"/>
      <c r="AG592" s="38"/>
      <c r="AH592" s="38"/>
      <c r="AI592" s="38"/>
      <c r="AJ592" s="38"/>
    </row>
    <row r="593" spans="1:36" ht="16.5" customHeight="1" x14ac:dyDescent="0.2">
      <c r="A593" s="81" t="s">
        <v>17</v>
      </c>
      <c r="B593" s="81" t="s">
        <v>1135</v>
      </c>
      <c r="C593" s="81" t="s">
        <v>14</v>
      </c>
      <c r="D593" s="81" t="s">
        <v>42</v>
      </c>
      <c r="E593" s="81" t="s">
        <v>1629</v>
      </c>
      <c r="F593" s="38">
        <v>34</v>
      </c>
      <c r="G593" s="38" t="s">
        <v>555</v>
      </c>
      <c r="H593" s="38">
        <v>2017</v>
      </c>
      <c r="I593" s="38" t="s">
        <v>1656</v>
      </c>
      <c r="J593" s="38" t="s">
        <v>1658</v>
      </c>
      <c r="K593" s="38" t="s">
        <v>1527</v>
      </c>
      <c r="L593" s="38" t="s">
        <v>95</v>
      </c>
      <c r="M593" s="38" t="s">
        <v>77</v>
      </c>
      <c r="N593" s="38"/>
      <c r="O593" s="38"/>
      <c r="P593" s="38" t="s">
        <v>96</v>
      </c>
      <c r="Q593" s="38" t="s">
        <v>2059</v>
      </c>
      <c r="R593" s="38"/>
      <c r="S593" s="38"/>
      <c r="T593" s="38"/>
      <c r="U593" s="38"/>
      <c r="V593" s="38"/>
      <c r="W593" s="38"/>
      <c r="X593" s="38"/>
      <c r="Y593" s="38"/>
      <c r="Z593" s="38"/>
      <c r="AA593" s="38"/>
      <c r="AB593" s="38"/>
      <c r="AC593" s="38"/>
      <c r="AD593" s="38"/>
      <c r="AE593" s="38"/>
      <c r="AF593" s="38"/>
      <c r="AG593" s="38"/>
      <c r="AH593" s="38"/>
      <c r="AI593" s="38"/>
      <c r="AJ593" s="38"/>
    </row>
    <row r="594" spans="1:36" ht="16.5" customHeight="1" x14ac:dyDescent="0.2">
      <c r="A594" s="38" t="s">
        <v>17</v>
      </c>
      <c r="B594" s="38"/>
      <c r="C594" s="38" t="s">
        <v>1737</v>
      </c>
      <c r="D594" s="38" t="s">
        <v>72</v>
      </c>
      <c r="E594" s="38" t="s">
        <v>72</v>
      </c>
      <c r="F594" s="38"/>
      <c r="G594" s="40"/>
      <c r="H594" s="38">
        <v>0</v>
      </c>
      <c r="I594" s="38" t="s">
        <v>1738</v>
      </c>
      <c r="J594" s="38" t="s">
        <v>1739</v>
      </c>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row>
    <row r="595" spans="1:36" ht="16.5" customHeight="1" x14ac:dyDescent="0.2">
      <c r="A595" s="38" t="s">
        <v>17</v>
      </c>
      <c r="B595" s="38"/>
      <c r="C595" s="38" t="s">
        <v>1737</v>
      </c>
      <c r="D595" s="38" t="s">
        <v>1741</v>
      </c>
      <c r="E595" s="38" t="s">
        <v>1741</v>
      </c>
      <c r="F595" s="38"/>
      <c r="G595" s="40"/>
      <c r="H595" s="38">
        <v>0</v>
      </c>
      <c r="I595" s="38" t="s">
        <v>1742</v>
      </c>
      <c r="J595" s="38" t="s">
        <v>1743</v>
      </c>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row>
    <row r="596" spans="1:36" ht="16.5" customHeight="1" x14ac:dyDescent="0.2">
      <c r="A596" s="98"/>
      <c r="B596" s="40"/>
      <c r="C596" s="98"/>
      <c r="D596" s="99"/>
      <c r="E596" s="99"/>
      <c r="F596" s="40"/>
      <c r="G596" s="40"/>
      <c r="H596" s="40"/>
      <c r="I596" s="40"/>
      <c r="J596" s="40"/>
      <c r="K596" s="40"/>
      <c r="L596" s="38"/>
      <c r="M596" s="40"/>
      <c r="N596" s="38"/>
      <c r="O596" s="38"/>
      <c r="P596" s="40"/>
      <c r="Q596" s="43"/>
    </row>
    <row r="597" spans="1:36" ht="16.5" customHeight="1" x14ac:dyDescent="0.2">
      <c r="A597" s="98"/>
      <c r="B597" s="40"/>
      <c r="C597" s="98"/>
      <c r="D597" s="99"/>
      <c r="E597" s="99"/>
      <c r="F597" s="40"/>
      <c r="G597" s="40"/>
      <c r="H597" s="40"/>
      <c r="I597" s="40"/>
      <c r="J597" s="40"/>
      <c r="K597" s="40"/>
      <c r="L597" s="38"/>
      <c r="M597" s="40"/>
      <c r="N597" s="38"/>
      <c r="O597" s="38"/>
      <c r="P597" s="40"/>
      <c r="Q597" s="43"/>
    </row>
    <row r="598" spans="1:36" ht="16.5" customHeight="1" x14ac:dyDescent="0.2">
      <c r="A598" s="98"/>
      <c r="B598" s="40"/>
      <c r="C598" s="98"/>
      <c r="D598" s="99"/>
      <c r="E598" s="99"/>
      <c r="F598" s="40"/>
      <c r="G598" s="40"/>
      <c r="H598" s="40"/>
      <c r="I598" s="40"/>
      <c r="J598" s="40"/>
      <c r="K598" s="40"/>
      <c r="L598" s="38"/>
      <c r="M598" s="40"/>
      <c r="N598" s="38"/>
      <c r="O598" s="38"/>
      <c r="P598" s="40"/>
      <c r="Q598" s="43"/>
    </row>
    <row r="599" spans="1:36" ht="16.5" customHeight="1" x14ac:dyDescent="0.2">
      <c r="A599" s="98"/>
      <c r="B599" s="40"/>
      <c r="C599" s="98"/>
      <c r="D599" s="99"/>
      <c r="E599" s="99"/>
      <c r="F599" s="40"/>
      <c r="G599" s="40"/>
      <c r="H599" s="40"/>
      <c r="I599" s="40"/>
      <c r="J599" s="40"/>
      <c r="K599" s="40"/>
      <c r="L599" s="38"/>
      <c r="M599" s="40"/>
      <c r="N599" s="38"/>
      <c r="O599" s="38"/>
      <c r="P599" s="40"/>
      <c r="Q599" s="43"/>
    </row>
    <row r="600" spans="1:36" ht="16.5" customHeight="1" x14ac:dyDescent="0.2">
      <c r="A600" s="98"/>
      <c r="B600" s="40"/>
      <c r="C600" s="98"/>
      <c r="D600" s="99"/>
      <c r="E600" s="99"/>
      <c r="F600" s="40"/>
      <c r="G600" s="40"/>
      <c r="H600" s="40"/>
      <c r="I600" s="40"/>
      <c r="J600" s="40"/>
      <c r="K600" s="40"/>
      <c r="L600" s="38"/>
      <c r="M600" s="40"/>
      <c r="N600" s="38"/>
      <c r="O600" s="38"/>
      <c r="P600" s="40"/>
      <c r="Q600" s="43"/>
    </row>
    <row r="601" spans="1:36" ht="16.5" customHeight="1" x14ac:dyDescent="0.2">
      <c r="A601" s="98"/>
      <c r="B601" s="40"/>
      <c r="C601" s="98"/>
      <c r="D601" s="99"/>
      <c r="E601" s="99"/>
      <c r="F601" s="40"/>
      <c r="G601" s="40"/>
      <c r="H601" s="40"/>
      <c r="I601" s="40"/>
      <c r="J601" s="40"/>
      <c r="K601" s="40"/>
      <c r="L601" s="38"/>
      <c r="M601" s="40"/>
      <c r="N601" s="38"/>
      <c r="O601" s="38"/>
      <c r="P601" s="40"/>
      <c r="Q601" s="43"/>
    </row>
    <row r="602" spans="1:36" ht="16.5" customHeight="1" x14ac:dyDescent="0.2">
      <c r="A602" s="98"/>
      <c r="B602" s="40"/>
      <c r="C602" s="98"/>
      <c r="D602" s="99"/>
      <c r="E602" s="99"/>
      <c r="F602" s="40"/>
      <c r="G602" s="40"/>
      <c r="H602" s="40"/>
      <c r="I602" s="40"/>
      <c r="J602" s="40"/>
      <c r="K602" s="40"/>
      <c r="L602" s="38"/>
      <c r="M602" s="40"/>
      <c r="N602" s="38"/>
      <c r="O602" s="38"/>
      <c r="P602" s="40"/>
      <c r="Q602" s="43"/>
    </row>
    <row r="603" spans="1:36" ht="16.5" customHeight="1" x14ac:dyDescent="0.2">
      <c r="A603" s="98"/>
      <c r="B603" s="40"/>
      <c r="C603" s="98"/>
      <c r="D603" s="99"/>
      <c r="E603" s="99"/>
      <c r="F603" s="40"/>
      <c r="G603" s="40"/>
      <c r="H603" s="40"/>
      <c r="I603" s="40"/>
      <c r="J603" s="40"/>
      <c r="K603" s="40"/>
      <c r="L603" s="38"/>
      <c r="M603" s="40"/>
      <c r="N603" s="38"/>
      <c r="O603" s="38"/>
      <c r="P603" s="40"/>
      <c r="Q603" s="43"/>
    </row>
    <row r="604" spans="1:36" ht="16.5" customHeight="1" x14ac:dyDescent="0.2">
      <c r="A604" s="98"/>
      <c r="B604" s="40"/>
      <c r="C604" s="98"/>
      <c r="D604" s="99"/>
      <c r="E604" s="99"/>
      <c r="F604" s="40"/>
      <c r="G604" s="40"/>
      <c r="H604" s="40"/>
      <c r="I604" s="40"/>
      <c r="J604" s="40"/>
      <c r="K604" s="40"/>
      <c r="L604" s="38"/>
      <c r="M604" s="40"/>
      <c r="N604" s="38"/>
      <c r="O604" s="38"/>
      <c r="P604" s="40"/>
      <c r="Q604" s="43"/>
    </row>
    <row r="605" spans="1:36" ht="16.5" customHeight="1" x14ac:dyDescent="0.2">
      <c r="A605" s="98"/>
      <c r="B605" s="40"/>
      <c r="C605" s="98"/>
      <c r="D605" s="99"/>
      <c r="E605" s="99"/>
      <c r="F605" s="40"/>
      <c r="G605" s="40"/>
      <c r="H605" s="40"/>
      <c r="I605" s="40"/>
      <c r="J605" s="40"/>
      <c r="K605" s="40"/>
      <c r="L605" s="38"/>
      <c r="M605" s="40"/>
      <c r="N605" s="38"/>
      <c r="O605" s="38"/>
      <c r="P605" s="40"/>
      <c r="Q605" s="43"/>
    </row>
    <row r="606" spans="1:36" ht="16.5" customHeight="1" x14ac:dyDescent="0.2">
      <c r="A606" s="98"/>
      <c r="B606" s="40"/>
      <c r="C606" s="98"/>
      <c r="D606" s="99"/>
      <c r="E606" s="99"/>
      <c r="F606" s="40"/>
      <c r="G606" s="40"/>
      <c r="H606" s="40"/>
      <c r="I606" s="40"/>
      <c r="J606" s="40"/>
      <c r="K606" s="40"/>
      <c r="L606" s="38"/>
      <c r="M606" s="40"/>
      <c r="N606" s="38"/>
      <c r="O606" s="38"/>
      <c r="P606" s="40"/>
      <c r="Q606" s="43"/>
    </row>
    <row r="607" spans="1:36" ht="16.5" customHeight="1" x14ac:dyDescent="0.2">
      <c r="A607" s="98"/>
      <c r="B607" s="40"/>
      <c r="C607" s="98"/>
      <c r="D607" s="99"/>
      <c r="E607" s="99"/>
      <c r="F607" s="40"/>
      <c r="G607" s="40"/>
      <c r="H607" s="40"/>
      <c r="I607" s="40"/>
      <c r="J607" s="40"/>
      <c r="K607" s="40"/>
      <c r="L607" s="38"/>
      <c r="M607" s="40"/>
      <c r="N607" s="38"/>
      <c r="O607" s="38"/>
      <c r="P607" s="40"/>
      <c r="Q607" s="43"/>
    </row>
    <row r="608" spans="1:36" ht="16.5" customHeight="1" x14ac:dyDescent="0.2">
      <c r="A608" s="98"/>
      <c r="B608" s="40"/>
      <c r="C608" s="98"/>
      <c r="D608" s="99"/>
      <c r="E608" s="99"/>
      <c r="F608" s="40"/>
      <c r="G608" s="40"/>
      <c r="H608" s="40"/>
      <c r="I608" s="40"/>
      <c r="J608" s="40"/>
      <c r="K608" s="40"/>
      <c r="L608" s="38"/>
      <c r="M608" s="40"/>
      <c r="N608" s="38"/>
      <c r="O608" s="38"/>
      <c r="P608" s="40"/>
      <c r="Q608" s="43"/>
    </row>
    <row r="609" spans="1:17" ht="16.5" customHeight="1" x14ac:dyDescent="0.2">
      <c r="A609" s="98"/>
      <c r="B609" s="40"/>
      <c r="C609" s="98"/>
      <c r="D609" s="99"/>
      <c r="E609" s="99"/>
      <c r="F609" s="40"/>
      <c r="G609" s="40"/>
      <c r="H609" s="40"/>
      <c r="I609" s="40"/>
      <c r="J609" s="40"/>
      <c r="K609" s="40"/>
      <c r="L609" s="38"/>
      <c r="M609" s="40"/>
      <c r="N609" s="38"/>
      <c r="O609" s="38"/>
      <c r="P609" s="40"/>
      <c r="Q609" s="43"/>
    </row>
    <row r="610" spans="1:17" ht="16.5" customHeight="1" x14ac:dyDescent="0.2">
      <c r="A610" s="98"/>
      <c r="B610" s="40"/>
      <c r="C610" s="98"/>
      <c r="D610" s="99"/>
      <c r="E610" s="99"/>
      <c r="F610" s="40"/>
      <c r="G610" s="40"/>
      <c r="H610" s="40"/>
      <c r="I610" s="40"/>
      <c r="J610" s="40"/>
      <c r="K610" s="40"/>
      <c r="L610" s="38"/>
      <c r="M610" s="40"/>
      <c r="N610" s="38"/>
      <c r="O610" s="38"/>
      <c r="P610" s="40"/>
      <c r="Q610" s="43"/>
    </row>
    <row r="611" spans="1:17" ht="16.5" customHeight="1" x14ac:dyDescent="0.2">
      <c r="A611" s="98"/>
      <c r="B611" s="40"/>
      <c r="C611" s="98"/>
      <c r="D611" s="99"/>
      <c r="E611" s="99"/>
      <c r="F611" s="40"/>
      <c r="G611" s="40"/>
      <c r="H611" s="40"/>
      <c r="I611" s="40"/>
      <c r="J611" s="40"/>
      <c r="K611" s="40"/>
      <c r="L611" s="38"/>
      <c r="M611" s="40"/>
      <c r="N611" s="38"/>
      <c r="O611" s="38"/>
      <c r="P611" s="40"/>
      <c r="Q611" s="43"/>
    </row>
    <row r="612" spans="1:17" ht="16.5" customHeight="1" x14ac:dyDescent="0.2">
      <c r="A612" s="98"/>
      <c r="B612" s="40"/>
      <c r="C612" s="98"/>
      <c r="D612" s="99"/>
      <c r="E612" s="99"/>
      <c r="F612" s="40"/>
      <c r="G612" s="40"/>
      <c r="H612" s="40"/>
      <c r="I612" s="40"/>
      <c r="J612" s="40"/>
      <c r="K612" s="40"/>
      <c r="L612" s="38"/>
      <c r="M612" s="40"/>
      <c r="N612" s="38"/>
      <c r="O612" s="38"/>
      <c r="P612" s="40"/>
      <c r="Q612" s="43"/>
    </row>
    <row r="613" spans="1:17" ht="16.5" customHeight="1" x14ac:dyDescent="0.2">
      <c r="A613" s="98"/>
      <c r="B613" s="40"/>
      <c r="C613" s="98"/>
      <c r="D613" s="99"/>
      <c r="E613" s="99"/>
      <c r="F613" s="40"/>
      <c r="G613" s="40"/>
      <c r="H613" s="40"/>
      <c r="I613" s="40"/>
      <c r="J613" s="40"/>
      <c r="K613" s="40"/>
      <c r="L613" s="38"/>
      <c r="M613" s="40"/>
      <c r="N613" s="38"/>
      <c r="O613" s="38"/>
      <c r="P613" s="40"/>
      <c r="Q613" s="43"/>
    </row>
    <row r="614" spans="1:17" ht="16.5" customHeight="1" x14ac:dyDescent="0.2">
      <c r="A614" s="98"/>
      <c r="B614" s="40"/>
      <c r="C614" s="98"/>
      <c r="D614" s="99"/>
      <c r="E614" s="99"/>
      <c r="F614" s="40"/>
      <c r="G614" s="40"/>
      <c r="H614" s="40"/>
      <c r="I614" s="40"/>
      <c r="J614" s="40"/>
      <c r="K614" s="40"/>
      <c r="L614" s="38"/>
      <c r="M614" s="40"/>
      <c r="N614" s="38"/>
      <c r="O614" s="38"/>
      <c r="P614" s="40"/>
      <c r="Q614" s="43"/>
    </row>
    <row r="615" spans="1:17" ht="16.5" customHeight="1" x14ac:dyDescent="0.2">
      <c r="A615" s="98"/>
      <c r="B615" s="40"/>
      <c r="C615" s="98"/>
      <c r="D615" s="99"/>
      <c r="E615" s="99"/>
      <c r="F615" s="40"/>
      <c r="G615" s="40"/>
      <c r="H615" s="40"/>
      <c r="I615" s="40"/>
      <c r="J615" s="40"/>
      <c r="K615" s="40"/>
      <c r="L615" s="38"/>
      <c r="M615" s="40"/>
      <c r="N615" s="38"/>
      <c r="O615" s="38"/>
      <c r="P615" s="40"/>
      <c r="Q615" s="43"/>
    </row>
    <row r="616" spans="1:17" ht="16.5" customHeight="1" x14ac:dyDescent="0.2">
      <c r="A616" s="98"/>
      <c r="B616" s="40"/>
      <c r="C616" s="98"/>
      <c r="D616" s="99"/>
      <c r="E616" s="99"/>
      <c r="F616" s="40"/>
      <c r="G616" s="40"/>
      <c r="H616" s="40"/>
      <c r="I616" s="40"/>
      <c r="J616" s="40"/>
      <c r="K616" s="40"/>
      <c r="L616" s="38"/>
      <c r="M616" s="40"/>
      <c r="N616" s="38"/>
      <c r="O616" s="38"/>
      <c r="P616" s="40"/>
      <c r="Q616" s="43"/>
    </row>
    <row r="617" spans="1:17" ht="16.5" customHeight="1" x14ac:dyDescent="0.2">
      <c r="A617" s="98"/>
      <c r="B617" s="40"/>
      <c r="C617" s="98"/>
      <c r="D617" s="99"/>
      <c r="E617" s="99"/>
      <c r="F617" s="40"/>
      <c r="G617" s="40"/>
      <c r="H617" s="40"/>
      <c r="I617" s="40"/>
      <c r="J617" s="40"/>
      <c r="K617" s="40"/>
      <c r="L617" s="38"/>
      <c r="M617" s="40"/>
      <c r="N617" s="38"/>
      <c r="O617" s="38"/>
      <c r="P617" s="40"/>
      <c r="Q617" s="43"/>
    </row>
    <row r="618" spans="1:17" ht="16.5" customHeight="1" x14ac:dyDescent="0.2">
      <c r="A618" s="98"/>
      <c r="B618" s="40"/>
      <c r="C618" s="98"/>
      <c r="D618" s="99"/>
      <c r="E618" s="99"/>
      <c r="F618" s="40"/>
      <c r="G618" s="40"/>
      <c r="H618" s="40"/>
      <c r="I618" s="40"/>
      <c r="J618" s="40"/>
      <c r="K618" s="40"/>
      <c r="L618" s="38"/>
      <c r="M618" s="40"/>
      <c r="N618" s="38"/>
      <c r="O618" s="38"/>
      <c r="P618" s="40"/>
      <c r="Q618" s="43"/>
    </row>
    <row r="619" spans="1:17" ht="16.5" customHeight="1" x14ac:dyDescent="0.2">
      <c r="A619" s="98"/>
      <c r="B619" s="40"/>
      <c r="C619" s="98"/>
      <c r="D619" s="99"/>
      <c r="E619" s="99"/>
      <c r="F619" s="40"/>
      <c r="G619" s="40"/>
      <c r="H619" s="40"/>
      <c r="I619" s="40"/>
      <c r="J619" s="40"/>
      <c r="K619" s="40"/>
      <c r="L619" s="38"/>
      <c r="M619" s="40"/>
      <c r="N619" s="38"/>
      <c r="O619" s="38"/>
      <c r="P619" s="40"/>
      <c r="Q619" s="43"/>
    </row>
    <row r="620" spans="1:17" ht="16.5" customHeight="1" x14ac:dyDescent="0.2">
      <c r="A620" s="98"/>
      <c r="B620" s="40"/>
      <c r="C620" s="98"/>
      <c r="D620" s="99"/>
      <c r="E620" s="99"/>
      <c r="F620" s="40"/>
      <c r="G620" s="40"/>
      <c r="H620" s="40"/>
      <c r="I620" s="40"/>
      <c r="J620" s="40"/>
      <c r="K620" s="40"/>
      <c r="L620" s="38"/>
      <c r="M620" s="40"/>
      <c r="N620" s="38"/>
      <c r="O620" s="38"/>
      <c r="P620" s="40"/>
      <c r="Q620" s="43"/>
    </row>
    <row r="621" spans="1:17" ht="16.5" customHeight="1" x14ac:dyDescent="0.2">
      <c r="A621" s="98"/>
      <c r="B621" s="40"/>
      <c r="C621" s="98"/>
      <c r="D621" s="99"/>
      <c r="E621" s="99"/>
      <c r="F621" s="40"/>
      <c r="G621" s="40"/>
      <c r="H621" s="40"/>
      <c r="I621" s="40"/>
      <c r="J621" s="40"/>
      <c r="K621" s="40"/>
      <c r="L621" s="38"/>
      <c r="M621" s="40"/>
      <c r="N621" s="38"/>
      <c r="O621" s="38"/>
      <c r="P621" s="40"/>
      <c r="Q621" s="43"/>
    </row>
    <row r="622" spans="1:17" ht="16.5" customHeight="1" x14ac:dyDescent="0.2">
      <c r="A622" s="98"/>
      <c r="B622" s="40"/>
      <c r="C622" s="98"/>
      <c r="D622" s="99"/>
      <c r="E622" s="99"/>
      <c r="F622" s="40"/>
      <c r="G622" s="40"/>
      <c r="H622" s="40"/>
      <c r="I622" s="40"/>
      <c r="J622" s="40"/>
      <c r="K622" s="40"/>
      <c r="L622" s="38"/>
      <c r="M622" s="40"/>
      <c r="N622" s="38"/>
      <c r="O622" s="38"/>
      <c r="P622" s="40"/>
      <c r="Q622" s="43"/>
    </row>
    <row r="623" spans="1:17" ht="16.5" customHeight="1" x14ac:dyDescent="0.2">
      <c r="A623" s="98"/>
      <c r="B623" s="40"/>
      <c r="C623" s="98"/>
      <c r="D623" s="99"/>
      <c r="E623" s="99"/>
      <c r="F623" s="40"/>
      <c r="G623" s="40"/>
      <c r="H623" s="40"/>
      <c r="I623" s="40"/>
      <c r="J623" s="40"/>
      <c r="K623" s="40"/>
      <c r="L623" s="38"/>
      <c r="M623" s="40"/>
      <c r="N623" s="38"/>
      <c r="O623" s="38"/>
      <c r="P623" s="40"/>
      <c r="Q623" s="43"/>
    </row>
    <row r="624" spans="1:17" ht="16.5" customHeight="1" x14ac:dyDescent="0.2">
      <c r="A624" s="98"/>
      <c r="B624" s="40"/>
      <c r="C624" s="98"/>
      <c r="D624" s="99"/>
      <c r="E624" s="99"/>
      <c r="F624" s="40"/>
      <c r="G624" s="40"/>
      <c r="H624" s="40"/>
      <c r="I624" s="40"/>
      <c r="J624" s="40"/>
      <c r="K624" s="40"/>
      <c r="L624" s="38"/>
      <c r="M624" s="40"/>
      <c r="N624" s="38"/>
      <c r="O624" s="38"/>
      <c r="P624" s="40"/>
      <c r="Q624" s="43"/>
    </row>
    <row r="625" spans="1:17" ht="16.5" customHeight="1" x14ac:dyDescent="0.2">
      <c r="A625" s="98"/>
      <c r="B625" s="40"/>
      <c r="C625" s="98"/>
      <c r="D625" s="99"/>
      <c r="E625" s="99"/>
      <c r="F625" s="40"/>
      <c r="G625" s="40"/>
      <c r="H625" s="40"/>
      <c r="I625" s="40"/>
      <c r="J625" s="40"/>
      <c r="K625" s="40"/>
      <c r="L625" s="38"/>
      <c r="M625" s="40"/>
      <c r="N625" s="38"/>
      <c r="O625" s="38"/>
      <c r="P625" s="40"/>
      <c r="Q625" s="43"/>
    </row>
    <row r="626" spans="1:17" ht="16.5" customHeight="1" x14ac:dyDescent="0.2">
      <c r="A626" s="98"/>
      <c r="B626" s="40"/>
      <c r="C626" s="98"/>
      <c r="D626" s="99"/>
      <c r="E626" s="99"/>
      <c r="F626" s="40"/>
      <c r="G626" s="40"/>
      <c r="H626" s="40"/>
      <c r="I626" s="40"/>
      <c r="J626" s="40"/>
      <c r="K626" s="40"/>
      <c r="L626" s="38"/>
      <c r="M626" s="40"/>
      <c r="N626" s="38"/>
      <c r="O626" s="38"/>
      <c r="P626" s="40"/>
      <c r="Q626" s="43"/>
    </row>
    <row r="627" spans="1:17" ht="16.5" customHeight="1" x14ac:dyDescent="0.2">
      <c r="A627" s="98"/>
      <c r="B627" s="40"/>
      <c r="C627" s="98"/>
      <c r="D627" s="99"/>
      <c r="E627" s="99"/>
      <c r="F627" s="40"/>
      <c r="G627" s="40"/>
      <c r="H627" s="40"/>
      <c r="I627" s="40"/>
      <c r="J627" s="40"/>
      <c r="K627" s="40"/>
      <c r="L627" s="38"/>
      <c r="M627" s="40"/>
      <c r="N627" s="38"/>
      <c r="O627" s="38"/>
      <c r="P627" s="40"/>
      <c r="Q627" s="43"/>
    </row>
    <row r="628" spans="1:17" ht="16.5" customHeight="1" x14ac:dyDescent="0.2">
      <c r="A628" s="98"/>
      <c r="B628" s="40"/>
      <c r="C628" s="98"/>
      <c r="D628" s="99"/>
      <c r="E628" s="99"/>
      <c r="F628" s="40"/>
      <c r="G628" s="40"/>
      <c r="H628" s="40"/>
      <c r="I628" s="40"/>
      <c r="J628" s="40"/>
      <c r="K628" s="40"/>
      <c r="L628" s="38"/>
      <c r="M628" s="40"/>
      <c r="N628" s="38"/>
      <c r="O628" s="38"/>
      <c r="P628" s="40"/>
      <c r="Q628" s="43"/>
    </row>
    <row r="629" spans="1:17" ht="16.5" customHeight="1" x14ac:dyDescent="0.2">
      <c r="A629" s="98"/>
      <c r="B629" s="40"/>
      <c r="C629" s="98"/>
      <c r="D629" s="99"/>
      <c r="E629" s="99"/>
      <c r="F629" s="40"/>
      <c r="G629" s="40"/>
      <c r="H629" s="40"/>
      <c r="I629" s="40"/>
      <c r="J629" s="40"/>
      <c r="K629" s="40"/>
      <c r="L629" s="38"/>
      <c r="M629" s="40"/>
      <c r="N629" s="38"/>
      <c r="O629" s="38"/>
      <c r="P629" s="40"/>
      <c r="Q629" s="43"/>
    </row>
    <row r="630" spans="1:17" ht="16.5" customHeight="1" x14ac:dyDescent="0.2">
      <c r="A630" s="98"/>
      <c r="B630" s="40"/>
      <c r="C630" s="98"/>
      <c r="D630" s="99"/>
      <c r="E630" s="99"/>
      <c r="F630" s="40"/>
      <c r="G630" s="40"/>
      <c r="H630" s="40"/>
      <c r="I630" s="40"/>
      <c r="J630" s="40"/>
      <c r="K630" s="40"/>
      <c r="L630" s="38"/>
      <c r="M630" s="40"/>
      <c r="N630" s="38"/>
      <c r="O630" s="38"/>
      <c r="P630" s="40"/>
      <c r="Q630" s="43"/>
    </row>
    <row r="631" spans="1:17" ht="16.5" customHeight="1" x14ac:dyDescent="0.2">
      <c r="A631" s="98"/>
      <c r="B631" s="40"/>
      <c r="C631" s="98"/>
      <c r="D631" s="99"/>
      <c r="E631" s="99"/>
      <c r="F631" s="40"/>
      <c r="G631" s="40"/>
      <c r="H631" s="40"/>
      <c r="I631" s="40"/>
      <c r="J631" s="40"/>
      <c r="K631" s="40"/>
      <c r="L631" s="38"/>
      <c r="M631" s="40"/>
      <c r="N631" s="38"/>
      <c r="O631" s="38"/>
      <c r="P631" s="40"/>
      <c r="Q631" s="43"/>
    </row>
    <row r="632" spans="1:17" ht="16.5" customHeight="1" x14ac:dyDescent="0.2">
      <c r="A632" s="98"/>
      <c r="B632" s="40"/>
      <c r="C632" s="98"/>
      <c r="D632" s="99"/>
      <c r="E632" s="99"/>
      <c r="F632" s="40"/>
      <c r="G632" s="40"/>
      <c r="H632" s="40"/>
      <c r="I632" s="40"/>
      <c r="J632" s="40"/>
      <c r="K632" s="40"/>
      <c r="L632" s="38"/>
      <c r="M632" s="40"/>
      <c r="N632" s="38"/>
      <c r="O632" s="38"/>
      <c r="P632" s="40"/>
      <c r="Q632" s="43"/>
    </row>
    <row r="633" spans="1:17" ht="16.5" customHeight="1" x14ac:dyDescent="0.2">
      <c r="A633" s="98"/>
      <c r="B633" s="40"/>
      <c r="C633" s="98"/>
      <c r="D633" s="99"/>
      <c r="E633" s="99"/>
      <c r="F633" s="40"/>
      <c r="G633" s="40"/>
      <c r="H633" s="40"/>
      <c r="I633" s="40"/>
      <c r="J633" s="40"/>
      <c r="K633" s="40"/>
      <c r="L633" s="38"/>
      <c r="M633" s="40"/>
      <c r="N633" s="38"/>
      <c r="O633" s="38"/>
      <c r="P633" s="40"/>
      <c r="Q633" s="43"/>
    </row>
    <row r="634" spans="1:17" ht="16.5" customHeight="1" x14ac:dyDescent="0.2">
      <c r="A634" s="98"/>
      <c r="B634" s="40"/>
      <c r="C634" s="98"/>
      <c r="D634" s="99"/>
      <c r="E634" s="99"/>
      <c r="F634" s="40"/>
      <c r="G634" s="40"/>
      <c r="H634" s="40"/>
      <c r="I634" s="40"/>
      <c r="J634" s="40"/>
      <c r="K634" s="40"/>
      <c r="L634" s="38"/>
      <c r="M634" s="40"/>
      <c r="N634" s="38"/>
      <c r="O634" s="38"/>
      <c r="P634" s="40"/>
      <c r="Q634" s="43"/>
    </row>
    <row r="635" spans="1:17" ht="16.5" customHeight="1" x14ac:dyDescent="0.2">
      <c r="A635" s="98"/>
      <c r="B635" s="40"/>
      <c r="C635" s="98"/>
      <c r="D635" s="99"/>
      <c r="E635" s="99"/>
      <c r="F635" s="40"/>
      <c r="G635" s="40"/>
      <c r="H635" s="40"/>
      <c r="I635" s="40"/>
      <c r="J635" s="40"/>
      <c r="K635" s="40"/>
      <c r="L635" s="38"/>
      <c r="M635" s="40"/>
      <c r="N635" s="38"/>
      <c r="O635" s="38"/>
      <c r="P635" s="40"/>
      <c r="Q635" s="43"/>
    </row>
    <row r="636" spans="1:17" ht="16.5" customHeight="1" x14ac:dyDescent="0.2">
      <c r="A636" s="98"/>
      <c r="B636" s="40"/>
      <c r="C636" s="98"/>
      <c r="D636" s="99"/>
      <c r="E636" s="99"/>
      <c r="F636" s="40"/>
      <c r="G636" s="40"/>
      <c r="H636" s="40"/>
      <c r="I636" s="40"/>
      <c r="J636" s="40"/>
      <c r="K636" s="40"/>
      <c r="L636" s="38"/>
      <c r="M636" s="40"/>
      <c r="N636" s="38"/>
      <c r="O636" s="38"/>
      <c r="P636" s="40"/>
      <c r="Q636" s="43"/>
    </row>
    <row r="637" spans="1:17" ht="16.5" customHeight="1" x14ac:dyDescent="0.2">
      <c r="A637" s="98"/>
      <c r="B637" s="40"/>
      <c r="C637" s="98"/>
      <c r="D637" s="99"/>
      <c r="E637" s="99"/>
      <c r="F637" s="40"/>
      <c r="G637" s="40"/>
      <c r="H637" s="40"/>
      <c r="I637" s="40"/>
      <c r="J637" s="40"/>
      <c r="K637" s="40"/>
      <c r="L637" s="38"/>
      <c r="M637" s="40"/>
      <c r="N637" s="38"/>
      <c r="O637" s="38"/>
      <c r="P637" s="40"/>
      <c r="Q637" s="43"/>
    </row>
    <row r="638" spans="1:17" ht="16.5" customHeight="1" x14ac:dyDescent="0.2">
      <c r="A638" s="98"/>
      <c r="B638" s="40"/>
      <c r="C638" s="98"/>
      <c r="D638" s="99"/>
      <c r="E638" s="99"/>
      <c r="F638" s="40"/>
      <c r="G638" s="40"/>
      <c r="H638" s="40"/>
      <c r="I638" s="40"/>
      <c r="J638" s="40"/>
      <c r="K638" s="40"/>
      <c r="L638" s="38"/>
      <c r="M638" s="40"/>
      <c r="N638" s="38"/>
      <c r="O638" s="38"/>
      <c r="P638" s="40"/>
      <c r="Q638" s="43"/>
    </row>
    <row r="639" spans="1:17" ht="16.5" customHeight="1" x14ac:dyDescent="0.2">
      <c r="A639" s="98"/>
      <c r="B639" s="40"/>
      <c r="C639" s="98"/>
      <c r="D639" s="99"/>
      <c r="E639" s="99"/>
      <c r="F639" s="40"/>
      <c r="G639" s="40"/>
      <c r="H639" s="40"/>
      <c r="I639" s="40"/>
      <c r="J639" s="40"/>
      <c r="K639" s="40"/>
      <c r="L639" s="38"/>
      <c r="M639" s="40"/>
      <c r="N639" s="38"/>
      <c r="O639" s="38"/>
      <c r="P639" s="40"/>
      <c r="Q639" s="43"/>
    </row>
    <row r="640" spans="1:17" ht="16.5" customHeight="1" x14ac:dyDescent="0.2">
      <c r="A640" s="98"/>
      <c r="B640" s="40"/>
      <c r="C640" s="98"/>
      <c r="D640" s="99"/>
      <c r="E640" s="99"/>
      <c r="F640" s="40"/>
      <c r="G640" s="40"/>
      <c r="H640" s="40"/>
      <c r="I640" s="40"/>
      <c r="J640" s="40"/>
      <c r="K640" s="40"/>
      <c r="L640" s="38"/>
      <c r="M640" s="40"/>
      <c r="N640" s="38"/>
      <c r="O640" s="38"/>
      <c r="P640" s="40"/>
      <c r="Q640" s="43"/>
    </row>
    <row r="641" spans="1:17" ht="16.5" customHeight="1" x14ac:dyDescent="0.2">
      <c r="A641" s="98"/>
      <c r="B641" s="40"/>
      <c r="C641" s="98"/>
      <c r="D641" s="99"/>
      <c r="E641" s="99"/>
      <c r="F641" s="40"/>
      <c r="G641" s="40"/>
      <c r="H641" s="40"/>
      <c r="I641" s="40"/>
      <c r="J641" s="40"/>
      <c r="K641" s="40"/>
      <c r="L641" s="38"/>
      <c r="M641" s="40"/>
      <c r="N641" s="38"/>
      <c r="O641" s="38"/>
      <c r="P641" s="40"/>
      <c r="Q641" s="43"/>
    </row>
    <row r="642" spans="1:17" ht="16.5" customHeight="1" x14ac:dyDescent="0.2">
      <c r="A642" s="98"/>
      <c r="B642" s="40"/>
      <c r="C642" s="98"/>
      <c r="D642" s="99"/>
      <c r="E642" s="99"/>
      <c r="F642" s="40"/>
      <c r="G642" s="40"/>
      <c r="H642" s="40"/>
      <c r="I642" s="40"/>
      <c r="J642" s="40"/>
      <c r="K642" s="40"/>
      <c r="L642" s="38"/>
      <c r="M642" s="40"/>
      <c r="N642" s="38"/>
      <c r="O642" s="38"/>
      <c r="P642" s="40"/>
      <c r="Q642" s="43"/>
    </row>
    <row r="643" spans="1:17" ht="16.5" customHeight="1" x14ac:dyDescent="0.2">
      <c r="A643" s="98"/>
      <c r="B643" s="40"/>
      <c r="C643" s="98"/>
      <c r="D643" s="99"/>
      <c r="E643" s="99"/>
      <c r="F643" s="40"/>
      <c r="G643" s="40"/>
      <c r="H643" s="40"/>
      <c r="I643" s="40"/>
      <c r="J643" s="40"/>
      <c r="K643" s="40"/>
      <c r="L643" s="38"/>
      <c r="M643" s="40"/>
      <c r="N643" s="38"/>
      <c r="O643" s="38"/>
      <c r="P643" s="40"/>
      <c r="Q643" s="43"/>
    </row>
    <row r="644" spans="1:17" ht="16.5" customHeight="1" x14ac:dyDescent="0.2">
      <c r="A644" s="98"/>
      <c r="B644" s="40"/>
      <c r="C644" s="98"/>
      <c r="D644" s="99"/>
      <c r="E644" s="99"/>
      <c r="F644" s="40"/>
      <c r="G644" s="40"/>
      <c r="H644" s="40"/>
      <c r="I644" s="40"/>
      <c r="J644" s="40"/>
      <c r="K644" s="40"/>
      <c r="L644" s="38"/>
      <c r="M644" s="40"/>
      <c r="N644" s="38"/>
      <c r="O644" s="38"/>
      <c r="P644" s="40"/>
      <c r="Q644" s="43"/>
    </row>
    <row r="645" spans="1:17" ht="16.5" customHeight="1" x14ac:dyDescent="0.2">
      <c r="A645" s="98"/>
      <c r="B645" s="40"/>
      <c r="C645" s="98"/>
      <c r="D645" s="99"/>
      <c r="E645" s="99"/>
      <c r="F645" s="40"/>
      <c r="G645" s="40"/>
      <c r="H645" s="40"/>
      <c r="I645" s="40"/>
      <c r="J645" s="40"/>
      <c r="K645" s="40"/>
      <c r="L645" s="38"/>
      <c r="M645" s="40"/>
      <c r="N645" s="38"/>
      <c r="O645" s="38"/>
      <c r="P645" s="40"/>
      <c r="Q645" s="43"/>
    </row>
    <row r="646" spans="1:17" ht="16.5" customHeight="1" x14ac:dyDescent="0.2">
      <c r="A646" s="98"/>
      <c r="B646" s="40"/>
      <c r="C646" s="98"/>
      <c r="D646" s="99"/>
      <c r="E646" s="99"/>
      <c r="F646" s="40"/>
      <c r="G646" s="40"/>
      <c r="H646" s="40"/>
      <c r="I646" s="40"/>
      <c r="J646" s="40"/>
      <c r="K646" s="40"/>
      <c r="L646" s="38"/>
      <c r="M646" s="40"/>
      <c r="N646" s="38"/>
      <c r="O646" s="38"/>
      <c r="P646" s="40"/>
      <c r="Q646" s="43"/>
    </row>
    <row r="647" spans="1:17" ht="16.5" customHeight="1" x14ac:dyDescent="0.2">
      <c r="A647" s="98"/>
      <c r="B647" s="40"/>
      <c r="C647" s="98"/>
      <c r="D647" s="99"/>
      <c r="E647" s="99"/>
      <c r="F647" s="40"/>
      <c r="G647" s="40"/>
      <c r="H647" s="40"/>
      <c r="I647" s="40"/>
      <c r="J647" s="40"/>
      <c r="K647" s="40"/>
      <c r="L647" s="38"/>
      <c r="M647" s="40"/>
      <c r="N647" s="38"/>
      <c r="O647" s="38"/>
      <c r="P647" s="40"/>
      <c r="Q647" s="43"/>
    </row>
    <row r="648" spans="1:17" ht="16.5" customHeight="1" x14ac:dyDescent="0.2">
      <c r="A648" s="98"/>
      <c r="B648" s="40"/>
      <c r="C648" s="98"/>
      <c r="D648" s="99"/>
      <c r="E648" s="99"/>
      <c r="F648" s="40"/>
      <c r="G648" s="40"/>
      <c r="H648" s="40"/>
      <c r="I648" s="40"/>
      <c r="J648" s="40"/>
      <c r="K648" s="40"/>
      <c r="L648" s="38"/>
      <c r="M648" s="40"/>
      <c r="N648" s="38"/>
      <c r="O648" s="38"/>
      <c r="P648" s="40"/>
      <c r="Q648" s="43"/>
    </row>
    <row r="649" spans="1:17" ht="16.5" customHeight="1" x14ac:dyDescent="0.2">
      <c r="A649" s="98"/>
      <c r="B649" s="40"/>
      <c r="C649" s="98"/>
      <c r="D649" s="99"/>
      <c r="E649" s="99"/>
      <c r="F649" s="40"/>
      <c r="G649" s="40"/>
      <c r="H649" s="40"/>
      <c r="I649" s="40"/>
      <c r="J649" s="40"/>
      <c r="K649" s="40"/>
      <c r="L649" s="38"/>
      <c r="M649" s="40"/>
      <c r="N649" s="38"/>
      <c r="O649" s="38"/>
      <c r="P649" s="40"/>
      <c r="Q649" s="43"/>
    </row>
    <row r="650" spans="1:17" ht="16.5" customHeight="1" x14ac:dyDescent="0.2">
      <c r="A650" s="98"/>
      <c r="B650" s="40"/>
      <c r="C650" s="98"/>
      <c r="D650" s="99"/>
      <c r="E650" s="99"/>
      <c r="F650" s="40"/>
      <c r="G650" s="40"/>
      <c r="H650" s="40"/>
      <c r="I650" s="40"/>
      <c r="J650" s="40"/>
      <c r="K650" s="40"/>
      <c r="L650" s="38"/>
      <c r="M650" s="40"/>
      <c r="N650" s="38"/>
      <c r="O650" s="38"/>
      <c r="P650" s="40"/>
      <c r="Q650" s="43"/>
    </row>
    <row r="651" spans="1:17" ht="16.5" customHeight="1" x14ac:dyDescent="0.2">
      <c r="A651" s="98"/>
      <c r="B651" s="40"/>
      <c r="C651" s="98"/>
      <c r="D651" s="99"/>
      <c r="E651" s="99"/>
      <c r="F651" s="40"/>
      <c r="G651" s="40"/>
      <c r="H651" s="40"/>
      <c r="I651" s="40"/>
      <c r="J651" s="40"/>
      <c r="K651" s="40"/>
      <c r="L651" s="38"/>
      <c r="M651" s="40"/>
      <c r="N651" s="38"/>
      <c r="O651" s="38"/>
      <c r="P651" s="40"/>
      <c r="Q651" s="43"/>
    </row>
    <row r="652" spans="1:17" ht="16.5" customHeight="1" x14ac:dyDescent="0.2">
      <c r="A652" s="98"/>
      <c r="B652" s="40"/>
      <c r="C652" s="98"/>
      <c r="D652" s="99"/>
      <c r="E652" s="99"/>
      <c r="F652" s="40"/>
      <c r="G652" s="40"/>
      <c r="H652" s="40"/>
      <c r="I652" s="40"/>
      <c r="J652" s="40"/>
      <c r="K652" s="40"/>
      <c r="L652" s="38"/>
      <c r="M652" s="40"/>
      <c r="N652" s="38"/>
      <c r="O652" s="38"/>
      <c r="P652" s="40"/>
      <c r="Q652" s="43"/>
    </row>
    <row r="653" spans="1:17" ht="16.5" customHeight="1" x14ac:dyDescent="0.2">
      <c r="A653" s="98"/>
      <c r="B653" s="40"/>
      <c r="C653" s="98"/>
      <c r="D653" s="99"/>
      <c r="E653" s="99"/>
      <c r="F653" s="40"/>
      <c r="G653" s="40"/>
      <c r="H653" s="40"/>
      <c r="I653" s="40"/>
      <c r="J653" s="40"/>
      <c r="K653" s="40"/>
      <c r="L653" s="38"/>
      <c r="M653" s="40"/>
      <c r="N653" s="38"/>
      <c r="O653" s="38"/>
      <c r="P653" s="40"/>
      <c r="Q653" s="43"/>
    </row>
    <row r="654" spans="1:17" ht="16.5" customHeight="1" x14ac:dyDescent="0.2">
      <c r="A654" s="98"/>
      <c r="B654" s="40"/>
      <c r="C654" s="98"/>
      <c r="D654" s="99"/>
      <c r="E654" s="99"/>
      <c r="F654" s="40"/>
      <c r="G654" s="40"/>
      <c r="H654" s="40"/>
      <c r="I654" s="40"/>
      <c r="J654" s="40"/>
      <c r="K654" s="40"/>
      <c r="L654" s="38"/>
      <c r="M654" s="40"/>
      <c r="N654" s="38"/>
      <c r="O654" s="38"/>
      <c r="P654" s="40"/>
      <c r="Q654" s="43"/>
    </row>
    <row r="655" spans="1:17" ht="16.5" customHeight="1" x14ac:dyDescent="0.2">
      <c r="A655" s="98"/>
      <c r="B655" s="40"/>
      <c r="C655" s="98"/>
      <c r="D655" s="99"/>
      <c r="E655" s="99"/>
      <c r="F655" s="40"/>
      <c r="G655" s="40"/>
      <c r="H655" s="40"/>
      <c r="I655" s="40"/>
      <c r="J655" s="40"/>
      <c r="K655" s="40"/>
      <c r="L655" s="38"/>
      <c r="M655" s="40"/>
      <c r="N655" s="38"/>
      <c r="O655" s="38"/>
      <c r="P655" s="40"/>
      <c r="Q655" s="43"/>
    </row>
    <row r="656" spans="1:17" ht="16.5" customHeight="1" x14ac:dyDescent="0.2">
      <c r="A656" s="98"/>
      <c r="B656" s="40"/>
      <c r="C656" s="98"/>
      <c r="D656" s="99"/>
      <c r="E656" s="99"/>
      <c r="F656" s="40"/>
      <c r="G656" s="40"/>
      <c r="H656" s="40"/>
      <c r="I656" s="40"/>
      <c r="J656" s="40"/>
      <c r="K656" s="40"/>
      <c r="L656" s="38"/>
      <c r="M656" s="40"/>
      <c r="N656" s="38"/>
      <c r="O656" s="38"/>
      <c r="P656" s="40"/>
      <c r="Q656" s="43"/>
    </row>
    <row r="657" spans="1:17" ht="16.5" customHeight="1" x14ac:dyDescent="0.2">
      <c r="A657" s="98"/>
      <c r="B657" s="40"/>
      <c r="C657" s="98"/>
      <c r="D657" s="99"/>
      <c r="E657" s="99"/>
      <c r="F657" s="40"/>
      <c r="G657" s="40"/>
      <c r="H657" s="40"/>
      <c r="I657" s="40"/>
      <c r="J657" s="40"/>
      <c r="K657" s="40"/>
      <c r="L657" s="38"/>
      <c r="M657" s="40"/>
      <c r="N657" s="38"/>
      <c r="O657" s="38"/>
      <c r="P657" s="40"/>
      <c r="Q657" s="43"/>
    </row>
    <row r="658" spans="1:17" ht="16.5" customHeight="1" x14ac:dyDescent="0.2">
      <c r="A658" s="98"/>
      <c r="B658" s="40"/>
      <c r="C658" s="98"/>
      <c r="D658" s="99"/>
      <c r="E658" s="99"/>
      <c r="F658" s="40"/>
      <c r="G658" s="40"/>
      <c r="H658" s="40"/>
      <c r="I658" s="40"/>
      <c r="J658" s="40"/>
      <c r="K658" s="40"/>
      <c r="L658" s="38"/>
      <c r="M658" s="40"/>
      <c r="N658" s="38"/>
      <c r="O658" s="38"/>
      <c r="P658" s="40"/>
      <c r="Q658" s="43"/>
    </row>
    <row r="659" spans="1:17" ht="16.5" customHeight="1" x14ac:dyDescent="0.2">
      <c r="A659" s="98"/>
      <c r="B659" s="40"/>
      <c r="C659" s="98"/>
      <c r="D659" s="99"/>
      <c r="E659" s="99"/>
      <c r="F659" s="40"/>
      <c r="G659" s="40"/>
      <c r="H659" s="40"/>
      <c r="I659" s="40"/>
      <c r="J659" s="40"/>
      <c r="K659" s="40"/>
      <c r="L659" s="38"/>
      <c r="M659" s="40"/>
      <c r="N659" s="38"/>
      <c r="O659" s="38"/>
      <c r="P659" s="40"/>
      <c r="Q659" s="43"/>
    </row>
    <row r="660" spans="1:17" ht="16.5" customHeight="1" x14ac:dyDescent="0.2">
      <c r="A660" s="98"/>
      <c r="B660" s="40"/>
      <c r="C660" s="98"/>
      <c r="D660" s="99"/>
      <c r="E660" s="99"/>
      <c r="F660" s="40"/>
      <c r="G660" s="40"/>
      <c r="H660" s="40"/>
      <c r="I660" s="40"/>
      <c r="J660" s="40"/>
      <c r="K660" s="40"/>
      <c r="L660" s="38"/>
      <c r="M660" s="40"/>
      <c r="N660" s="38"/>
      <c r="O660" s="38"/>
      <c r="P660" s="40"/>
      <c r="Q660" s="43"/>
    </row>
    <row r="661" spans="1:17" ht="16.5" customHeight="1" x14ac:dyDescent="0.2">
      <c r="A661" s="98"/>
      <c r="B661" s="40"/>
      <c r="C661" s="98"/>
      <c r="D661" s="99"/>
      <c r="E661" s="99"/>
      <c r="F661" s="40"/>
      <c r="G661" s="40"/>
      <c r="H661" s="40"/>
      <c r="I661" s="40"/>
      <c r="J661" s="40"/>
      <c r="K661" s="40"/>
      <c r="L661" s="38"/>
      <c r="M661" s="40"/>
      <c r="N661" s="38"/>
      <c r="O661" s="38"/>
      <c r="P661" s="40"/>
      <c r="Q661" s="43"/>
    </row>
    <row r="662" spans="1:17" ht="16.5" customHeight="1" x14ac:dyDescent="0.2">
      <c r="A662" s="98"/>
      <c r="B662" s="40"/>
      <c r="C662" s="98"/>
      <c r="D662" s="99"/>
      <c r="E662" s="99"/>
      <c r="F662" s="40"/>
      <c r="G662" s="40"/>
      <c r="H662" s="40"/>
      <c r="I662" s="40"/>
      <c r="J662" s="40"/>
      <c r="K662" s="40"/>
      <c r="L662" s="38"/>
      <c r="M662" s="40"/>
      <c r="N662" s="38"/>
      <c r="O662" s="38"/>
      <c r="P662" s="40"/>
      <c r="Q662" s="43"/>
    </row>
    <row r="663" spans="1:17" ht="16.5" customHeight="1" x14ac:dyDescent="0.2">
      <c r="A663" s="98"/>
      <c r="B663" s="40"/>
      <c r="C663" s="98"/>
      <c r="D663" s="99"/>
      <c r="E663" s="99"/>
      <c r="F663" s="40"/>
      <c r="G663" s="40"/>
      <c r="H663" s="40"/>
      <c r="I663" s="40"/>
      <c r="J663" s="40"/>
      <c r="K663" s="40"/>
      <c r="L663" s="38"/>
      <c r="M663" s="40"/>
      <c r="N663" s="38"/>
      <c r="O663" s="38"/>
      <c r="P663" s="40"/>
      <c r="Q663" s="43"/>
    </row>
    <row r="664" spans="1:17" ht="16.5" customHeight="1" x14ac:dyDescent="0.2">
      <c r="A664" s="98"/>
      <c r="B664" s="40"/>
      <c r="C664" s="98"/>
      <c r="D664" s="99"/>
      <c r="E664" s="99"/>
      <c r="F664" s="40"/>
      <c r="G664" s="40"/>
      <c r="H664" s="40"/>
      <c r="I664" s="40"/>
      <c r="J664" s="40"/>
      <c r="K664" s="40"/>
      <c r="L664" s="38"/>
      <c r="M664" s="40"/>
      <c r="N664" s="38"/>
      <c r="O664" s="38"/>
      <c r="P664" s="40"/>
      <c r="Q664" s="43"/>
    </row>
    <row r="665" spans="1:17" ht="16.5" customHeight="1" x14ac:dyDescent="0.2">
      <c r="A665" s="98"/>
      <c r="B665" s="40"/>
      <c r="C665" s="98"/>
      <c r="D665" s="99"/>
      <c r="E665" s="99"/>
      <c r="F665" s="40"/>
      <c r="G665" s="40"/>
      <c r="H665" s="40"/>
      <c r="I665" s="40"/>
      <c r="J665" s="40"/>
      <c r="K665" s="40"/>
      <c r="L665" s="38"/>
      <c r="M665" s="40"/>
      <c r="N665" s="38"/>
      <c r="O665" s="38"/>
      <c r="P665" s="40"/>
      <c r="Q665" s="43"/>
    </row>
    <row r="666" spans="1:17" ht="16.5" customHeight="1" x14ac:dyDescent="0.2">
      <c r="A666" s="98"/>
      <c r="B666" s="40"/>
      <c r="C666" s="98"/>
      <c r="D666" s="99"/>
      <c r="E666" s="99"/>
      <c r="F666" s="40"/>
      <c r="G666" s="40"/>
      <c r="H666" s="40"/>
      <c r="I666" s="40"/>
      <c r="J666" s="40"/>
      <c r="K666" s="40"/>
      <c r="L666" s="38"/>
      <c r="M666" s="40"/>
      <c r="N666" s="38"/>
      <c r="O666" s="38"/>
      <c r="P666" s="40"/>
      <c r="Q666" s="43"/>
    </row>
    <row r="667" spans="1:17" ht="16.5" customHeight="1" x14ac:dyDescent="0.2">
      <c r="A667" s="98"/>
      <c r="B667" s="40"/>
      <c r="C667" s="98"/>
      <c r="D667" s="99"/>
      <c r="E667" s="99"/>
      <c r="F667" s="40"/>
      <c r="G667" s="40"/>
      <c r="H667" s="40"/>
      <c r="I667" s="40"/>
      <c r="J667" s="40"/>
      <c r="K667" s="40"/>
      <c r="L667" s="38"/>
      <c r="M667" s="40"/>
      <c r="N667" s="38"/>
      <c r="O667" s="38"/>
      <c r="P667" s="40"/>
      <c r="Q667" s="43"/>
    </row>
    <row r="668" spans="1:17" ht="16.5" customHeight="1" x14ac:dyDescent="0.2">
      <c r="A668" s="98"/>
      <c r="B668" s="40"/>
      <c r="C668" s="98"/>
      <c r="D668" s="99"/>
      <c r="E668" s="99"/>
      <c r="F668" s="40"/>
      <c r="G668" s="40"/>
      <c r="H668" s="40"/>
      <c r="I668" s="40"/>
      <c r="J668" s="40"/>
      <c r="K668" s="40"/>
      <c r="L668" s="38"/>
      <c r="M668" s="40"/>
      <c r="N668" s="38"/>
      <c r="O668" s="38"/>
      <c r="P668" s="40"/>
      <c r="Q668" s="43"/>
    </row>
    <row r="669" spans="1:17" ht="16.5" customHeight="1" x14ac:dyDescent="0.2">
      <c r="A669" s="98"/>
      <c r="B669" s="40"/>
      <c r="C669" s="98"/>
      <c r="D669" s="99"/>
      <c r="E669" s="99"/>
      <c r="F669" s="40"/>
      <c r="G669" s="40"/>
      <c r="H669" s="40"/>
      <c r="I669" s="40"/>
      <c r="J669" s="40"/>
      <c r="K669" s="40"/>
      <c r="L669" s="38"/>
      <c r="M669" s="40"/>
      <c r="N669" s="38"/>
      <c r="O669" s="38"/>
      <c r="P669" s="40"/>
      <c r="Q669" s="43"/>
    </row>
    <row r="670" spans="1:17" ht="16.5" customHeight="1" x14ac:dyDescent="0.2">
      <c r="A670" s="98"/>
      <c r="B670" s="40"/>
      <c r="C670" s="98"/>
      <c r="D670" s="99"/>
      <c r="E670" s="99"/>
      <c r="F670" s="40"/>
      <c r="G670" s="40"/>
      <c r="H670" s="40"/>
      <c r="I670" s="40"/>
      <c r="J670" s="40"/>
      <c r="K670" s="40"/>
      <c r="L670" s="38"/>
      <c r="M670" s="40"/>
      <c r="N670" s="38"/>
      <c r="O670" s="38"/>
      <c r="P670" s="40"/>
      <c r="Q670" s="43"/>
    </row>
    <row r="671" spans="1:17" ht="16.5" customHeight="1" x14ac:dyDescent="0.2">
      <c r="A671" s="98"/>
      <c r="B671" s="40"/>
      <c r="C671" s="98"/>
      <c r="D671" s="99"/>
      <c r="E671" s="99"/>
      <c r="F671" s="40"/>
      <c r="G671" s="40"/>
      <c r="H671" s="40"/>
      <c r="I671" s="40"/>
      <c r="J671" s="40"/>
      <c r="K671" s="40"/>
      <c r="L671" s="38"/>
      <c r="M671" s="40"/>
      <c r="N671" s="38"/>
      <c r="O671" s="38"/>
      <c r="P671" s="40"/>
      <c r="Q671" s="43"/>
    </row>
    <row r="672" spans="1:17" ht="16.5" customHeight="1" x14ac:dyDescent="0.2">
      <c r="A672" s="98"/>
      <c r="B672" s="40"/>
      <c r="C672" s="98"/>
      <c r="D672" s="99"/>
      <c r="E672" s="99"/>
      <c r="F672" s="40"/>
      <c r="G672" s="40"/>
      <c r="H672" s="40"/>
      <c r="I672" s="40"/>
      <c r="J672" s="40"/>
      <c r="K672" s="40"/>
      <c r="L672" s="38"/>
      <c r="M672" s="40"/>
      <c r="N672" s="38"/>
      <c r="O672" s="38"/>
      <c r="P672" s="40"/>
      <c r="Q672" s="43"/>
    </row>
    <row r="673" spans="1:17" ht="16.5" customHeight="1" x14ac:dyDescent="0.2">
      <c r="A673" s="98"/>
      <c r="B673" s="40"/>
      <c r="C673" s="98"/>
      <c r="D673" s="99"/>
      <c r="E673" s="99"/>
      <c r="F673" s="40"/>
      <c r="G673" s="40"/>
      <c r="H673" s="40"/>
      <c r="I673" s="40"/>
      <c r="J673" s="40"/>
      <c r="K673" s="40"/>
      <c r="L673" s="38"/>
      <c r="M673" s="40"/>
      <c r="N673" s="38"/>
      <c r="O673" s="38"/>
      <c r="P673" s="40"/>
      <c r="Q673" s="43"/>
    </row>
    <row r="674" spans="1:17" ht="16.5" customHeight="1" x14ac:dyDescent="0.2">
      <c r="A674" s="98"/>
      <c r="B674" s="40"/>
      <c r="C674" s="98"/>
      <c r="D674" s="99"/>
      <c r="E674" s="99"/>
      <c r="F674" s="40"/>
      <c r="G674" s="40"/>
      <c r="H674" s="40"/>
      <c r="I674" s="40"/>
      <c r="J674" s="40"/>
      <c r="K674" s="40"/>
      <c r="L674" s="38"/>
      <c r="M674" s="40"/>
      <c r="N674" s="38"/>
      <c r="O674" s="38"/>
      <c r="P674" s="40"/>
      <c r="Q674" s="43"/>
    </row>
    <row r="675" spans="1:17" ht="16.5" customHeight="1" x14ac:dyDescent="0.2">
      <c r="A675" s="98"/>
      <c r="B675" s="40"/>
      <c r="C675" s="98"/>
      <c r="D675" s="99"/>
      <c r="E675" s="99"/>
      <c r="F675" s="40"/>
      <c r="G675" s="40"/>
      <c r="H675" s="40"/>
      <c r="I675" s="40"/>
      <c r="J675" s="40"/>
      <c r="K675" s="40"/>
      <c r="L675" s="38"/>
      <c r="M675" s="40"/>
      <c r="N675" s="38"/>
      <c r="O675" s="38"/>
      <c r="P675" s="40"/>
      <c r="Q675" s="43"/>
    </row>
    <row r="676" spans="1:17" ht="16.5" customHeight="1" x14ac:dyDescent="0.2">
      <c r="A676" s="98"/>
      <c r="B676" s="40"/>
      <c r="C676" s="98"/>
      <c r="D676" s="99"/>
      <c r="E676" s="99"/>
      <c r="F676" s="40"/>
      <c r="G676" s="40"/>
      <c r="H676" s="40"/>
      <c r="I676" s="40"/>
      <c r="J676" s="40"/>
      <c r="K676" s="40"/>
      <c r="L676" s="38"/>
      <c r="M676" s="40"/>
      <c r="N676" s="38"/>
      <c r="O676" s="38"/>
      <c r="P676" s="40"/>
      <c r="Q676" s="43"/>
    </row>
    <row r="677" spans="1:17" ht="16.5" customHeight="1" x14ac:dyDescent="0.2">
      <c r="A677" s="98"/>
      <c r="B677" s="40"/>
      <c r="C677" s="98"/>
      <c r="D677" s="99"/>
      <c r="E677" s="99"/>
      <c r="F677" s="40"/>
      <c r="G677" s="40"/>
      <c r="H677" s="40"/>
      <c r="I677" s="40"/>
      <c r="J677" s="40"/>
      <c r="K677" s="40"/>
      <c r="L677" s="38"/>
      <c r="M677" s="40"/>
      <c r="N677" s="38"/>
      <c r="O677" s="38"/>
      <c r="P677" s="40"/>
      <c r="Q677" s="43"/>
    </row>
    <row r="678" spans="1:17" ht="16.5" customHeight="1" x14ac:dyDescent="0.2">
      <c r="A678" s="98"/>
      <c r="B678" s="40"/>
      <c r="C678" s="98"/>
      <c r="D678" s="99"/>
      <c r="E678" s="99"/>
      <c r="F678" s="40"/>
      <c r="G678" s="40"/>
      <c r="H678" s="40"/>
      <c r="I678" s="40"/>
      <c r="J678" s="40"/>
      <c r="K678" s="40"/>
      <c r="L678" s="38"/>
      <c r="M678" s="40"/>
      <c r="N678" s="38"/>
      <c r="O678" s="38"/>
      <c r="P678" s="40"/>
      <c r="Q678" s="43"/>
    </row>
    <row r="679" spans="1:17" ht="16.5" customHeight="1" x14ac:dyDescent="0.2">
      <c r="A679" s="98"/>
      <c r="B679" s="40"/>
      <c r="C679" s="98"/>
      <c r="D679" s="99"/>
      <c r="E679" s="99"/>
      <c r="F679" s="40"/>
      <c r="G679" s="40"/>
      <c r="H679" s="40"/>
      <c r="I679" s="40"/>
      <c r="J679" s="40"/>
      <c r="K679" s="40"/>
      <c r="L679" s="38"/>
      <c r="M679" s="40"/>
      <c r="N679" s="38"/>
      <c r="O679" s="38"/>
      <c r="P679" s="40"/>
      <c r="Q679" s="43"/>
    </row>
    <row r="680" spans="1:17" ht="16.5" customHeight="1" x14ac:dyDescent="0.2">
      <c r="A680" s="98"/>
      <c r="B680" s="40"/>
      <c r="C680" s="98"/>
      <c r="D680" s="99"/>
      <c r="E680" s="99"/>
      <c r="F680" s="40"/>
      <c r="G680" s="40"/>
      <c r="H680" s="40"/>
      <c r="I680" s="40"/>
      <c r="J680" s="40"/>
      <c r="K680" s="40"/>
      <c r="L680" s="38"/>
      <c r="M680" s="40"/>
      <c r="N680" s="38"/>
      <c r="O680" s="38"/>
      <c r="P680" s="40"/>
      <c r="Q680" s="43"/>
    </row>
    <row r="681" spans="1:17" ht="16.5" customHeight="1" x14ac:dyDescent="0.2">
      <c r="A681" s="98"/>
      <c r="B681" s="40"/>
      <c r="C681" s="98"/>
      <c r="D681" s="99"/>
      <c r="E681" s="99"/>
      <c r="F681" s="40"/>
      <c r="G681" s="40"/>
      <c r="H681" s="40"/>
      <c r="I681" s="40"/>
      <c r="J681" s="40"/>
      <c r="K681" s="40"/>
      <c r="L681" s="38"/>
      <c r="M681" s="40"/>
      <c r="N681" s="38"/>
      <c r="O681" s="38"/>
      <c r="P681" s="40"/>
      <c r="Q681" s="43"/>
    </row>
    <row r="682" spans="1:17" ht="16.5" customHeight="1" x14ac:dyDescent="0.2">
      <c r="A682" s="98"/>
      <c r="B682" s="40"/>
      <c r="C682" s="98"/>
      <c r="D682" s="99"/>
      <c r="E682" s="99"/>
      <c r="F682" s="40"/>
      <c r="G682" s="40"/>
      <c r="H682" s="40"/>
      <c r="I682" s="40"/>
      <c r="J682" s="40"/>
      <c r="K682" s="40"/>
      <c r="L682" s="38"/>
      <c r="M682" s="40"/>
      <c r="N682" s="38"/>
      <c r="O682" s="38"/>
      <c r="P682" s="40"/>
      <c r="Q682" s="43"/>
    </row>
    <row r="683" spans="1:17" ht="16.5" customHeight="1" x14ac:dyDescent="0.2">
      <c r="A683" s="98"/>
      <c r="B683" s="40"/>
      <c r="C683" s="98"/>
      <c r="D683" s="99"/>
      <c r="E683" s="99"/>
      <c r="F683" s="40"/>
      <c r="G683" s="40"/>
      <c r="H683" s="40"/>
      <c r="I683" s="40"/>
      <c r="J683" s="40"/>
      <c r="K683" s="40"/>
      <c r="L683" s="38"/>
      <c r="M683" s="40"/>
      <c r="N683" s="38"/>
      <c r="O683" s="38"/>
      <c r="P683" s="40"/>
      <c r="Q683" s="43"/>
    </row>
    <row r="684" spans="1:17" ht="16.5" customHeight="1" x14ac:dyDescent="0.2">
      <c r="A684" s="98"/>
      <c r="B684" s="40"/>
      <c r="C684" s="98"/>
      <c r="D684" s="99"/>
      <c r="E684" s="99"/>
      <c r="F684" s="40"/>
      <c r="G684" s="40"/>
      <c r="H684" s="40"/>
      <c r="I684" s="40"/>
      <c r="J684" s="40"/>
      <c r="K684" s="40"/>
      <c r="L684" s="38"/>
      <c r="M684" s="40"/>
      <c r="N684" s="38"/>
      <c r="O684" s="38"/>
      <c r="P684" s="40"/>
      <c r="Q684" s="43"/>
    </row>
    <row r="685" spans="1:17" ht="16.5" customHeight="1" x14ac:dyDescent="0.2">
      <c r="A685" s="98"/>
      <c r="B685" s="40"/>
      <c r="C685" s="98"/>
      <c r="D685" s="99"/>
      <c r="E685" s="99"/>
      <c r="F685" s="40"/>
      <c r="G685" s="40"/>
      <c r="H685" s="40"/>
      <c r="I685" s="40"/>
      <c r="J685" s="40"/>
      <c r="K685" s="40"/>
      <c r="L685" s="38"/>
      <c r="M685" s="40"/>
      <c r="N685" s="38"/>
      <c r="O685" s="38"/>
      <c r="P685" s="40"/>
      <c r="Q685" s="43"/>
    </row>
    <row r="686" spans="1:17" ht="16.5" customHeight="1" x14ac:dyDescent="0.2">
      <c r="A686" s="98"/>
      <c r="B686" s="40"/>
      <c r="C686" s="98"/>
      <c r="D686" s="99"/>
      <c r="E686" s="99"/>
      <c r="F686" s="40"/>
      <c r="G686" s="40"/>
      <c r="H686" s="40"/>
      <c r="I686" s="40"/>
      <c r="J686" s="40"/>
      <c r="K686" s="40"/>
      <c r="L686" s="38"/>
      <c r="M686" s="40"/>
      <c r="N686" s="38"/>
      <c r="O686" s="38"/>
      <c r="P686" s="40"/>
      <c r="Q686" s="43"/>
    </row>
    <row r="687" spans="1:17" ht="16.5" customHeight="1" x14ac:dyDescent="0.2">
      <c r="A687" s="98"/>
      <c r="B687" s="40"/>
      <c r="C687" s="98"/>
      <c r="D687" s="99"/>
      <c r="E687" s="99"/>
      <c r="F687" s="40"/>
      <c r="G687" s="40"/>
      <c r="H687" s="40"/>
      <c r="I687" s="40"/>
      <c r="J687" s="40"/>
      <c r="K687" s="40"/>
      <c r="L687" s="38"/>
      <c r="M687" s="40"/>
      <c r="N687" s="38"/>
      <c r="O687" s="38"/>
      <c r="P687" s="40"/>
      <c r="Q687" s="43"/>
    </row>
    <row r="688" spans="1:17" ht="16.5" customHeight="1" x14ac:dyDescent="0.2">
      <c r="A688" s="98"/>
      <c r="B688" s="40"/>
      <c r="C688" s="98"/>
      <c r="D688" s="99"/>
      <c r="E688" s="99"/>
      <c r="F688" s="40"/>
      <c r="G688" s="40"/>
      <c r="H688" s="40"/>
      <c r="I688" s="40"/>
      <c r="J688" s="40"/>
      <c r="K688" s="40"/>
      <c r="L688" s="38"/>
      <c r="M688" s="40"/>
      <c r="N688" s="38"/>
      <c r="O688" s="38"/>
      <c r="P688" s="40"/>
      <c r="Q688" s="43"/>
    </row>
    <row r="689" spans="1:17" ht="16.5" customHeight="1" x14ac:dyDescent="0.2">
      <c r="A689" s="98"/>
      <c r="B689" s="40"/>
      <c r="C689" s="98"/>
      <c r="D689" s="99"/>
      <c r="E689" s="99"/>
      <c r="F689" s="40"/>
      <c r="G689" s="40"/>
      <c r="H689" s="40"/>
      <c r="I689" s="40"/>
      <c r="J689" s="40"/>
      <c r="K689" s="40"/>
      <c r="L689" s="38"/>
      <c r="M689" s="40"/>
      <c r="N689" s="38"/>
      <c r="O689" s="38"/>
      <c r="P689" s="40"/>
      <c r="Q689" s="43"/>
    </row>
    <row r="690" spans="1:17" ht="16.5" customHeight="1" x14ac:dyDescent="0.2">
      <c r="A690" s="98"/>
      <c r="B690" s="40"/>
      <c r="C690" s="98"/>
      <c r="D690" s="99"/>
      <c r="E690" s="99"/>
      <c r="F690" s="40"/>
      <c r="G690" s="40"/>
      <c r="H690" s="40"/>
      <c r="I690" s="40"/>
      <c r="J690" s="40"/>
      <c r="K690" s="40"/>
      <c r="L690" s="38"/>
      <c r="M690" s="40"/>
      <c r="N690" s="38"/>
      <c r="O690" s="38"/>
      <c r="P690" s="40"/>
      <c r="Q690" s="43"/>
    </row>
    <row r="691" spans="1:17" ht="16.5" customHeight="1" x14ac:dyDescent="0.2">
      <c r="A691" s="98"/>
      <c r="B691" s="40"/>
      <c r="C691" s="98"/>
      <c r="D691" s="99"/>
      <c r="E691" s="99"/>
      <c r="F691" s="40"/>
      <c r="G691" s="40"/>
      <c r="H691" s="40"/>
      <c r="I691" s="40"/>
      <c r="J691" s="40"/>
      <c r="K691" s="40"/>
      <c r="L691" s="38"/>
      <c r="M691" s="40"/>
      <c r="N691" s="38"/>
      <c r="O691" s="38"/>
      <c r="P691" s="40"/>
      <c r="Q691" s="43"/>
    </row>
    <row r="692" spans="1:17" ht="16.5" customHeight="1" x14ac:dyDescent="0.2">
      <c r="A692" s="98"/>
      <c r="B692" s="40"/>
      <c r="C692" s="98"/>
      <c r="D692" s="99"/>
      <c r="E692" s="99"/>
      <c r="F692" s="40"/>
      <c r="G692" s="40"/>
      <c r="H692" s="40"/>
      <c r="I692" s="40"/>
      <c r="J692" s="40"/>
      <c r="K692" s="40"/>
      <c r="L692" s="38"/>
      <c r="M692" s="40"/>
      <c r="N692" s="38"/>
      <c r="O692" s="38"/>
      <c r="P692" s="40"/>
      <c r="Q692" s="43"/>
    </row>
    <row r="693" spans="1:17" ht="16.5" customHeight="1" x14ac:dyDescent="0.2">
      <c r="A693" s="98"/>
      <c r="B693" s="40"/>
      <c r="C693" s="98"/>
      <c r="D693" s="99"/>
      <c r="E693" s="99"/>
      <c r="F693" s="40"/>
      <c r="G693" s="40"/>
      <c r="H693" s="40"/>
      <c r="I693" s="40"/>
      <c r="J693" s="40"/>
      <c r="K693" s="40"/>
      <c r="L693" s="38"/>
      <c r="M693" s="40"/>
      <c r="N693" s="38"/>
      <c r="O693" s="38"/>
      <c r="P693" s="40"/>
      <c r="Q693" s="43"/>
    </row>
    <row r="694" spans="1:17" ht="16.5" customHeight="1" x14ac:dyDescent="0.2">
      <c r="A694" s="98"/>
      <c r="B694" s="40"/>
      <c r="C694" s="98"/>
      <c r="D694" s="99"/>
      <c r="E694" s="99"/>
      <c r="F694" s="40"/>
      <c r="G694" s="40"/>
      <c r="H694" s="40"/>
      <c r="I694" s="40"/>
      <c r="J694" s="40"/>
      <c r="K694" s="40"/>
      <c r="L694" s="38"/>
      <c r="M694" s="40"/>
      <c r="N694" s="38"/>
      <c r="O694" s="38"/>
      <c r="P694" s="40"/>
      <c r="Q694" s="43"/>
    </row>
    <row r="695" spans="1:17" ht="16.5" customHeight="1" x14ac:dyDescent="0.2">
      <c r="A695" s="98"/>
      <c r="B695" s="40"/>
      <c r="C695" s="98"/>
      <c r="D695" s="99"/>
      <c r="E695" s="99"/>
      <c r="F695" s="40"/>
      <c r="G695" s="40"/>
      <c r="H695" s="40"/>
      <c r="I695" s="40"/>
      <c r="J695" s="40"/>
      <c r="K695" s="40"/>
      <c r="L695" s="38"/>
      <c r="M695" s="40"/>
      <c r="N695" s="38"/>
      <c r="O695" s="38"/>
      <c r="P695" s="40"/>
      <c r="Q695" s="43"/>
    </row>
    <row r="696" spans="1:17" ht="16.5" customHeight="1" x14ac:dyDescent="0.2">
      <c r="A696" s="98"/>
      <c r="B696" s="40"/>
      <c r="C696" s="98"/>
      <c r="D696" s="99"/>
      <c r="E696" s="99"/>
      <c r="F696" s="40"/>
      <c r="G696" s="40"/>
      <c r="H696" s="40"/>
      <c r="I696" s="40"/>
      <c r="J696" s="40"/>
      <c r="K696" s="40"/>
      <c r="L696" s="38"/>
      <c r="M696" s="40"/>
      <c r="N696" s="38"/>
      <c r="O696" s="38"/>
      <c r="P696" s="40"/>
      <c r="Q696" s="43"/>
    </row>
    <row r="697" spans="1:17" ht="16.5" customHeight="1" x14ac:dyDescent="0.2">
      <c r="A697" s="98"/>
      <c r="B697" s="40"/>
      <c r="C697" s="98"/>
      <c r="D697" s="99"/>
      <c r="E697" s="99"/>
      <c r="F697" s="40"/>
      <c r="G697" s="40"/>
      <c r="H697" s="40"/>
      <c r="I697" s="40"/>
      <c r="J697" s="40"/>
      <c r="K697" s="40"/>
      <c r="L697" s="38"/>
      <c r="M697" s="40"/>
      <c r="N697" s="38"/>
      <c r="O697" s="38"/>
      <c r="P697" s="40"/>
      <c r="Q697" s="43"/>
    </row>
    <row r="698" spans="1:17" ht="16.5" customHeight="1" x14ac:dyDescent="0.2">
      <c r="A698" s="98"/>
      <c r="B698" s="40"/>
      <c r="C698" s="98"/>
      <c r="D698" s="99"/>
      <c r="E698" s="99"/>
      <c r="F698" s="40"/>
      <c r="G698" s="40"/>
      <c r="H698" s="40"/>
      <c r="I698" s="40"/>
      <c r="J698" s="40"/>
      <c r="K698" s="40"/>
      <c r="L698" s="38"/>
      <c r="M698" s="40"/>
      <c r="N698" s="38"/>
      <c r="O698" s="38"/>
      <c r="P698" s="40"/>
      <c r="Q698" s="43"/>
    </row>
    <row r="699" spans="1:17" ht="16.5" customHeight="1" x14ac:dyDescent="0.2">
      <c r="A699" s="98"/>
      <c r="B699" s="40"/>
      <c r="C699" s="98"/>
      <c r="D699" s="99"/>
      <c r="E699" s="99"/>
      <c r="F699" s="40"/>
      <c r="G699" s="40"/>
      <c r="H699" s="40"/>
      <c r="I699" s="40"/>
      <c r="J699" s="40"/>
      <c r="K699" s="40"/>
      <c r="L699" s="38"/>
      <c r="M699" s="40"/>
      <c r="N699" s="38"/>
      <c r="O699" s="38"/>
      <c r="P699" s="40"/>
      <c r="Q699" s="43"/>
    </row>
    <row r="700" spans="1:17" ht="16.5" customHeight="1" x14ac:dyDescent="0.2">
      <c r="A700" s="98"/>
      <c r="B700" s="40"/>
      <c r="C700" s="98"/>
      <c r="D700" s="99"/>
      <c r="E700" s="99"/>
      <c r="F700" s="40"/>
      <c r="G700" s="40"/>
      <c r="H700" s="40"/>
      <c r="I700" s="40"/>
      <c r="J700" s="40"/>
      <c r="K700" s="40"/>
      <c r="L700" s="38"/>
      <c r="M700" s="40"/>
      <c r="N700" s="38"/>
      <c r="O700" s="38"/>
      <c r="P700" s="40"/>
      <c r="Q700" s="43"/>
    </row>
    <row r="701" spans="1:17" ht="16.5" customHeight="1" x14ac:dyDescent="0.2">
      <c r="A701" s="98"/>
      <c r="B701" s="40"/>
      <c r="C701" s="98"/>
      <c r="D701" s="99"/>
      <c r="E701" s="99"/>
      <c r="F701" s="40"/>
      <c r="G701" s="40"/>
      <c r="H701" s="40"/>
      <c r="I701" s="40"/>
      <c r="J701" s="40"/>
      <c r="K701" s="40"/>
      <c r="L701" s="38"/>
      <c r="M701" s="40"/>
      <c r="N701" s="38"/>
      <c r="O701" s="38"/>
      <c r="P701" s="40"/>
      <c r="Q701" s="43"/>
    </row>
    <row r="702" spans="1:17" ht="16.5" customHeight="1" x14ac:dyDescent="0.2">
      <c r="A702" s="98"/>
      <c r="B702" s="40"/>
      <c r="C702" s="98"/>
      <c r="D702" s="99"/>
      <c r="E702" s="99"/>
      <c r="F702" s="40"/>
      <c r="G702" s="40"/>
      <c r="H702" s="40"/>
      <c r="I702" s="40"/>
      <c r="J702" s="40"/>
      <c r="K702" s="40"/>
      <c r="L702" s="38"/>
      <c r="M702" s="40"/>
      <c r="N702" s="38"/>
      <c r="O702" s="38"/>
      <c r="P702" s="40"/>
      <c r="Q702" s="43"/>
    </row>
    <row r="703" spans="1:17" ht="16.5" customHeight="1" x14ac:dyDescent="0.2">
      <c r="A703" s="98"/>
      <c r="B703" s="40"/>
      <c r="C703" s="98"/>
      <c r="D703" s="99"/>
      <c r="E703" s="99"/>
      <c r="F703" s="40"/>
      <c r="G703" s="40"/>
      <c r="H703" s="40"/>
      <c r="I703" s="40"/>
      <c r="J703" s="40"/>
      <c r="K703" s="40"/>
      <c r="L703" s="38"/>
      <c r="M703" s="40"/>
      <c r="N703" s="38"/>
      <c r="O703" s="38"/>
      <c r="P703" s="40"/>
      <c r="Q703" s="43"/>
    </row>
    <row r="704" spans="1:17" ht="16.5" customHeight="1" x14ac:dyDescent="0.2">
      <c r="A704" s="98"/>
      <c r="B704" s="40"/>
      <c r="C704" s="98"/>
      <c r="D704" s="99"/>
      <c r="E704" s="99"/>
      <c r="F704" s="40"/>
      <c r="G704" s="40"/>
      <c r="H704" s="40"/>
      <c r="I704" s="40"/>
      <c r="J704" s="40"/>
      <c r="K704" s="40"/>
      <c r="L704" s="38"/>
      <c r="M704" s="40"/>
      <c r="N704" s="38"/>
      <c r="O704" s="38"/>
      <c r="P704" s="40"/>
      <c r="Q704" s="43"/>
    </row>
    <row r="705" spans="1:17" ht="16.5" customHeight="1" x14ac:dyDescent="0.2">
      <c r="A705" s="98"/>
      <c r="B705" s="40"/>
      <c r="C705" s="98"/>
      <c r="D705" s="99"/>
      <c r="E705" s="99"/>
      <c r="F705" s="40"/>
      <c r="G705" s="40"/>
      <c r="H705" s="40"/>
      <c r="I705" s="40"/>
      <c r="J705" s="40"/>
      <c r="K705" s="40"/>
      <c r="L705" s="38"/>
      <c r="M705" s="40"/>
      <c r="N705" s="38"/>
      <c r="O705" s="38"/>
      <c r="P705" s="40"/>
      <c r="Q705" s="43"/>
    </row>
    <row r="706" spans="1:17" ht="16.5" customHeight="1" x14ac:dyDescent="0.2">
      <c r="A706" s="98"/>
      <c r="B706" s="40"/>
      <c r="C706" s="98"/>
      <c r="D706" s="99"/>
      <c r="E706" s="99"/>
      <c r="F706" s="40"/>
      <c r="G706" s="40"/>
      <c r="H706" s="40"/>
      <c r="I706" s="40"/>
      <c r="J706" s="40"/>
      <c r="K706" s="40"/>
      <c r="L706" s="38"/>
      <c r="M706" s="40"/>
      <c r="N706" s="38"/>
      <c r="O706" s="38"/>
      <c r="P706" s="40"/>
      <c r="Q706" s="43"/>
    </row>
    <row r="707" spans="1:17" ht="16.5" customHeight="1" x14ac:dyDescent="0.2">
      <c r="A707" s="98"/>
      <c r="B707" s="40"/>
      <c r="C707" s="98"/>
      <c r="D707" s="99"/>
      <c r="E707" s="99"/>
      <c r="F707" s="40"/>
      <c r="G707" s="40"/>
      <c r="H707" s="40"/>
      <c r="I707" s="40"/>
      <c r="J707" s="40"/>
      <c r="K707" s="40"/>
      <c r="L707" s="38"/>
      <c r="M707" s="40"/>
      <c r="N707" s="38"/>
      <c r="O707" s="38"/>
      <c r="P707" s="40"/>
      <c r="Q707" s="43"/>
    </row>
    <row r="708" spans="1:17" ht="16.5" customHeight="1" x14ac:dyDescent="0.2">
      <c r="A708" s="98"/>
      <c r="B708" s="40"/>
      <c r="C708" s="98"/>
      <c r="D708" s="99"/>
      <c r="E708" s="99"/>
      <c r="F708" s="40"/>
      <c r="G708" s="40"/>
      <c r="H708" s="40"/>
      <c r="I708" s="40"/>
      <c r="J708" s="40"/>
      <c r="K708" s="40"/>
      <c r="L708" s="38"/>
      <c r="M708" s="40"/>
      <c r="N708" s="38"/>
      <c r="O708" s="38"/>
      <c r="P708" s="40"/>
      <c r="Q708" s="43"/>
    </row>
    <row r="709" spans="1:17" ht="16.5" customHeight="1" x14ac:dyDescent="0.2">
      <c r="A709" s="98"/>
      <c r="B709" s="40"/>
      <c r="C709" s="98"/>
      <c r="D709" s="99"/>
      <c r="E709" s="99"/>
      <c r="F709" s="40"/>
      <c r="G709" s="40"/>
      <c r="H709" s="40"/>
      <c r="I709" s="40"/>
      <c r="J709" s="40"/>
      <c r="K709" s="40"/>
      <c r="L709" s="38"/>
      <c r="M709" s="40"/>
      <c r="N709" s="38"/>
      <c r="O709" s="38"/>
      <c r="P709" s="40"/>
      <c r="Q709" s="43"/>
    </row>
    <row r="710" spans="1:17" ht="16.5" customHeight="1" x14ac:dyDescent="0.2">
      <c r="A710" s="98"/>
      <c r="B710" s="40"/>
      <c r="C710" s="98"/>
      <c r="D710" s="99"/>
      <c r="E710" s="99"/>
      <c r="F710" s="40"/>
      <c r="G710" s="40"/>
      <c r="H710" s="40"/>
      <c r="I710" s="40"/>
      <c r="J710" s="40"/>
      <c r="K710" s="40"/>
      <c r="L710" s="38"/>
      <c r="M710" s="40"/>
      <c r="N710" s="38"/>
      <c r="O710" s="38"/>
      <c r="P710" s="40"/>
      <c r="Q710" s="43"/>
    </row>
    <row r="711" spans="1:17" ht="16.5" customHeight="1" x14ac:dyDescent="0.2">
      <c r="A711" s="98"/>
      <c r="B711" s="40"/>
      <c r="C711" s="98"/>
      <c r="D711" s="99"/>
      <c r="E711" s="99"/>
      <c r="F711" s="40"/>
      <c r="G711" s="40"/>
      <c r="H711" s="40"/>
      <c r="I711" s="40"/>
      <c r="J711" s="40"/>
      <c r="K711" s="40"/>
      <c r="L711" s="38"/>
      <c r="M711" s="40"/>
      <c r="N711" s="38"/>
      <c r="O711" s="38"/>
      <c r="P711" s="40"/>
      <c r="Q711" s="43"/>
    </row>
    <row r="712" spans="1:17" ht="16.5" customHeight="1" x14ac:dyDescent="0.2">
      <c r="A712" s="98"/>
      <c r="B712" s="40"/>
      <c r="C712" s="98"/>
      <c r="D712" s="99"/>
      <c r="E712" s="99"/>
      <c r="F712" s="40"/>
      <c r="G712" s="40"/>
      <c r="H712" s="40"/>
      <c r="I712" s="40"/>
      <c r="J712" s="40"/>
      <c r="K712" s="40"/>
      <c r="L712" s="38"/>
      <c r="M712" s="40"/>
      <c r="N712" s="38"/>
      <c r="O712" s="38"/>
      <c r="P712" s="40"/>
      <c r="Q712" s="43"/>
    </row>
    <row r="713" spans="1:17" ht="16.5" customHeight="1" x14ac:dyDescent="0.2">
      <c r="A713" s="98"/>
      <c r="B713" s="40"/>
      <c r="C713" s="98"/>
      <c r="D713" s="99"/>
      <c r="E713" s="99"/>
      <c r="F713" s="40"/>
      <c r="G713" s="40"/>
      <c r="H713" s="40"/>
      <c r="I713" s="40"/>
      <c r="J713" s="40"/>
      <c r="K713" s="40"/>
      <c r="L713" s="38"/>
      <c r="M713" s="40"/>
      <c r="N713" s="38"/>
      <c r="O713" s="38"/>
      <c r="P713" s="40"/>
      <c r="Q713" s="43"/>
    </row>
    <row r="714" spans="1:17" ht="16.5" customHeight="1" x14ac:dyDescent="0.2">
      <c r="A714" s="98"/>
      <c r="B714" s="40"/>
      <c r="C714" s="98"/>
      <c r="D714" s="99"/>
      <c r="E714" s="99"/>
      <c r="F714" s="40"/>
      <c r="G714" s="40"/>
      <c r="H714" s="40"/>
      <c r="I714" s="40"/>
      <c r="J714" s="40"/>
      <c r="K714" s="40"/>
      <c r="L714" s="38"/>
      <c r="M714" s="40"/>
      <c r="N714" s="38"/>
      <c r="O714" s="38"/>
      <c r="P714" s="40"/>
      <c r="Q714" s="43"/>
    </row>
    <row r="715" spans="1:17" ht="16.5" customHeight="1" x14ac:dyDescent="0.2">
      <c r="A715" s="98"/>
      <c r="B715" s="40"/>
      <c r="C715" s="98"/>
      <c r="D715" s="99"/>
      <c r="E715" s="99"/>
      <c r="F715" s="40"/>
      <c r="G715" s="40"/>
      <c r="H715" s="40"/>
      <c r="I715" s="40"/>
      <c r="J715" s="40"/>
      <c r="K715" s="40"/>
      <c r="L715" s="38"/>
      <c r="M715" s="40"/>
      <c r="N715" s="38"/>
      <c r="O715" s="38"/>
      <c r="P715" s="40"/>
      <c r="Q715" s="43"/>
    </row>
    <row r="716" spans="1:17" ht="16.5" customHeight="1" x14ac:dyDescent="0.2">
      <c r="A716" s="98"/>
      <c r="B716" s="40"/>
      <c r="C716" s="98"/>
      <c r="D716" s="99"/>
      <c r="E716" s="99"/>
      <c r="F716" s="40"/>
      <c r="G716" s="40"/>
      <c r="H716" s="40"/>
      <c r="I716" s="40"/>
      <c r="J716" s="40"/>
      <c r="K716" s="40"/>
      <c r="L716" s="38"/>
      <c r="M716" s="40"/>
      <c r="N716" s="38"/>
      <c r="O716" s="38"/>
      <c r="P716" s="40"/>
      <c r="Q716" s="43"/>
    </row>
    <row r="717" spans="1:17" ht="16.5" customHeight="1" x14ac:dyDescent="0.2">
      <c r="A717" s="98"/>
      <c r="B717" s="40"/>
      <c r="C717" s="98"/>
      <c r="D717" s="99"/>
      <c r="E717" s="99"/>
      <c r="F717" s="40"/>
      <c r="G717" s="40"/>
      <c r="H717" s="40"/>
      <c r="I717" s="40"/>
      <c r="J717" s="40"/>
      <c r="K717" s="40"/>
      <c r="L717" s="38"/>
      <c r="M717" s="40"/>
      <c r="N717" s="38"/>
      <c r="O717" s="38"/>
      <c r="P717" s="40"/>
      <c r="Q717" s="43"/>
    </row>
    <row r="718" spans="1:17" ht="16.5" customHeight="1" x14ac:dyDescent="0.2">
      <c r="A718" s="98"/>
      <c r="B718" s="40"/>
      <c r="C718" s="98"/>
      <c r="D718" s="99"/>
      <c r="E718" s="99"/>
      <c r="F718" s="40"/>
      <c r="G718" s="40"/>
      <c r="H718" s="40"/>
      <c r="I718" s="40"/>
      <c r="J718" s="40"/>
      <c r="K718" s="40"/>
      <c r="L718" s="38"/>
      <c r="M718" s="40"/>
      <c r="N718" s="38"/>
      <c r="O718" s="38"/>
      <c r="P718" s="40"/>
      <c r="Q718" s="43"/>
    </row>
    <row r="719" spans="1:17" ht="16.5" customHeight="1" x14ac:dyDescent="0.2">
      <c r="A719" s="98"/>
      <c r="B719" s="40"/>
      <c r="C719" s="98"/>
      <c r="D719" s="99"/>
      <c r="E719" s="99"/>
      <c r="F719" s="40"/>
      <c r="G719" s="40"/>
      <c r="H719" s="40"/>
      <c r="I719" s="40"/>
      <c r="J719" s="40"/>
      <c r="K719" s="40"/>
      <c r="L719" s="38"/>
      <c r="M719" s="40"/>
      <c r="N719" s="38"/>
      <c r="O719" s="38"/>
      <c r="P719" s="40"/>
      <c r="Q719" s="43"/>
    </row>
    <row r="720" spans="1:17" ht="16.5" customHeight="1" x14ac:dyDescent="0.2">
      <c r="A720" s="98"/>
      <c r="B720" s="40"/>
      <c r="C720" s="98"/>
      <c r="D720" s="99"/>
      <c r="E720" s="99"/>
      <c r="F720" s="40"/>
      <c r="G720" s="40"/>
      <c r="H720" s="40"/>
      <c r="I720" s="40"/>
      <c r="J720" s="40"/>
      <c r="K720" s="40"/>
      <c r="L720" s="38"/>
      <c r="M720" s="40"/>
      <c r="N720" s="38"/>
      <c r="O720" s="38"/>
      <c r="P720" s="40"/>
      <c r="Q720" s="43"/>
    </row>
    <row r="721" spans="1:17" ht="16.5" customHeight="1" x14ac:dyDescent="0.2">
      <c r="A721" s="98"/>
      <c r="B721" s="40"/>
      <c r="C721" s="98"/>
      <c r="D721" s="99"/>
      <c r="E721" s="99"/>
      <c r="F721" s="40"/>
      <c r="G721" s="40"/>
      <c r="H721" s="40"/>
      <c r="I721" s="40"/>
      <c r="J721" s="40"/>
      <c r="K721" s="40"/>
      <c r="L721" s="38"/>
      <c r="M721" s="40"/>
      <c r="N721" s="38"/>
      <c r="O721" s="38"/>
      <c r="P721" s="40"/>
      <c r="Q721" s="43"/>
    </row>
    <row r="722" spans="1:17" ht="16.5" customHeight="1" x14ac:dyDescent="0.2">
      <c r="A722" s="98"/>
      <c r="B722" s="40"/>
      <c r="C722" s="98"/>
      <c r="D722" s="99"/>
      <c r="E722" s="99"/>
      <c r="F722" s="40"/>
      <c r="G722" s="40"/>
      <c r="H722" s="40"/>
      <c r="I722" s="40"/>
      <c r="J722" s="40"/>
      <c r="K722" s="40"/>
      <c r="L722" s="38"/>
      <c r="M722" s="40"/>
      <c r="N722" s="38"/>
      <c r="O722" s="38"/>
      <c r="P722" s="40"/>
      <c r="Q722" s="43"/>
    </row>
    <row r="723" spans="1:17" ht="16.5" customHeight="1" x14ac:dyDescent="0.2">
      <c r="A723" s="98"/>
      <c r="B723" s="40"/>
      <c r="C723" s="98"/>
      <c r="D723" s="99"/>
      <c r="E723" s="99"/>
      <c r="F723" s="40"/>
      <c r="G723" s="40"/>
      <c r="H723" s="40"/>
      <c r="I723" s="40"/>
      <c r="J723" s="40"/>
      <c r="K723" s="40"/>
      <c r="L723" s="38"/>
      <c r="M723" s="40"/>
      <c r="N723" s="38"/>
      <c r="O723" s="38"/>
      <c r="P723" s="40"/>
      <c r="Q723" s="43"/>
    </row>
    <row r="724" spans="1:17" ht="16.5" customHeight="1" x14ac:dyDescent="0.2">
      <c r="A724" s="98"/>
      <c r="B724" s="40"/>
      <c r="C724" s="98"/>
      <c r="D724" s="99"/>
      <c r="E724" s="99"/>
      <c r="F724" s="40"/>
      <c r="G724" s="40"/>
      <c r="H724" s="40"/>
      <c r="I724" s="40"/>
      <c r="J724" s="40"/>
      <c r="K724" s="40"/>
      <c r="L724" s="38"/>
      <c r="M724" s="40"/>
      <c r="N724" s="38"/>
      <c r="O724" s="38"/>
      <c r="P724" s="40"/>
      <c r="Q724" s="43"/>
    </row>
    <row r="725" spans="1:17" ht="16.5" customHeight="1" x14ac:dyDescent="0.2">
      <c r="A725" s="98"/>
      <c r="B725" s="40"/>
      <c r="C725" s="98"/>
      <c r="D725" s="99"/>
      <c r="E725" s="99"/>
      <c r="F725" s="40"/>
      <c r="G725" s="40"/>
      <c r="H725" s="40"/>
      <c r="I725" s="40"/>
      <c r="J725" s="40"/>
      <c r="K725" s="40"/>
      <c r="L725" s="38"/>
      <c r="M725" s="40"/>
      <c r="N725" s="38"/>
      <c r="O725" s="38"/>
      <c r="P725" s="40"/>
      <c r="Q725" s="43"/>
    </row>
    <row r="726" spans="1:17" ht="16.5" customHeight="1" x14ac:dyDescent="0.2">
      <c r="A726" s="98"/>
      <c r="B726" s="40"/>
      <c r="C726" s="98"/>
      <c r="D726" s="99"/>
      <c r="E726" s="99"/>
      <c r="F726" s="40"/>
      <c r="G726" s="40"/>
      <c r="H726" s="40"/>
      <c r="I726" s="40"/>
      <c r="J726" s="40"/>
      <c r="K726" s="40"/>
      <c r="L726" s="38"/>
      <c r="M726" s="40"/>
      <c r="N726" s="38"/>
      <c r="O726" s="38"/>
      <c r="P726" s="40"/>
      <c r="Q726" s="43"/>
    </row>
    <row r="727" spans="1:17" ht="16.5" customHeight="1" x14ac:dyDescent="0.2">
      <c r="A727" s="98"/>
      <c r="B727" s="40"/>
      <c r="C727" s="98"/>
      <c r="D727" s="99"/>
      <c r="E727" s="99"/>
      <c r="F727" s="40"/>
      <c r="G727" s="40"/>
      <c r="H727" s="40"/>
      <c r="I727" s="40"/>
      <c r="J727" s="40"/>
      <c r="K727" s="40"/>
      <c r="L727" s="38"/>
      <c r="M727" s="40"/>
      <c r="N727" s="38"/>
      <c r="O727" s="38"/>
      <c r="P727" s="40"/>
      <c r="Q727" s="43"/>
    </row>
    <row r="728" spans="1:17" ht="16.5" customHeight="1" x14ac:dyDescent="0.2">
      <c r="A728" s="98"/>
      <c r="B728" s="40"/>
      <c r="C728" s="98"/>
      <c r="D728" s="99"/>
      <c r="E728" s="99"/>
      <c r="F728" s="40"/>
      <c r="G728" s="40"/>
      <c r="H728" s="40"/>
      <c r="I728" s="40"/>
      <c r="J728" s="40"/>
      <c r="K728" s="40"/>
      <c r="L728" s="38"/>
      <c r="M728" s="40"/>
      <c r="N728" s="38"/>
      <c r="O728" s="38"/>
      <c r="P728" s="40"/>
      <c r="Q728" s="43"/>
    </row>
    <row r="729" spans="1:17" ht="16.5" customHeight="1" x14ac:dyDescent="0.2">
      <c r="A729" s="98"/>
      <c r="B729" s="40"/>
      <c r="C729" s="98"/>
      <c r="D729" s="99"/>
      <c r="E729" s="99"/>
      <c r="F729" s="40"/>
      <c r="G729" s="40"/>
      <c r="H729" s="40"/>
      <c r="I729" s="40"/>
      <c r="J729" s="40"/>
      <c r="K729" s="40"/>
      <c r="L729" s="38"/>
      <c r="M729" s="40"/>
      <c r="N729" s="38"/>
      <c r="O729" s="38"/>
      <c r="P729" s="40"/>
      <c r="Q729" s="43"/>
    </row>
    <row r="730" spans="1:17" ht="16.5" customHeight="1" x14ac:dyDescent="0.2">
      <c r="A730" s="98"/>
      <c r="B730" s="40"/>
      <c r="C730" s="98"/>
      <c r="D730" s="99"/>
      <c r="E730" s="99"/>
      <c r="F730" s="40"/>
      <c r="G730" s="40"/>
      <c r="H730" s="40"/>
      <c r="I730" s="40"/>
      <c r="J730" s="40"/>
      <c r="K730" s="40"/>
      <c r="L730" s="38"/>
      <c r="M730" s="40"/>
      <c r="N730" s="38"/>
      <c r="O730" s="38"/>
      <c r="P730" s="40"/>
      <c r="Q730" s="43"/>
    </row>
    <row r="731" spans="1:17" ht="16.5" customHeight="1" x14ac:dyDescent="0.2">
      <c r="A731" s="98"/>
      <c r="B731" s="40"/>
      <c r="C731" s="98"/>
      <c r="D731" s="99"/>
      <c r="E731" s="99"/>
      <c r="F731" s="40"/>
      <c r="G731" s="40"/>
      <c r="H731" s="40"/>
      <c r="I731" s="40"/>
      <c r="J731" s="40"/>
      <c r="K731" s="40"/>
      <c r="L731" s="38"/>
      <c r="M731" s="40"/>
      <c r="N731" s="38"/>
      <c r="O731" s="38"/>
      <c r="P731" s="40"/>
      <c r="Q731" s="43"/>
    </row>
    <row r="732" spans="1:17" ht="16.5" customHeight="1" x14ac:dyDescent="0.2">
      <c r="A732" s="98"/>
      <c r="B732" s="40"/>
      <c r="C732" s="98"/>
      <c r="D732" s="99"/>
      <c r="E732" s="99"/>
      <c r="F732" s="40"/>
      <c r="G732" s="40"/>
      <c r="H732" s="40"/>
      <c r="I732" s="40"/>
      <c r="J732" s="40"/>
      <c r="K732" s="40"/>
      <c r="L732" s="38"/>
      <c r="M732" s="40"/>
      <c r="N732" s="38"/>
      <c r="O732" s="38"/>
      <c r="P732" s="40"/>
      <c r="Q732" s="43"/>
    </row>
    <row r="733" spans="1:17" ht="16.5" customHeight="1" x14ac:dyDescent="0.2">
      <c r="A733" s="98"/>
      <c r="B733" s="40"/>
      <c r="C733" s="98"/>
      <c r="D733" s="99"/>
      <c r="E733" s="99"/>
      <c r="F733" s="40"/>
      <c r="G733" s="40"/>
      <c r="H733" s="40"/>
      <c r="I733" s="40"/>
      <c r="J733" s="40"/>
      <c r="K733" s="40"/>
      <c r="L733" s="38"/>
      <c r="M733" s="40"/>
      <c r="N733" s="38"/>
      <c r="O733" s="38"/>
      <c r="P733" s="40"/>
      <c r="Q733" s="43"/>
    </row>
    <row r="734" spans="1:17" ht="16.5" customHeight="1" x14ac:dyDescent="0.2">
      <c r="A734" s="98"/>
      <c r="B734" s="40"/>
      <c r="C734" s="98"/>
      <c r="D734" s="99"/>
      <c r="E734" s="99"/>
      <c r="F734" s="40"/>
      <c r="G734" s="40"/>
      <c r="H734" s="40"/>
      <c r="I734" s="40"/>
      <c r="J734" s="40"/>
      <c r="K734" s="40"/>
      <c r="L734" s="38"/>
      <c r="M734" s="40"/>
      <c r="N734" s="38"/>
      <c r="O734" s="38"/>
      <c r="P734" s="40"/>
      <c r="Q734" s="43"/>
    </row>
    <row r="735" spans="1:17" ht="16.5" customHeight="1" x14ac:dyDescent="0.2">
      <c r="A735" s="98"/>
      <c r="B735" s="40"/>
      <c r="C735" s="98"/>
      <c r="D735" s="99"/>
      <c r="E735" s="99"/>
      <c r="F735" s="40"/>
      <c r="G735" s="40"/>
      <c r="H735" s="40"/>
      <c r="I735" s="40"/>
      <c r="J735" s="40"/>
      <c r="K735" s="40"/>
      <c r="L735" s="38"/>
      <c r="M735" s="40"/>
      <c r="N735" s="38"/>
      <c r="O735" s="38"/>
      <c r="P735" s="40"/>
      <c r="Q735" s="43"/>
    </row>
    <row r="736" spans="1:17" ht="16.5" customHeight="1" x14ac:dyDescent="0.2">
      <c r="A736" s="98"/>
      <c r="B736" s="40"/>
      <c r="C736" s="98"/>
      <c r="D736" s="99"/>
      <c r="E736" s="99"/>
      <c r="F736" s="40"/>
      <c r="G736" s="40"/>
      <c r="H736" s="40"/>
      <c r="I736" s="40"/>
      <c r="J736" s="40"/>
      <c r="K736" s="40"/>
      <c r="L736" s="38"/>
      <c r="M736" s="40"/>
      <c r="N736" s="38"/>
      <c r="O736" s="38"/>
      <c r="P736" s="40"/>
      <c r="Q736" s="43"/>
    </row>
    <row r="737" spans="1:17" ht="16.5" customHeight="1" x14ac:dyDescent="0.2">
      <c r="A737" s="98"/>
      <c r="B737" s="40"/>
      <c r="C737" s="98"/>
      <c r="D737" s="99"/>
      <c r="E737" s="99"/>
      <c r="F737" s="40"/>
      <c r="G737" s="40"/>
      <c r="H737" s="40"/>
      <c r="I737" s="40"/>
      <c r="J737" s="40"/>
      <c r="K737" s="40"/>
      <c r="L737" s="38"/>
      <c r="M737" s="40"/>
      <c r="N737" s="38"/>
      <c r="O737" s="38"/>
      <c r="P737" s="40"/>
      <c r="Q737" s="43"/>
    </row>
    <row r="738" spans="1:17" ht="16.5" customHeight="1" x14ac:dyDescent="0.2">
      <c r="A738" s="98"/>
      <c r="B738" s="40"/>
      <c r="C738" s="98"/>
      <c r="D738" s="99"/>
      <c r="E738" s="99"/>
      <c r="F738" s="40"/>
      <c r="G738" s="40"/>
      <c r="H738" s="40"/>
      <c r="I738" s="40"/>
      <c r="J738" s="40"/>
      <c r="K738" s="40"/>
      <c r="L738" s="38"/>
      <c r="M738" s="40"/>
      <c r="N738" s="38"/>
      <c r="O738" s="38"/>
      <c r="P738" s="40"/>
      <c r="Q738" s="43"/>
    </row>
    <row r="739" spans="1:17" ht="16.5" customHeight="1" x14ac:dyDescent="0.2">
      <c r="A739" s="98"/>
      <c r="B739" s="40"/>
      <c r="C739" s="98"/>
      <c r="D739" s="99"/>
      <c r="E739" s="99"/>
      <c r="F739" s="40"/>
      <c r="G739" s="40"/>
      <c r="H739" s="40"/>
      <c r="I739" s="40"/>
      <c r="J739" s="40"/>
      <c r="K739" s="40"/>
      <c r="L739" s="38"/>
      <c r="M739" s="40"/>
      <c r="N739" s="38"/>
      <c r="O739" s="38"/>
      <c r="P739" s="40"/>
      <c r="Q739" s="43"/>
    </row>
    <row r="740" spans="1:17" ht="16.5" customHeight="1" x14ac:dyDescent="0.2">
      <c r="A740" s="98"/>
      <c r="B740" s="40"/>
      <c r="C740" s="98"/>
      <c r="D740" s="99"/>
      <c r="E740" s="99"/>
      <c r="F740" s="40"/>
      <c r="G740" s="40"/>
      <c r="H740" s="40"/>
      <c r="I740" s="40"/>
      <c r="J740" s="40"/>
      <c r="K740" s="40"/>
      <c r="L740" s="38"/>
      <c r="M740" s="40"/>
      <c r="N740" s="38"/>
      <c r="O740" s="38"/>
      <c r="P740" s="40"/>
      <c r="Q740" s="43"/>
    </row>
    <row r="741" spans="1:17" ht="16.5" customHeight="1" x14ac:dyDescent="0.2">
      <c r="A741" s="98"/>
      <c r="B741" s="40"/>
      <c r="C741" s="98"/>
      <c r="D741" s="99"/>
      <c r="E741" s="99"/>
      <c r="F741" s="40"/>
      <c r="G741" s="40"/>
      <c r="H741" s="40"/>
      <c r="I741" s="40"/>
      <c r="J741" s="40"/>
      <c r="K741" s="40"/>
      <c r="L741" s="38"/>
      <c r="M741" s="40"/>
      <c r="N741" s="38"/>
      <c r="O741" s="38"/>
      <c r="P741" s="40"/>
      <c r="Q741" s="43"/>
    </row>
    <row r="742" spans="1:17" ht="16.5" customHeight="1" x14ac:dyDescent="0.2">
      <c r="A742" s="98"/>
      <c r="B742" s="40"/>
      <c r="C742" s="98"/>
      <c r="D742" s="99"/>
      <c r="E742" s="99"/>
      <c r="F742" s="40"/>
      <c r="G742" s="40"/>
      <c r="H742" s="40"/>
      <c r="I742" s="40"/>
      <c r="J742" s="40"/>
      <c r="K742" s="40"/>
      <c r="L742" s="38"/>
      <c r="M742" s="40"/>
      <c r="N742" s="38"/>
      <c r="O742" s="38"/>
      <c r="P742" s="40"/>
      <c r="Q742" s="43"/>
    </row>
    <row r="743" spans="1:17" ht="16.5" customHeight="1" x14ac:dyDescent="0.2">
      <c r="A743" s="98"/>
      <c r="B743" s="40"/>
      <c r="C743" s="98"/>
      <c r="D743" s="99"/>
      <c r="E743" s="99"/>
      <c r="F743" s="40"/>
      <c r="G743" s="40"/>
      <c r="H743" s="40"/>
      <c r="I743" s="40"/>
      <c r="J743" s="40"/>
      <c r="K743" s="40"/>
      <c r="L743" s="38"/>
      <c r="M743" s="40"/>
      <c r="N743" s="38"/>
      <c r="O743" s="38"/>
      <c r="P743" s="40"/>
      <c r="Q743" s="43"/>
    </row>
    <row r="744" spans="1:17" ht="16.5" customHeight="1" x14ac:dyDescent="0.2">
      <c r="A744" s="98"/>
      <c r="B744" s="40"/>
      <c r="C744" s="98"/>
      <c r="D744" s="99"/>
      <c r="E744" s="99"/>
      <c r="F744" s="40"/>
      <c r="G744" s="40"/>
      <c r="H744" s="40"/>
      <c r="I744" s="40"/>
      <c r="J744" s="40"/>
      <c r="K744" s="40"/>
      <c r="L744" s="38"/>
      <c r="M744" s="40"/>
      <c r="N744" s="38"/>
      <c r="O744" s="38"/>
      <c r="P744" s="40"/>
      <c r="Q744" s="43"/>
    </row>
    <row r="745" spans="1:17" ht="16.5" customHeight="1" x14ac:dyDescent="0.2">
      <c r="A745" s="98"/>
      <c r="B745" s="40"/>
      <c r="C745" s="98"/>
      <c r="D745" s="99"/>
      <c r="E745" s="99"/>
      <c r="F745" s="40"/>
      <c r="G745" s="40"/>
      <c r="H745" s="40"/>
      <c r="I745" s="40"/>
      <c r="J745" s="40"/>
      <c r="K745" s="40"/>
      <c r="L745" s="38"/>
      <c r="M745" s="40"/>
      <c r="N745" s="38"/>
      <c r="O745" s="38"/>
      <c r="P745" s="40"/>
      <c r="Q745" s="43"/>
    </row>
    <row r="746" spans="1:17" ht="16.5" customHeight="1" x14ac:dyDescent="0.2">
      <c r="A746" s="98"/>
      <c r="B746" s="40"/>
      <c r="C746" s="98"/>
      <c r="D746" s="99"/>
      <c r="E746" s="99"/>
      <c r="F746" s="40"/>
      <c r="G746" s="40"/>
      <c r="H746" s="40"/>
      <c r="I746" s="40"/>
      <c r="J746" s="40"/>
      <c r="K746" s="40"/>
      <c r="L746" s="38"/>
      <c r="M746" s="40"/>
      <c r="N746" s="38"/>
      <c r="O746" s="38"/>
      <c r="P746" s="40"/>
      <c r="Q746" s="43"/>
    </row>
    <row r="747" spans="1:17" ht="16.5" customHeight="1" x14ac:dyDescent="0.2">
      <c r="A747" s="98"/>
      <c r="B747" s="40"/>
      <c r="C747" s="98"/>
      <c r="D747" s="99"/>
      <c r="E747" s="99"/>
      <c r="F747" s="40"/>
      <c r="G747" s="40"/>
      <c r="H747" s="40"/>
      <c r="I747" s="40"/>
      <c r="J747" s="40"/>
      <c r="K747" s="40"/>
      <c r="L747" s="38"/>
      <c r="M747" s="40"/>
      <c r="N747" s="38"/>
      <c r="O747" s="38"/>
      <c r="P747" s="40"/>
      <c r="Q747" s="43"/>
    </row>
    <row r="748" spans="1:17" ht="16.5" customHeight="1" x14ac:dyDescent="0.2">
      <c r="A748" s="98"/>
      <c r="B748" s="40"/>
      <c r="C748" s="98"/>
      <c r="D748" s="99"/>
      <c r="E748" s="99"/>
      <c r="F748" s="40"/>
      <c r="G748" s="40"/>
      <c r="H748" s="40"/>
      <c r="I748" s="40"/>
      <c r="J748" s="40"/>
      <c r="K748" s="40"/>
      <c r="L748" s="38"/>
      <c r="M748" s="40"/>
      <c r="N748" s="38"/>
      <c r="O748" s="38"/>
      <c r="P748" s="40"/>
      <c r="Q748" s="43"/>
    </row>
    <row r="749" spans="1:17" ht="16.5" customHeight="1" x14ac:dyDescent="0.2">
      <c r="A749" s="98"/>
      <c r="B749" s="40"/>
      <c r="C749" s="98"/>
      <c r="D749" s="99"/>
      <c r="E749" s="99"/>
      <c r="F749" s="40"/>
      <c r="G749" s="40"/>
      <c r="H749" s="40"/>
      <c r="I749" s="40"/>
      <c r="J749" s="40"/>
      <c r="K749" s="40"/>
      <c r="L749" s="38"/>
      <c r="M749" s="40"/>
      <c r="N749" s="38"/>
      <c r="O749" s="38"/>
      <c r="P749" s="40"/>
      <c r="Q749" s="43"/>
    </row>
    <row r="750" spans="1:17" ht="16.5" customHeight="1" x14ac:dyDescent="0.2">
      <c r="A750" s="98"/>
      <c r="B750" s="40"/>
      <c r="C750" s="98"/>
      <c r="D750" s="99"/>
      <c r="E750" s="99"/>
      <c r="F750" s="40"/>
      <c r="G750" s="40"/>
      <c r="H750" s="40"/>
      <c r="I750" s="40"/>
      <c r="J750" s="40"/>
      <c r="K750" s="40"/>
      <c r="L750" s="38"/>
      <c r="M750" s="40"/>
      <c r="N750" s="38"/>
      <c r="O750" s="38"/>
      <c r="P750" s="40"/>
      <c r="Q750" s="43"/>
    </row>
    <row r="751" spans="1:17" ht="16.5" customHeight="1" x14ac:dyDescent="0.2">
      <c r="A751" s="98"/>
      <c r="B751" s="40"/>
      <c r="C751" s="98"/>
      <c r="D751" s="99"/>
      <c r="E751" s="99"/>
      <c r="F751" s="40"/>
      <c r="G751" s="40"/>
      <c r="H751" s="40"/>
      <c r="I751" s="40"/>
      <c r="J751" s="40"/>
      <c r="K751" s="40"/>
      <c r="L751" s="38"/>
      <c r="M751" s="40"/>
      <c r="N751" s="38"/>
      <c r="O751" s="38"/>
      <c r="P751" s="40"/>
      <c r="Q751" s="43"/>
    </row>
    <row r="752" spans="1:17" ht="16.5" customHeight="1" x14ac:dyDescent="0.2">
      <c r="A752" s="98"/>
      <c r="B752" s="40"/>
      <c r="C752" s="98"/>
      <c r="D752" s="99"/>
      <c r="E752" s="99"/>
      <c r="F752" s="40"/>
      <c r="G752" s="40"/>
      <c r="H752" s="40"/>
      <c r="I752" s="40"/>
      <c r="J752" s="40"/>
      <c r="K752" s="40"/>
      <c r="L752" s="38"/>
      <c r="M752" s="40"/>
      <c r="N752" s="38"/>
      <c r="O752" s="38"/>
      <c r="P752" s="40"/>
      <c r="Q752" s="43"/>
    </row>
    <row r="753" spans="1:17" ht="16.5" customHeight="1" x14ac:dyDescent="0.2">
      <c r="A753" s="98"/>
      <c r="B753" s="40"/>
      <c r="C753" s="98"/>
      <c r="D753" s="99"/>
      <c r="E753" s="99"/>
      <c r="F753" s="40"/>
      <c r="G753" s="40"/>
      <c r="H753" s="40"/>
      <c r="I753" s="40"/>
      <c r="J753" s="40"/>
      <c r="K753" s="40"/>
      <c r="L753" s="38"/>
      <c r="M753" s="40"/>
      <c r="N753" s="38"/>
      <c r="O753" s="38"/>
      <c r="P753" s="40"/>
      <c r="Q753" s="43"/>
    </row>
    <row r="754" spans="1:17" ht="16.5" customHeight="1" x14ac:dyDescent="0.2">
      <c r="A754" s="98"/>
      <c r="B754" s="40"/>
      <c r="C754" s="98"/>
      <c r="D754" s="99"/>
      <c r="E754" s="99"/>
      <c r="F754" s="40"/>
      <c r="G754" s="40"/>
      <c r="H754" s="40"/>
      <c r="I754" s="40"/>
      <c r="J754" s="40"/>
      <c r="K754" s="40"/>
      <c r="L754" s="38"/>
      <c r="M754" s="40"/>
      <c r="N754" s="38"/>
      <c r="O754" s="38"/>
      <c r="P754" s="40"/>
      <c r="Q754" s="43"/>
    </row>
    <row r="755" spans="1:17" ht="16.5" customHeight="1" x14ac:dyDescent="0.2">
      <c r="A755" s="98"/>
      <c r="B755" s="40"/>
      <c r="C755" s="98"/>
      <c r="D755" s="99"/>
      <c r="E755" s="99"/>
      <c r="F755" s="40"/>
      <c r="G755" s="40"/>
      <c r="H755" s="40"/>
      <c r="I755" s="40"/>
      <c r="J755" s="40"/>
      <c r="K755" s="40"/>
      <c r="L755" s="38"/>
      <c r="M755" s="40"/>
      <c r="N755" s="38"/>
      <c r="O755" s="38"/>
      <c r="P755" s="40"/>
      <c r="Q755" s="43"/>
    </row>
    <row r="756" spans="1:17" ht="16.5" customHeight="1" x14ac:dyDescent="0.2">
      <c r="A756" s="98"/>
      <c r="B756" s="40"/>
      <c r="C756" s="98"/>
      <c r="D756" s="99"/>
      <c r="E756" s="99"/>
      <c r="F756" s="40"/>
      <c r="G756" s="40"/>
      <c r="H756" s="40"/>
      <c r="I756" s="40"/>
      <c r="J756" s="40"/>
      <c r="K756" s="40"/>
      <c r="L756" s="38"/>
      <c r="M756" s="40"/>
      <c r="N756" s="38"/>
      <c r="O756" s="38"/>
      <c r="P756" s="40"/>
      <c r="Q756" s="43"/>
    </row>
    <row r="757" spans="1:17" ht="16.5" customHeight="1" x14ac:dyDescent="0.2">
      <c r="A757" s="98"/>
      <c r="B757" s="40"/>
      <c r="C757" s="98"/>
      <c r="D757" s="99"/>
      <c r="E757" s="99"/>
      <c r="F757" s="40"/>
      <c r="G757" s="40"/>
      <c r="H757" s="40"/>
      <c r="I757" s="40"/>
      <c r="J757" s="40"/>
      <c r="K757" s="40"/>
      <c r="L757" s="38"/>
      <c r="M757" s="40"/>
      <c r="N757" s="38"/>
      <c r="O757" s="38"/>
      <c r="P757" s="40"/>
      <c r="Q757" s="43"/>
    </row>
    <row r="758" spans="1:17" ht="16.5" customHeight="1" x14ac:dyDescent="0.2">
      <c r="A758" s="98"/>
      <c r="B758" s="40"/>
      <c r="C758" s="98"/>
      <c r="D758" s="99"/>
      <c r="E758" s="99"/>
      <c r="F758" s="40"/>
      <c r="G758" s="40"/>
      <c r="H758" s="40"/>
      <c r="I758" s="40"/>
      <c r="J758" s="40"/>
      <c r="K758" s="40"/>
      <c r="L758" s="38"/>
      <c r="M758" s="40"/>
      <c r="N758" s="38"/>
      <c r="O758" s="38"/>
      <c r="P758" s="40"/>
      <c r="Q758" s="43"/>
    </row>
    <row r="759" spans="1:17" ht="16.5" customHeight="1" x14ac:dyDescent="0.2">
      <c r="A759" s="98"/>
      <c r="B759" s="40"/>
      <c r="C759" s="98"/>
      <c r="D759" s="99"/>
      <c r="E759" s="99"/>
      <c r="F759" s="40"/>
      <c r="G759" s="40"/>
      <c r="H759" s="40"/>
      <c r="I759" s="40"/>
      <c r="J759" s="40"/>
      <c r="K759" s="40"/>
      <c r="L759" s="38"/>
      <c r="M759" s="40"/>
      <c r="N759" s="38"/>
      <c r="O759" s="38"/>
      <c r="P759" s="40"/>
      <c r="Q759" s="43"/>
    </row>
    <row r="760" spans="1:17" ht="16.5" customHeight="1" x14ac:dyDescent="0.2">
      <c r="A760" s="98"/>
      <c r="B760" s="40"/>
      <c r="C760" s="98"/>
      <c r="D760" s="99"/>
      <c r="E760" s="99"/>
      <c r="F760" s="40"/>
      <c r="G760" s="40"/>
      <c r="H760" s="40"/>
      <c r="I760" s="40"/>
      <c r="J760" s="40"/>
      <c r="K760" s="40"/>
      <c r="L760" s="38"/>
      <c r="M760" s="40"/>
      <c r="N760" s="38"/>
      <c r="O760" s="38"/>
      <c r="P760" s="40"/>
      <c r="Q760" s="43"/>
    </row>
    <row r="761" spans="1:17" ht="16.5" customHeight="1" x14ac:dyDescent="0.2">
      <c r="A761" s="98"/>
      <c r="B761" s="40"/>
      <c r="C761" s="98"/>
      <c r="D761" s="99"/>
      <c r="E761" s="99"/>
      <c r="F761" s="40"/>
      <c r="G761" s="40"/>
      <c r="H761" s="40"/>
      <c r="I761" s="40"/>
      <c r="J761" s="40"/>
      <c r="K761" s="40"/>
      <c r="L761" s="38"/>
      <c r="M761" s="40"/>
      <c r="N761" s="38"/>
      <c r="O761" s="38"/>
      <c r="P761" s="40"/>
      <c r="Q761" s="43"/>
    </row>
    <row r="762" spans="1:17" ht="16.5" customHeight="1" x14ac:dyDescent="0.2">
      <c r="A762" s="98"/>
      <c r="B762" s="40"/>
      <c r="C762" s="98"/>
      <c r="D762" s="99"/>
      <c r="E762" s="99"/>
      <c r="F762" s="40"/>
      <c r="G762" s="40"/>
      <c r="H762" s="40"/>
      <c r="I762" s="40"/>
      <c r="J762" s="40"/>
      <c r="K762" s="40"/>
      <c r="L762" s="38"/>
      <c r="M762" s="40"/>
      <c r="N762" s="38"/>
      <c r="O762" s="38"/>
      <c r="P762" s="40"/>
      <c r="Q762" s="43"/>
    </row>
    <row r="763" spans="1:17" ht="16.5" customHeight="1" x14ac:dyDescent="0.2">
      <c r="A763" s="98"/>
      <c r="B763" s="40"/>
      <c r="C763" s="98"/>
      <c r="D763" s="99"/>
      <c r="E763" s="99"/>
      <c r="F763" s="40"/>
      <c r="G763" s="40"/>
      <c r="H763" s="40"/>
      <c r="I763" s="40"/>
      <c r="J763" s="40"/>
      <c r="K763" s="40"/>
      <c r="L763" s="38"/>
      <c r="M763" s="40"/>
      <c r="N763" s="38"/>
      <c r="O763" s="38"/>
      <c r="P763" s="40"/>
      <c r="Q763" s="43"/>
    </row>
    <row r="764" spans="1:17" ht="16.5" customHeight="1" x14ac:dyDescent="0.2">
      <c r="A764" s="98"/>
      <c r="B764" s="40"/>
      <c r="C764" s="98"/>
      <c r="D764" s="99"/>
      <c r="E764" s="99"/>
      <c r="F764" s="40"/>
      <c r="G764" s="40"/>
      <c r="H764" s="40"/>
      <c r="I764" s="40"/>
      <c r="J764" s="40"/>
      <c r="K764" s="40"/>
      <c r="L764" s="38"/>
      <c r="M764" s="40"/>
      <c r="N764" s="38"/>
      <c r="O764" s="38"/>
      <c r="P764" s="40"/>
      <c r="Q764" s="43"/>
    </row>
    <row r="765" spans="1:17" ht="16.5" customHeight="1" x14ac:dyDescent="0.2">
      <c r="A765" s="98"/>
      <c r="B765" s="40"/>
      <c r="C765" s="98"/>
      <c r="D765" s="99"/>
      <c r="E765" s="99"/>
      <c r="F765" s="40"/>
      <c r="G765" s="40"/>
      <c r="H765" s="40"/>
      <c r="I765" s="40"/>
      <c r="J765" s="40"/>
      <c r="K765" s="40"/>
      <c r="L765" s="38"/>
      <c r="M765" s="40"/>
      <c r="N765" s="38"/>
      <c r="O765" s="38"/>
      <c r="P765" s="40"/>
      <c r="Q765" s="43"/>
    </row>
    <row r="766" spans="1:17" ht="16.5" customHeight="1" x14ac:dyDescent="0.2">
      <c r="A766" s="98"/>
      <c r="B766" s="40"/>
      <c r="C766" s="98"/>
      <c r="D766" s="99"/>
      <c r="E766" s="99"/>
      <c r="F766" s="40"/>
      <c r="G766" s="40"/>
      <c r="H766" s="40"/>
      <c r="I766" s="40"/>
      <c r="J766" s="40"/>
      <c r="K766" s="40"/>
      <c r="L766" s="38"/>
      <c r="M766" s="40"/>
      <c r="N766" s="38"/>
      <c r="O766" s="38"/>
      <c r="P766" s="40"/>
      <c r="Q766" s="43"/>
    </row>
    <row r="767" spans="1:17" ht="16.5" customHeight="1" x14ac:dyDescent="0.2">
      <c r="A767" s="98"/>
      <c r="B767" s="40"/>
      <c r="C767" s="98"/>
      <c r="D767" s="99"/>
      <c r="E767" s="99"/>
      <c r="F767" s="40"/>
      <c r="G767" s="40"/>
      <c r="H767" s="40"/>
      <c r="I767" s="40"/>
      <c r="J767" s="40"/>
      <c r="K767" s="40"/>
      <c r="L767" s="38"/>
      <c r="M767" s="40"/>
      <c r="N767" s="38"/>
      <c r="O767" s="38"/>
      <c r="P767" s="40"/>
      <c r="Q767" s="43"/>
    </row>
    <row r="768" spans="1:17" ht="16.5" customHeight="1" x14ac:dyDescent="0.2">
      <c r="A768" s="98"/>
      <c r="B768" s="40"/>
      <c r="C768" s="98"/>
      <c r="D768" s="99"/>
      <c r="E768" s="99"/>
      <c r="F768" s="40"/>
      <c r="G768" s="40"/>
      <c r="H768" s="40"/>
      <c r="I768" s="40"/>
      <c r="J768" s="40"/>
      <c r="K768" s="40"/>
      <c r="L768" s="38"/>
      <c r="M768" s="40"/>
      <c r="N768" s="38"/>
      <c r="O768" s="38"/>
      <c r="P768" s="40"/>
      <c r="Q768" s="43"/>
    </row>
    <row r="769" spans="1:17" ht="16.5" customHeight="1" x14ac:dyDescent="0.2">
      <c r="A769" s="98"/>
      <c r="B769" s="40"/>
      <c r="C769" s="98"/>
      <c r="D769" s="99"/>
      <c r="E769" s="99"/>
      <c r="F769" s="40"/>
      <c r="G769" s="40"/>
      <c r="H769" s="40"/>
      <c r="I769" s="40"/>
      <c r="J769" s="40"/>
      <c r="K769" s="40"/>
      <c r="L769" s="38"/>
      <c r="M769" s="40"/>
      <c r="N769" s="38"/>
      <c r="O769" s="38"/>
      <c r="P769" s="40"/>
      <c r="Q769" s="43"/>
    </row>
    <row r="770" spans="1:17" ht="16.5" customHeight="1" x14ac:dyDescent="0.2">
      <c r="A770" s="98"/>
      <c r="B770" s="40"/>
      <c r="C770" s="98"/>
      <c r="D770" s="99"/>
      <c r="E770" s="99"/>
      <c r="F770" s="40"/>
      <c r="G770" s="40"/>
      <c r="H770" s="40"/>
      <c r="I770" s="40"/>
      <c r="J770" s="40"/>
      <c r="K770" s="40"/>
      <c r="L770" s="38"/>
      <c r="M770" s="40"/>
      <c r="N770" s="38"/>
      <c r="O770" s="38"/>
      <c r="P770" s="40"/>
      <c r="Q770" s="43"/>
    </row>
    <row r="771" spans="1:17" ht="16.5" customHeight="1" x14ac:dyDescent="0.2">
      <c r="A771" s="98"/>
      <c r="B771" s="40"/>
      <c r="C771" s="98"/>
      <c r="D771" s="99"/>
      <c r="E771" s="99"/>
      <c r="F771" s="40"/>
      <c r="G771" s="40"/>
      <c r="H771" s="40"/>
      <c r="I771" s="40"/>
      <c r="J771" s="40"/>
      <c r="K771" s="40"/>
      <c r="L771" s="38"/>
      <c r="M771" s="40"/>
      <c r="N771" s="38"/>
      <c r="O771" s="38"/>
      <c r="P771" s="40"/>
      <c r="Q771" s="43"/>
    </row>
    <row r="772" spans="1:17" ht="16.5" customHeight="1" x14ac:dyDescent="0.2">
      <c r="A772" s="98"/>
      <c r="B772" s="40"/>
      <c r="C772" s="98"/>
      <c r="D772" s="99"/>
      <c r="E772" s="99"/>
      <c r="F772" s="40"/>
      <c r="G772" s="40"/>
      <c r="H772" s="40"/>
      <c r="I772" s="40"/>
      <c r="J772" s="40"/>
      <c r="K772" s="40"/>
      <c r="L772" s="38"/>
      <c r="M772" s="40"/>
      <c r="N772" s="38"/>
      <c r="O772" s="38"/>
      <c r="P772" s="40"/>
      <c r="Q772" s="43"/>
    </row>
    <row r="773" spans="1:17" ht="16.5" customHeight="1" x14ac:dyDescent="0.2">
      <c r="A773" s="98"/>
      <c r="B773" s="40"/>
      <c r="C773" s="98"/>
      <c r="D773" s="99"/>
      <c r="E773" s="99"/>
      <c r="F773" s="40"/>
      <c r="G773" s="40"/>
      <c r="H773" s="40"/>
      <c r="I773" s="40"/>
      <c r="J773" s="40"/>
      <c r="K773" s="40"/>
      <c r="L773" s="38"/>
      <c r="M773" s="40"/>
      <c r="N773" s="38"/>
      <c r="O773" s="38"/>
      <c r="P773" s="40"/>
      <c r="Q773" s="43"/>
    </row>
    <row r="774" spans="1:17" ht="16.5" customHeight="1" x14ac:dyDescent="0.2">
      <c r="A774" s="98"/>
      <c r="B774" s="40"/>
      <c r="C774" s="98"/>
      <c r="D774" s="99"/>
      <c r="E774" s="99"/>
      <c r="F774" s="40"/>
      <c r="G774" s="40"/>
      <c r="H774" s="40"/>
      <c r="I774" s="40"/>
      <c r="J774" s="40"/>
      <c r="K774" s="40"/>
      <c r="L774" s="38"/>
      <c r="M774" s="40"/>
      <c r="N774" s="38"/>
      <c r="O774" s="38"/>
      <c r="P774" s="40"/>
      <c r="Q774" s="43"/>
    </row>
    <row r="775" spans="1:17" ht="16.5" customHeight="1" x14ac:dyDescent="0.2">
      <c r="A775" s="98"/>
      <c r="B775" s="40"/>
      <c r="C775" s="98"/>
      <c r="D775" s="99"/>
      <c r="E775" s="99"/>
      <c r="F775" s="40"/>
      <c r="G775" s="40"/>
      <c r="H775" s="40"/>
      <c r="I775" s="40"/>
      <c r="J775" s="40"/>
      <c r="K775" s="40"/>
      <c r="L775" s="38"/>
      <c r="M775" s="40"/>
      <c r="N775" s="38"/>
      <c r="O775" s="38"/>
      <c r="P775" s="40"/>
      <c r="Q775" s="43"/>
    </row>
    <row r="776" spans="1:17" ht="16.5" customHeight="1" x14ac:dyDescent="0.2">
      <c r="A776" s="98"/>
      <c r="B776" s="40"/>
      <c r="C776" s="98"/>
      <c r="D776" s="99"/>
      <c r="E776" s="99"/>
      <c r="F776" s="40"/>
      <c r="G776" s="40"/>
      <c r="H776" s="40"/>
      <c r="I776" s="40"/>
      <c r="J776" s="40"/>
      <c r="K776" s="40"/>
      <c r="L776" s="38"/>
      <c r="M776" s="40"/>
      <c r="N776" s="38"/>
      <c r="O776" s="38"/>
      <c r="P776" s="40"/>
      <c r="Q776" s="43"/>
    </row>
    <row r="777" spans="1:17" ht="16.5" customHeight="1" x14ac:dyDescent="0.2">
      <c r="A777" s="98"/>
      <c r="B777" s="40"/>
      <c r="C777" s="98"/>
      <c r="D777" s="99"/>
      <c r="E777" s="99"/>
      <c r="F777" s="40"/>
      <c r="G777" s="40"/>
      <c r="H777" s="40"/>
      <c r="I777" s="40"/>
      <c r="J777" s="40"/>
      <c r="K777" s="40"/>
      <c r="L777" s="38"/>
      <c r="M777" s="40"/>
      <c r="N777" s="38"/>
      <c r="O777" s="38"/>
      <c r="P777" s="40"/>
      <c r="Q777" s="43"/>
    </row>
    <row r="778" spans="1:17" ht="16.5" customHeight="1" x14ac:dyDescent="0.2">
      <c r="A778" s="98"/>
      <c r="B778" s="40"/>
      <c r="C778" s="98"/>
      <c r="D778" s="99"/>
      <c r="E778" s="99"/>
      <c r="F778" s="40"/>
      <c r="G778" s="40"/>
      <c r="H778" s="40"/>
      <c r="I778" s="40"/>
      <c r="J778" s="40"/>
      <c r="K778" s="40"/>
      <c r="L778" s="38"/>
      <c r="M778" s="40"/>
      <c r="N778" s="38"/>
      <c r="O778" s="38"/>
      <c r="P778" s="40"/>
      <c r="Q778" s="43"/>
    </row>
    <row r="779" spans="1:17" ht="16.5" customHeight="1" x14ac:dyDescent="0.2">
      <c r="A779" s="98"/>
      <c r="B779" s="40"/>
      <c r="C779" s="98"/>
      <c r="D779" s="99"/>
      <c r="E779" s="99"/>
      <c r="F779" s="40"/>
      <c r="G779" s="40"/>
      <c r="H779" s="40"/>
      <c r="I779" s="40"/>
      <c r="J779" s="40"/>
      <c r="K779" s="40"/>
      <c r="L779" s="38"/>
      <c r="M779" s="40"/>
      <c r="N779" s="38"/>
      <c r="O779" s="38"/>
      <c r="P779" s="40"/>
      <c r="Q779" s="43"/>
    </row>
    <row r="780" spans="1:17" ht="16.5" customHeight="1" x14ac:dyDescent="0.2">
      <c r="A780" s="98"/>
      <c r="B780" s="40"/>
      <c r="C780" s="98"/>
      <c r="D780" s="99"/>
      <c r="E780" s="99"/>
      <c r="F780" s="40"/>
      <c r="G780" s="40"/>
      <c r="H780" s="40"/>
      <c r="I780" s="40"/>
      <c r="J780" s="40"/>
      <c r="K780" s="40"/>
      <c r="L780" s="38"/>
      <c r="M780" s="40"/>
      <c r="N780" s="38"/>
      <c r="O780" s="38"/>
      <c r="P780" s="40"/>
      <c r="Q780" s="43"/>
    </row>
    <row r="781" spans="1:17" ht="16.5" customHeight="1" x14ac:dyDescent="0.2">
      <c r="A781" s="98"/>
      <c r="B781" s="40"/>
      <c r="C781" s="98"/>
      <c r="D781" s="99"/>
      <c r="E781" s="99"/>
      <c r="F781" s="40"/>
      <c r="G781" s="40"/>
      <c r="H781" s="40"/>
      <c r="I781" s="40"/>
      <c r="J781" s="40"/>
      <c r="K781" s="40"/>
      <c r="L781" s="38"/>
      <c r="M781" s="40"/>
      <c r="N781" s="38"/>
      <c r="O781" s="38"/>
      <c r="P781" s="40"/>
      <c r="Q781" s="43"/>
    </row>
    <row r="782" spans="1:17" ht="16.5" customHeight="1" x14ac:dyDescent="0.2">
      <c r="A782" s="98"/>
      <c r="B782" s="40"/>
      <c r="C782" s="98"/>
      <c r="D782" s="99"/>
      <c r="E782" s="99"/>
      <c r="F782" s="40"/>
      <c r="G782" s="40"/>
      <c r="H782" s="40"/>
      <c r="I782" s="40"/>
      <c r="J782" s="40"/>
      <c r="K782" s="40"/>
      <c r="L782" s="38"/>
      <c r="M782" s="40"/>
      <c r="N782" s="38"/>
      <c r="O782" s="38"/>
      <c r="P782" s="40"/>
      <c r="Q782" s="43"/>
    </row>
    <row r="783" spans="1:17" ht="16.5" customHeight="1" x14ac:dyDescent="0.2">
      <c r="A783" s="98"/>
      <c r="B783" s="40"/>
      <c r="C783" s="98"/>
      <c r="D783" s="99"/>
      <c r="E783" s="99"/>
      <c r="F783" s="40"/>
      <c r="G783" s="40"/>
      <c r="H783" s="40"/>
      <c r="I783" s="40"/>
      <c r="J783" s="40"/>
      <c r="K783" s="40"/>
      <c r="L783" s="38"/>
      <c r="M783" s="40"/>
      <c r="N783" s="38"/>
      <c r="O783" s="38"/>
      <c r="P783" s="40"/>
      <c r="Q783" s="43"/>
    </row>
    <row r="784" spans="1:17" ht="16.5" customHeight="1" x14ac:dyDescent="0.2">
      <c r="A784" s="98"/>
      <c r="B784" s="40"/>
      <c r="C784" s="98"/>
      <c r="D784" s="99"/>
      <c r="E784" s="99"/>
      <c r="F784" s="40"/>
      <c r="G784" s="40"/>
      <c r="H784" s="40"/>
      <c r="I784" s="40"/>
      <c r="J784" s="40"/>
      <c r="K784" s="40"/>
      <c r="L784" s="38"/>
      <c r="M784" s="40"/>
      <c r="N784" s="38"/>
      <c r="O784" s="38"/>
      <c r="P784" s="40"/>
      <c r="Q784" s="43"/>
    </row>
    <row r="785" spans="1:17" ht="16.5" customHeight="1" x14ac:dyDescent="0.2">
      <c r="A785" s="98"/>
      <c r="B785" s="40"/>
      <c r="C785" s="98"/>
      <c r="D785" s="99"/>
      <c r="E785" s="99"/>
      <c r="F785" s="40"/>
      <c r="G785" s="40"/>
      <c r="H785" s="40"/>
      <c r="I785" s="40"/>
      <c r="J785" s="40"/>
      <c r="K785" s="40"/>
      <c r="L785" s="38"/>
      <c r="M785" s="40"/>
      <c r="N785" s="38"/>
      <c r="O785" s="38"/>
      <c r="P785" s="40"/>
      <c r="Q785" s="43"/>
    </row>
    <row r="786" spans="1:17" ht="16.5" customHeight="1" x14ac:dyDescent="0.2">
      <c r="A786" s="98"/>
      <c r="B786" s="40"/>
      <c r="C786" s="98"/>
      <c r="D786" s="99"/>
      <c r="E786" s="99"/>
      <c r="F786" s="40"/>
      <c r="G786" s="40"/>
      <c r="H786" s="40"/>
      <c r="I786" s="40"/>
      <c r="J786" s="40"/>
      <c r="K786" s="40"/>
      <c r="L786" s="38"/>
      <c r="M786" s="40"/>
      <c r="N786" s="38"/>
      <c r="O786" s="38"/>
      <c r="P786" s="40"/>
      <c r="Q786" s="43"/>
    </row>
    <row r="787" spans="1:17" ht="16.5" customHeight="1" x14ac:dyDescent="0.2">
      <c r="A787" s="98"/>
      <c r="B787" s="40"/>
      <c r="C787" s="98"/>
      <c r="D787" s="99"/>
      <c r="E787" s="99"/>
      <c r="F787" s="40"/>
      <c r="G787" s="40"/>
      <c r="H787" s="40"/>
      <c r="I787" s="40"/>
      <c r="J787" s="40"/>
      <c r="K787" s="40"/>
      <c r="L787" s="38"/>
      <c r="M787" s="40"/>
      <c r="N787" s="38"/>
      <c r="O787" s="38"/>
      <c r="P787" s="40"/>
      <c r="Q787" s="43"/>
    </row>
    <row r="788" spans="1:17" ht="16.5" customHeight="1" x14ac:dyDescent="0.2">
      <c r="A788" s="98"/>
      <c r="B788" s="40"/>
      <c r="C788" s="98"/>
      <c r="D788" s="99"/>
      <c r="E788" s="99"/>
      <c r="F788" s="40"/>
      <c r="G788" s="40"/>
      <c r="H788" s="40"/>
      <c r="I788" s="40"/>
      <c r="J788" s="40"/>
      <c r="K788" s="40"/>
      <c r="L788" s="38"/>
      <c r="M788" s="40"/>
      <c r="N788" s="38"/>
      <c r="O788" s="38"/>
      <c r="P788" s="40"/>
      <c r="Q788" s="43"/>
    </row>
    <row r="789" spans="1:17" ht="16.5" customHeight="1" x14ac:dyDescent="0.2">
      <c r="A789" s="98"/>
      <c r="B789" s="40"/>
      <c r="C789" s="98"/>
      <c r="D789" s="99"/>
      <c r="E789" s="99"/>
      <c r="F789" s="40"/>
      <c r="G789" s="40"/>
      <c r="H789" s="40"/>
      <c r="I789" s="40"/>
      <c r="J789" s="40"/>
      <c r="K789" s="40"/>
      <c r="L789" s="38"/>
      <c r="M789" s="40"/>
      <c r="N789" s="38"/>
      <c r="O789" s="38"/>
      <c r="P789" s="40"/>
      <c r="Q789" s="43"/>
    </row>
    <row r="790" spans="1:17" ht="16.5" customHeight="1" x14ac:dyDescent="0.2">
      <c r="A790" s="98"/>
      <c r="B790" s="40"/>
      <c r="C790" s="98"/>
      <c r="D790" s="99"/>
      <c r="E790" s="99"/>
      <c r="F790" s="40"/>
      <c r="G790" s="40"/>
      <c r="H790" s="40"/>
      <c r="I790" s="40"/>
      <c r="J790" s="40"/>
      <c r="K790" s="40"/>
      <c r="L790" s="38"/>
      <c r="M790" s="40"/>
      <c r="N790" s="38"/>
      <c r="O790" s="38"/>
      <c r="P790" s="40"/>
      <c r="Q790" s="43"/>
    </row>
    <row r="791" spans="1:17" ht="16.5" customHeight="1" x14ac:dyDescent="0.2">
      <c r="A791" s="98"/>
      <c r="B791" s="40"/>
      <c r="C791" s="98"/>
      <c r="D791" s="99"/>
      <c r="E791" s="99"/>
      <c r="F791" s="40"/>
      <c r="G791" s="40"/>
      <c r="H791" s="40"/>
      <c r="I791" s="40"/>
      <c r="J791" s="40"/>
      <c r="K791" s="40"/>
      <c r="L791" s="38"/>
      <c r="M791" s="40"/>
      <c r="N791" s="38"/>
      <c r="O791" s="38"/>
      <c r="P791" s="40"/>
      <c r="Q791" s="43"/>
    </row>
    <row r="792" spans="1:17" ht="16.5" customHeight="1" x14ac:dyDescent="0.2">
      <c r="A792" s="98"/>
      <c r="B792" s="40"/>
      <c r="C792" s="98"/>
      <c r="D792" s="99"/>
      <c r="E792" s="99"/>
      <c r="F792" s="40"/>
      <c r="G792" s="40"/>
      <c r="H792" s="40"/>
      <c r="I792" s="40"/>
      <c r="J792" s="40"/>
      <c r="K792" s="40"/>
      <c r="L792" s="38"/>
      <c r="M792" s="40"/>
      <c r="N792" s="38"/>
      <c r="O792" s="38"/>
      <c r="P792" s="40"/>
      <c r="Q792" s="43"/>
    </row>
    <row r="793" spans="1:17" ht="16.5" customHeight="1" x14ac:dyDescent="0.2">
      <c r="A793" s="98"/>
      <c r="B793" s="40"/>
      <c r="C793" s="98"/>
      <c r="D793" s="99"/>
      <c r="E793" s="99"/>
      <c r="F793" s="40"/>
      <c r="G793" s="40"/>
      <c r="H793" s="40"/>
      <c r="I793" s="40"/>
      <c r="J793" s="40"/>
      <c r="K793" s="40"/>
      <c r="L793" s="38"/>
      <c r="M793" s="40"/>
      <c r="N793" s="38"/>
      <c r="O793" s="38"/>
      <c r="P793" s="40"/>
      <c r="Q793" s="43"/>
    </row>
    <row r="794" spans="1:17" ht="16.5" customHeight="1" x14ac:dyDescent="0.2">
      <c r="A794" s="98"/>
      <c r="B794" s="40"/>
      <c r="C794" s="98"/>
      <c r="D794" s="99"/>
      <c r="E794" s="99"/>
      <c r="F794" s="40"/>
      <c r="G794" s="40"/>
      <c r="H794" s="40"/>
      <c r="I794" s="40"/>
      <c r="J794" s="40"/>
      <c r="K794" s="40"/>
      <c r="L794" s="38"/>
      <c r="M794" s="40"/>
      <c r="N794" s="38"/>
      <c r="O794" s="38"/>
      <c r="P794" s="40"/>
      <c r="Q794" s="43"/>
    </row>
    <row r="795" spans="1:17" ht="16.5" customHeight="1" x14ac:dyDescent="0.2">
      <c r="A795" s="98"/>
      <c r="B795" s="40"/>
      <c r="C795" s="98"/>
      <c r="D795" s="99"/>
      <c r="E795" s="99"/>
      <c r="F795" s="40"/>
      <c r="G795" s="40"/>
      <c r="H795" s="40"/>
      <c r="I795" s="40"/>
      <c r="J795" s="40"/>
      <c r="K795" s="40"/>
      <c r="L795" s="38"/>
      <c r="M795" s="40"/>
      <c r="N795" s="38"/>
      <c r="O795" s="38"/>
      <c r="P795" s="40"/>
      <c r="Q795" s="43"/>
    </row>
    <row r="796" spans="1:17" ht="16.5" customHeight="1" x14ac:dyDescent="0.2">
      <c r="A796" s="98"/>
      <c r="B796" s="40"/>
      <c r="C796" s="98"/>
      <c r="D796" s="99"/>
      <c r="E796" s="99"/>
      <c r="F796" s="40"/>
      <c r="G796" s="40"/>
      <c r="H796" s="40"/>
      <c r="I796" s="40"/>
      <c r="J796" s="40"/>
      <c r="K796" s="40"/>
      <c r="L796" s="38"/>
      <c r="M796" s="40"/>
      <c r="N796" s="38"/>
      <c r="O796" s="38"/>
      <c r="P796" s="40"/>
      <c r="Q796" s="43"/>
    </row>
    <row r="797" spans="1:17" ht="16.5" customHeight="1" x14ac:dyDescent="0.2">
      <c r="A797" s="98"/>
      <c r="B797" s="40"/>
      <c r="C797" s="98"/>
      <c r="D797" s="99"/>
      <c r="E797" s="99"/>
      <c r="F797" s="40"/>
      <c r="G797" s="40"/>
      <c r="H797" s="40"/>
      <c r="I797" s="40"/>
      <c r="J797" s="40"/>
      <c r="K797" s="40"/>
      <c r="L797" s="38"/>
      <c r="M797" s="40"/>
      <c r="N797" s="38"/>
      <c r="O797" s="38"/>
      <c r="P797" s="40"/>
      <c r="Q797" s="43"/>
    </row>
    <row r="798" spans="1:17" ht="16.5" customHeight="1" x14ac:dyDescent="0.2">
      <c r="A798" s="98"/>
      <c r="B798" s="40"/>
      <c r="C798" s="98"/>
      <c r="D798" s="99"/>
      <c r="E798" s="99"/>
      <c r="F798" s="40"/>
      <c r="G798" s="40"/>
      <c r="H798" s="40"/>
      <c r="I798" s="40"/>
      <c r="J798" s="40"/>
      <c r="K798" s="40"/>
      <c r="L798" s="38"/>
      <c r="M798" s="40"/>
      <c r="N798" s="38"/>
      <c r="O798" s="38"/>
      <c r="P798" s="40"/>
      <c r="Q798" s="43"/>
    </row>
    <row r="799" spans="1:17" ht="16.5" customHeight="1" x14ac:dyDescent="0.2">
      <c r="A799" s="98"/>
      <c r="B799" s="40"/>
      <c r="C799" s="98"/>
      <c r="D799" s="99"/>
      <c r="E799" s="99"/>
      <c r="F799" s="40"/>
      <c r="G799" s="40"/>
      <c r="H799" s="40"/>
      <c r="I799" s="40"/>
      <c r="J799" s="40"/>
      <c r="K799" s="40"/>
      <c r="L799" s="38"/>
      <c r="M799" s="40"/>
      <c r="N799" s="38"/>
      <c r="O799" s="38"/>
      <c r="P799" s="40"/>
      <c r="Q799" s="43"/>
    </row>
    <row r="800" spans="1:17" ht="16.5" customHeight="1" x14ac:dyDescent="0.2">
      <c r="A800" s="98"/>
      <c r="B800" s="40"/>
      <c r="C800" s="98"/>
      <c r="D800" s="99"/>
      <c r="E800" s="99"/>
      <c r="F800" s="40"/>
      <c r="G800" s="40"/>
      <c r="H800" s="40"/>
      <c r="I800" s="40"/>
      <c r="J800" s="40"/>
      <c r="K800" s="40"/>
      <c r="L800" s="38"/>
      <c r="M800" s="40"/>
      <c r="N800" s="38"/>
      <c r="O800" s="38"/>
      <c r="P800" s="40"/>
      <c r="Q800" s="43"/>
    </row>
    <row r="801" spans="1:17" ht="16.5" customHeight="1" x14ac:dyDescent="0.2">
      <c r="A801" s="98"/>
      <c r="B801" s="40"/>
      <c r="C801" s="98"/>
      <c r="D801" s="99"/>
      <c r="E801" s="99"/>
      <c r="F801" s="40"/>
      <c r="G801" s="40"/>
      <c r="H801" s="40"/>
      <c r="I801" s="40"/>
      <c r="J801" s="40"/>
      <c r="K801" s="40"/>
      <c r="L801" s="38"/>
      <c r="M801" s="40"/>
      <c r="N801" s="38"/>
      <c r="O801" s="38"/>
      <c r="P801" s="40"/>
      <c r="Q801" s="43"/>
    </row>
    <row r="802" spans="1:17" ht="16.5" customHeight="1" x14ac:dyDescent="0.2">
      <c r="A802" s="98"/>
      <c r="B802" s="40"/>
      <c r="C802" s="98"/>
      <c r="D802" s="99"/>
      <c r="E802" s="99"/>
      <c r="F802" s="40"/>
      <c r="G802" s="40"/>
      <c r="H802" s="40"/>
      <c r="I802" s="40"/>
      <c r="J802" s="40"/>
      <c r="K802" s="40"/>
      <c r="L802" s="38"/>
      <c r="M802" s="40"/>
      <c r="N802" s="38"/>
      <c r="O802" s="38"/>
      <c r="P802" s="40"/>
      <c r="Q802" s="43"/>
    </row>
    <row r="803" spans="1:17" ht="16.5" customHeight="1" x14ac:dyDescent="0.2">
      <c r="A803" s="98"/>
      <c r="B803" s="40"/>
      <c r="C803" s="98"/>
      <c r="D803" s="99"/>
      <c r="E803" s="99"/>
      <c r="F803" s="40"/>
      <c r="G803" s="40"/>
      <c r="H803" s="40"/>
      <c r="I803" s="40"/>
      <c r="J803" s="40"/>
      <c r="K803" s="40"/>
      <c r="L803" s="38"/>
      <c r="M803" s="40"/>
      <c r="N803" s="38"/>
      <c r="O803" s="38"/>
      <c r="P803" s="40"/>
      <c r="Q803" s="43"/>
    </row>
    <row r="804" spans="1:17" ht="16.5" customHeight="1" x14ac:dyDescent="0.2">
      <c r="A804" s="98"/>
      <c r="B804" s="40"/>
      <c r="C804" s="98"/>
      <c r="D804" s="99"/>
      <c r="E804" s="99"/>
      <c r="F804" s="40"/>
      <c r="G804" s="40"/>
      <c r="H804" s="40"/>
      <c r="I804" s="40"/>
      <c r="J804" s="40"/>
      <c r="K804" s="40"/>
      <c r="L804" s="38"/>
      <c r="M804" s="40"/>
      <c r="N804" s="38"/>
      <c r="O804" s="38"/>
      <c r="P804" s="40"/>
      <c r="Q804" s="43"/>
    </row>
    <row r="805" spans="1:17" ht="16.5" customHeight="1" x14ac:dyDescent="0.2">
      <c r="A805" s="98"/>
      <c r="B805" s="40"/>
      <c r="C805" s="98"/>
      <c r="D805" s="99"/>
      <c r="E805" s="99"/>
      <c r="F805" s="40"/>
      <c r="G805" s="40"/>
      <c r="H805" s="40"/>
      <c r="I805" s="40"/>
      <c r="J805" s="40"/>
      <c r="K805" s="40"/>
      <c r="L805" s="38"/>
      <c r="M805" s="40"/>
      <c r="N805" s="38"/>
      <c r="O805" s="38"/>
      <c r="P805" s="40"/>
      <c r="Q805" s="43"/>
    </row>
    <row r="806" spans="1:17" ht="16.5" customHeight="1" x14ac:dyDescent="0.2">
      <c r="A806" s="98"/>
      <c r="B806" s="40"/>
      <c r="C806" s="98"/>
      <c r="D806" s="99"/>
      <c r="E806" s="99"/>
      <c r="F806" s="40"/>
      <c r="G806" s="40"/>
      <c r="H806" s="40"/>
      <c r="I806" s="40"/>
      <c r="J806" s="40"/>
      <c r="K806" s="40"/>
      <c r="L806" s="38"/>
      <c r="M806" s="40"/>
      <c r="N806" s="38"/>
      <c r="O806" s="38"/>
      <c r="P806" s="40"/>
      <c r="Q806" s="43"/>
    </row>
    <row r="807" spans="1:17" ht="16.5" customHeight="1" x14ac:dyDescent="0.2">
      <c r="A807" s="98"/>
      <c r="B807" s="40"/>
      <c r="C807" s="98"/>
      <c r="D807" s="99"/>
      <c r="E807" s="99"/>
      <c r="F807" s="40"/>
      <c r="G807" s="40"/>
      <c r="H807" s="40"/>
      <c r="I807" s="40"/>
      <c r="J807" s="40"/>
      <c r="K807" s="40"/>
      <c r="L807" s="38"/>
      <c r="M807" s="40"/>
      <c r="N807" s="38"/>
      <c r="O807" s="38"/>
      <c r="P807" s="40"/>
      <c r="Q807" s="43"/>
    </row>
    <row r="808" spans="1:17" ht="16.5" customHeight="1" x14ac:dyDescent="0.2">
      <c r="A808" s="98"/>
      <c r="B808" s="40"/>
      <c r="C808" s="98"/>
      <c r="D808" s="99"/>
      <c r="E808" s="99"/>
      <c r="F808" s="40"/>
      <c r="G808" s="40"/>
      <c r="H808" s="40"/>
      <c r="I808" s="40"/>
      <c r="J808" s="40"/>
      <c r="K808" s="40"/>
      <c r="L808" s="38"/>
      <c r="M808" s="40"/>
      <c r="N808" s="38"/>
      <c r="O808" s="38"/>
      <c r="P808" s="40"/>
      <c r="Q808" s="43"/>
    </row>
    <row r="809" spans="1:17" ht="16.5" customHeight="1" x14ac:dyDescent="0.2">
      <c r="A809" s="98"/>
      <c r="B809" s="40"/>
      <c r="C809" s="98"/>
      <c r="D809" s="99"/>
      <c r="E809" s="99"/>
      <c r="F809" s="40"/>
      <c r="G809" s="40"/>
      <c r="H809" s="40"/>
      <c r="I809" s="40"/>
      <c r="J809" s="40"/>
      <c r="K809" s="40"/>
      <c r="L809" s="38"/>
      <c r="M809" s="40"/>
      <c r="N809" s="38"/>
      <c r="O809" s="38"/>
      <c r="P809" s="40"/>
      <c r="Q809" s="43"/>
    </row>
    <row r="810" spans="1:17" ht="16.5" customHeight="1" x14ac:dyDescent="0.2">
      <c r="A810" s="98"/>
      <c r="B810" s="40"/>
      <c r="C810" s="98"/>
      <c r="D810" s="99"/>
      <c r="E810" s="99"/>
      <c r="F810" s="40"/>
      <c r="G810" s="40"/>
      <c r="H810" s="40"/>
      <c r="I810" s="40"/>
      <c r="J810" s="40"/>
      <c r="K810" s="40"/>
      <c r="L810" s="38"/>
      <c r="M810" s="40"/>
      <c r="N810" s="38"/>
      <c r="O810" s="38"/>
      <c r="P810" s="40"/>
      <c r="Q810" s="43"/>
    </row>
    <row r="811" spans="1:17" ht="16.5" customHeight="1" x14ac:dyDescent="0.2">
      <c r="A811" s="98"/>
      <c r="B811" s="40"/>
      <c r="C811" s="98"/>
      <c r="D811" s="99"/>
      <c r="E811" s="99"/>
      <c r="F811" s="40"/>
      <c r="G811" s="40"/>
      <c r="H811" s="40"/>
      <c r="I811" s="40"/>
      <c r="J811" s="40"/>
      <c r="K811" s="40"/>
      <c r="L811" s="38"/>
      <c r="M811" s="40"/>
      <c r="N811" s="38"/>
      <c r="O811" s="38"/>
      <c r="P811" s="40"/>
      <c r="Q811" s="43"/>
    </row>
    <row r="812" spans="1:17" ht="16.5" customHeight="1" x14ac:dyDescent="0.2">
      <c r="A812" s="98"/>
      <c r="B812" s="40"/>
      <c r="C812" s="98"/>
      <c r="D812" s="99"/>
      <c r="E812" s="99"/>
      <c r="F812" s="40"/>
      <c r="G812" s="40"/>
      <c r="H812" s="40"/>
      <c r="I812" s="40"/>
      <c r="J812" s="40"/>
      <c r="K812" s="40"/>
      <c r="L812" s="38"/>
      <c r="M812" s="40"/>
      <c r="N812" s="38"/>
      <c r="O812" s="38"/>
      <c r="P812" s="40"/>
      <c r="Q812" s="43"/>
    </row>
    <row r="813" spans="1:17" ht="16.5" customHeight="1" x14ac:dyDescent="0.2">
      <c r="A813" s="98"/>
      <c r="B813" s="40"/>
      <c r="C813" s="98"/>
      <c r="D813" s="99"/>
      <c r="E813" s="99"/>
      <c r="F813" s="40"/>
      <c r="G813" s="40"/>
      <c r="H813" s="40"/>
      <c r="I813" s="40"/>
      <c r="J813" s="40"/>
      <c r="K813" s="40"/>
      <c r="L813" s="38"/>
      <c r="M813" s="40"/>
      <c r="N813" s="38"/>
      <c r="O813" s="38"/>
      <c r="P813" s="40"/>
      <c r="Q813" s="43"/>
    </row>
    <row r="814" spans="1:17" ht="16.5" customHeight="1" x14ac:dyDescent="0.2">
      <c r="A814" s="98"/>
      <c r="B814" s="40"/>
      <c r="C814" s="98"/>
      <c r="D814" s="99"/>
      <c r="E814" s="99"/>
      <c r="F814" s="40"/>
      <c r="G814" s="40"/>
      <c r="H814" s="40"/>
      <c r="I814" s="40"/>
      <c r="J814" s="40"/>
      <c r="K814" s="40"/>
      <c r="L814" s="38"/>
      <c r="M814" s="40"/>
      <c r="N814" s="38"/>
      <c r="O814" s="38"/>
      <c r="P814" s="40"/>
      <c r="Q814" s="43"/>
    </row>
    <row r="815" spans="1:17" ht="16.5" customHeight="1" x14ac:dyDescent="0.2">
      <c r="A815" s="98"/>
      <c r="B815" s="40"/>
      <c r="C815" s="98"/>
      <c r="D815" s="99"/>
      <c r="E815" s="99"/>
      <c r="F815" s="40"/>
      <c r="G815" s="40"/>
      <c r="H815" s="40"/>
      <c r="I815" s="40"/>
      <c r="J815" s="40"/>
      <c r="K815" s="40"/>
      <c r="L815" s="38"/>
      <c r="M815" s="40"/>
      <c r="N815" s="38"/>
      <c r="O815" s="38"/>
      <c r="P815" s="40"/>
      <c r="Q815" s="43"/>
    </row>
    <row r="816" spans="1:17" ht="16.5" customHeight="1" x14ac:dyDescent="0.2">
      <c r="A816" s="98"/>
      <c r="B816" s="40"/>
      <c r="C816" s="98"/>
      <c r="D816" s="99"/>
      <c r="E816" s="99"/>
      <c r="F816" s="40"/>
      <c r="G816" s="40"/>
      <c r="H816" s="40"/>
      <c r="I816" s="40"/>
      <c r="J816" s="40"/>
      <c r="K816" s="40"/>
      <c r="L816" s="38"/>
      <c r="M816" s="40"/>
      <c r="N816" s="38"/>
      <c r="O816" s="38"/>
      <c r="P816" s="40"/>
      <c r="Q816" s="43"/>
    </row>
    <row r="817" spans="1:17" ht="16.5" customHeight="1" x14ac:dyDescent="0.2">
      <c r="A817" s="98"/>
      <c r="B817" s="40"/>
      <c r="C817" s="98"/>
      <c r="D817" s="99"/>
      <c r="E817" s="99"/>
      <c r="F817" s="40"/>
      <c r="G817" s="40"/>
      <c r="H817" s="40"/>
      <c r="I817" s="40"/>
      <c r="J817" s="40"/>
      <c r="K817" s="40"/>
      <c r="L817" s="38"/>
      <c r="M817" s="40"/>
      <c r="N817" s="38"/>
      <c r="O817" s="38"/>
      <c r="P817" s="40"/>
      <c r="Q817" s="43"/>
    </row>
    <row r="818" spans="1:17" ht="16.5" customHeight="1" x14ac:dyDescent="0.2">
      <c r="A818" s="98"/>
      <c r="B818" s="40"/>
      <c r="C818" s="98"/>
      <c r="D818" s="99"/>
      <c r="E818" s="99"/>
      <c r="F818" s="40"/>
      <c r="G818" s="40"/>
      <c r="H818" s="40"/>
      <c r="I818" s="40"/>
      <c r="J818" s="40"/>
      <c r="K818" s="40"/>
      <c r="L818" s="38"/>
      <c r="M818" s="40"/>
      <c r="N818" s="38"/>
      <c r="O818" s="38"/>
      <c r="P818" s="40"/>
      <c r="Q818" s="43"/>
    </row>
    <row r="819" spans="1:17" ht="16.5" customHeight="1" x14ac:dyDescent="0.2">
      <c r="A819" s="98"/>
      <c r="B819" s="40"/>
      <c r="C819" s="98"/>
      <c r="D819" s="99"/>
      <c r="E819" s="99"/>
      <c r="F819" s="40"/>
      <c r="G819" s="40"/>
      <c r="H819" s="40"/>
      <c r="I819" s="40"/>
      <c r="J819" s="40"/>
      <c r="K819" s="40"/>
      <c r="L819" s="38"/>
      <c r="M819" s="40"/>
      <c r="N819" s="38"/>
      <c r="O819" s="38"/>
      <c r="P819" s="40"/>
      <c r="Q819" s="43"/>
    </row>
    <row r="820" spans="1:17" ht="16.5" customHeight="1" x14ac:dyDescent="0.2">
      <c r="A820" s="98"/>
      <c r="B820" s="40"/>
      <c r="C820" s="98"/>
      <c r="D820" s="99"/>
      <c r="E820" s="99"/>
      <c r="F820" s="40"/>
      <c r="G820" s="40"/>
      <c r="H820" s="40"/>
      <c r="I820" s="40"/>
      <c r="J820" s="40"/>
      <c r="K820" s="40"/>
      <c r="L820" s="38"/>
      <c r="M820" s="40"/>
      <c r="N820" s="38"/>
      <c r="O820" s="38"/>
      <c r="P820" s="40"/>
      <c r="Q820" s="43"/>
    </row>
    <row r="821" spans="1:17" ht="16.5" customHeight="1" x14ac:dyDescent="0.2">
      <c r="A821" s="98"/>
      <c r="B821" s="40"/>
      <c r="C821" s="98"/>
      <c r="D821" s="99"/>
      <c r="E821" s="99"/>
      <c r="F821" s="40"/>
      <c r="G821" s="40"/>
      <c r="H821" s="40"/>
      <c r="I821" s="40"/>
      <c r="J821" s="40"/>
      <c r="K821" s="40"/>
      <c r="L821" s="38"/>
      <c r="M821" s="40"/>
      <c r="N821" s="38"/>
      <c r="O821" s="38"/>
      <c r="P821" s="40"/>
      <c r="Q821" s="43"/>
    </row>
    <row r="822" spans="1:17" ht="16.5" customHeight="1" x14ac:dyDescent="0.2">
      <c r="A822" s="98"/>
      <c r="B822" s="40"/>
      <c r="C822" s="98"/>
      <c r="D822" s="99"/>
      <c r="E822" s="99"/>
      <c r="F822" s="40"/>
      <c r="G822" s="40"/>
      <c r="H822" s="40"/>
      <c r="I822" s="40"/>
      <c r="J822" s="40"/>
      <c r="K822" s="40"/>
      <c r="L822" s="38"/>
      <c r="M822" s="40"/>
      <c r="N822" s="38"/>
      <c r="O822" s="38"/>
      <c r="P822" s="40"/>
      <c r="Q822" s="43"/>
    </row>
    <row r="823" spans="1:17" ht="16.5" customHeight="1" x14ac:dyDescent="0.2">
      <c r="A823" s="98"/>
      <c r="B823" s="40"/>
      <c r="C823" s="98"/>
      <c r="D823" s="99"/>
      <c r="E823" s="99"/>
      <c r="F823" s="40"/>
      <c r="G823" s="40"/>
      <c r="H823" s="40"/>
      <c r="I823" s="40"/>
      <c r="J823" s="40"/>
      <c r="K823" s="40"/>
      <c r="L823" s="38"/>
      <c r="M823" s="40"/>
      <c r="N823" s="38"/>
      <c r="O823" s="38"/>
      <c r="P823" s="40"/>
      <c r="Q823" s="43"/>
    </row>
    <row r="824" spans="1:17" ht="16.5" customHeight="1" x14ac:dyDescent="0.2">
      <c r="A824" s="98"/>
      <c r="B824" s="40"/>
      <c r="C824" s="98"/>
      <c r="D824" s="99"/>
      <c r="E824" s="99"/>
      <c r="F824" s="40"/>
      <c r="G824" s="40"/>
      <c r="H824" s="40"/>
      <c r="I824" s="40"/>
      <c r="J824" s="40"/>
      <c r="K824" s="40"/>
      <c r="L824" s="38"/>
      <c r="M824" s="40"/>
      <c r="N824" s="38"/>
      <c r="O824" s="38"/>
      <c r="P824" s="40"/>
      <c r="Q824" s="43"/>
    </row>
    <row r="825" spans="1:17" ht="16.5" customHeight="1" x14ac:dyDescent="0.2">
      <c r="A825" s="98"/>
      <c r="B825" s="40"/>
      <c r="C825" s="98"/>
      <c r="D825" s="99"/>
      <c r="E825" s="99"/>
      <c r="F825" s="40"/>
      <c r="G825" s="40"/>
      <c r="H825" s="40"/>
      <c r="I825" s="40"/>
      <c r="J825" s="40"/>
      <c r="K825" s="40"/>
      <c r="L825" s="38"/>
      <c r="M825" s="40"/>
      <c r="N825" s="38"/>
      <c r="O825" s="38"/>
      <c r="P825" s="40"/>
      <c r="Q825" s="43"/>
    </row>
    <row r="826" spans="1:17" ht="16.5" customHeight="1" x14ac:dyDescent="0.2">
      <c r="A826" s="98"/>
      <c r="B826" s="40"/>
      <c r="C826" s="98"/>
      <c r="D826" s="99"/>
      <c r="E826" s="99"/>
      <c r="F826" s="40"/>
      <c r="G826" s="40"/>
      <c r="H826" s="40"/>
      <c r="I826" s="40"/>
      <c r="J826" s="40"/>
      <c r="K826" s="40"/>
      <c r="L826" s="38"/>
      <c r="M826" s="40"/>
      <c r="N826" s="38"/>
      <c r="O826" s="38"/>
      <c r="P826" s="40"/>
      <c r="Q826" s="43"/>
    </row>
    <row r="827" spans="1:17" ht="16.5" customHeight="1" x14ac:dyDescent="0.2">
      <c r="A827" s="98"/>
      <c r="B827" s="40"/>
      <c r="C827" s="98"/>
      <c r="D827" s="99"/>
      <c r="E827" s="99"/>
      <c r="F827" s="40"/>
      <c r="G827" s="40"/>
      <c r="H827" s="40"/>
      <c r="I827" s="40"/>
      <c r="J827" s="40"/>
      <c r="K827" s="40"/>
      <c r="L827" s="38"/>
      <c r="M827" s="40"/>
      <c r="N827" s="38"/>
      <c r="O827" s="38"/>
      <c r="P827" s="40"/>
      <c r="Q827" s="43"/>
    </row>
    <row r="828" spans="1:17" ht="16.5" customHeight="1" x14ac:dyDescent="0.2">
      <c r="A828" s="98"/>
      <c r="B828" s="40"/>
      <c r="C828" s="98"/>
      <c r="D828" s="99"/>
      <c r="E828" s="99"/>
      <c r="F828" s="40"/>
      <c r="G828" s="40"/>
      <c r="H828" s="40"/>
      <c r="I828" s="40"/>
      <c r="J828" s="40"/>
      <c r="K828" s="40"/>
      <c r="L828" s="38"/>
      <c r="M828" s="40"/>
      <c r="N828" s="38"/>
      <c r="O828" s="38"/>
      <c r="P828" s="40"/>
      <c r="Q828" s="43"/>
    </row>
    <row r="829" spans="1:17" ht="16.5" customHeight="1" x14ac:dyDescent="0.2">
      <c r="A829" s="98"/>
      <c r="B829" s="40"/>
      <c r="C829" s="98"/>
      <c r="D829" s="99"/>
      <c r="E829" s="99"/>
      <c r="F829" s="40"/>
      <c r="G829" s="40"/>
      <c r="H829" s="40"/>
      <c r="I829" s="40"/>
      <c r="J829" s="40"/>
      <c r="K829" s="40"/>
      <c r="L829" s="38"/>
      <c r="M829" s="40"/>
      <c r="N829" s="38"/>
      <c r="O829" s="38"/>
      <c r="P829" s="40"/>
      <c r="Q829" s="43"/>
    </row>
    <row r="830" spans="1:17" ht="16.5" customHeight="1" x14ac:dyDescent="0.2">
      <c r="A830" s="98"/>
      <c r="B830" s="40"/>
      <c r="C830" s="98"/>
      <c r="D830" s="99"/>
      <c r="E830" s="99"/>
      <c r="F830" s="40"/>
      <c r="G830" s="40"/>
      <c r="H830" s="40"/>
      <c r="I830" s="40"/>
      <c r="J830" s="40"/>
      <c r="K830" s="40"/>
      <c r="L830" s="38"/>
      <c r="M830" s="40"/>
      <c r="N830" s="38"/>
      <c r="O830" s="38"/>
      <c r="P830" s="40"/>
      <c r="Q830" s="43"/>
    </row>
    <row r="831" spans="1:17" ht="16.5" customHeight="1" x14ac:dyDescent="0.2">
      <c r="A831" s="98"/>
      <c r="B831" s="40"/>
      <c r="C831" s="98"/>
      <c r="D831" s="99"/>
      <c r="E831" s="99"/>
      <c r="F831" s="40"/>
      <c r="G831" s="40"/>
      <c r="H831" s="40"/>
      <c r="I831" s="40"/>
      <c r="J831" s="40"/>
      <c r="K831" s="40"/>
      <c r="L831" s="38"/>
      <c r="M831" s="40"/>
      <c r="N831" s="38"/>
      <c r="O831" s="38"/>
      <c r="P831" s="40"/>
      <c r="Q831" s="43"/>
    </row>
    <row r="832" spans="1:17" ht="16.5" customHeight="1" x14ac:dyDescent="0.2">
      <c r="A832" s="98"/>
      <c r="B832" s="40"/>
      <c r="C832" s="98"/>
      <c r="D832" s="99"/>
      <c r="E832" s="99"/>
      <c r="F832" s="40"/>
      <c r="G832" s="40"/>
      <c r="H832" s="40"/>
      <c r="I832" s="40"/>
      <c r="J832" s="40"/>
      <c r="K832" s="40"/>
      <c r="L832" s="38"/>
      <c r="M832" s="40"/>
      <c r="N832" s="38"/>
      <c r="O832" s="38"/>
      <c r="P832" s="40"/>
      <c r="Q832" s="43"/>
    </row>
    <row r="833" spans="1:17" ht="16.5" customHeight="1" x14ac:dyDescent="0.2">
      <c r="A833" s="98"/>
      <c r="B833" s="40"/>
      <c r="C833" s="98"/>
      <c r="D833" s="99"/>
      <c r="E833" s="99"/>
      <c r="F833" s="40"/>
      <c r="G833" s="40"/>
      <c r="H833" s="40"/>
      <c r="I833" s="40"/>
      <c r="J833" s="40"/>
      <c r="K833" s="40"/>
      <c r="L833" s="38"/>
      <c r="M833" s="40"/>
      <c r="N833" s="38"/>
      <c r="O833" s="38"/>
      <c r="P833" s="40"/>
      <c r="Q833" s="43"/>
    </row>
    <row r="834" spans="1:17" ht="16.5" customHeight="1" x14ac:dyDescent="0.2">
      <c r="A834" s="98"/>
      <c r="B834" s="40"/>
      <c r="C834" s="98"/>
      <c r="D834" s="99"/>
      <c r="E834" s="99"/>
      <c r="F834" s="40"/>
      <c r="G834" s="40"/>
      <c r="H834" s="40"/>
      <c r="I834" s="40"/>
      <c r="J834" s="40"/>
      <c r="K834" s="40"/>
      <c r="L834" s="38"/>
      <c r="M834" s="40"/>
      <c r="N834" s="38"/>
      <c r="O834" s="38"/>
      <c r="P834" s="40"/>
      <c r="Q834" s="43"/>
    </row>
    <row r="835" spans="1:17" ht="16.5" customHeight="1" x14ac:dyDescent="0.2">
      <c r="A835" s="98"/>
      <c r="B835" s="40"/>
      <c r="C835" s="98"/>
      <c r="D835" s="99"/>
      <c r="E835" s="99"/>
      <c r="F835" s="40"/>
      <c r="G835" s="40"/>
      <c r="H835" s="40"/>
      <c r="I835" s="40"/>
      <c r="J835" s="40"/>
      <c r="K835" s="40"/>
      <c r="L835" s="38"/>
      <c r="M835" s="40"/>
      <c r="N835" s="38"/>
      <c r="O835" s="38"/>
      <c r="P835" s="40"/>
      <c r="Q835" s="43"/>
    </row>
    <row r="836" spans="1:17" ht="16.5" customHeight="1" x14ac:dyDescent="0.2">
      <c r="A836" s="98"/>
      <c r="B836" s="40"/>
      <c r="C836" s="98"/>
      <c r="D836" s="99"/>
      <c r="E836" s="99"/>
      <c r="F836" s="40"/>
      <c r="G836" s="40"/>
      <c r="H836" s="40"/>
      <c r="I836" s="40"/>
      <c r="J836" s="40"/>
      <c r="K836" s="40"/>
      <c r="L836" s="38"/>
      <c r="M836" s="40"/>
      <c r="N836" s="38"/>
      <c r="O836" s="38"/>
      <c r="P836" s="40"/>
      <c r="Q836" s="43"/>
    </row>
    <row r="837" spans="1:17" ht="16.5" customHeight="1" x14ac:dyDescent="0.2">
      <c r="A837" s="98"/>
      <c r="B837" s="40"/>
      <c r="C837" s="98"/>
      <c r="D837" s="99"/>
      <c r="E837" s="99"/>
      <c r="F837" s="40"/>
      <c r="G837" s="40"/>
      <c r="H837" s="40"/>
      <c r="I837" s="40"/>
      <c r="J837" s="40"/>
      <c r="K837" s="40"/>
      <c r="L837" s="38"/>
      <c r="M837" s="40"/>
      <c r="N837" s="38"/>
      <c r="O837" s="38"/>
      <c r="P837" s="40"/>
      <c r="Q837" s="43"/>
    </row>
    <row r="838" spans="1:17" ht="16.5" customHeight="1" x14ac:dyDescent="0.2">
      <c r="A838" s="98"/>
      <c r="B838" s="40"/>
      <c r="C838" s="98"/>
      <c r="D838" s="99"/>
      <c r="E838" s="99"/>
      <c r="F838" s="40"/>
      <c r="G838" s="40"/>
      <c r="H838" s="40"/>
      <c r="I838" s="40"/>
      <c r="J838" s="40"/>
      <c r="K838" s="40"/>
      <c r="L838" s="38"/>
      <c r="M838" s="40"/>
      <c r="N838" s="38"/>
      <c r="O838" s="38"/>
      <c r="P838" s="40"/>
      <c r="Q838" s="43"/>
    </row>
    <row r="839" spans="1:17" ht="16.5" customHeight="1" x14ac:dyDescent="0.2">
      <c r="A839" s="98"/>
      <c r="B839" s="40"/>
      <c r="C839" s="98"/>
      <c r="D839" s="99"/>
      <c r="E839" s="99"/>
      <c r="F839" s="40"/>
      <c r="G839" s="40"/>
      <c r="H839" s="40"/>
      <c r="I839" s="40"/>
      <c r="J839" s="40"/>
      <c r="K839" s="40"/>
      <c r="L839" s="38"/>
      <c r="M839" s="40"/>
      <c r="N839" s="38"/>
      <c r="O839" s="38"/>
      <c r="P839" s="40"/>
      <c r="Q839" s="43"/>
    </row>
    <row r="840" spans="1:17" ht="16.5" customHeight="1" x14ac:dyDescent="0.2">
      <c r="A840" s="98"/>
      <c r="B840" s="40"/>
      <c r="C840" s="98"/>
      <c r="D840" s="99"/>
      <c r="E840" s="99"/>
      <c r="F840" s="40"/>
      <c r="G840" s="40"/>
      <c r="H840" s="40"/>
      <c r="I840" s="40"/>
      <c r="J840" s="40"/>
      <c r="K840" s="40"/>
      <c r="L840" s="38"/>
      <c r="M840" s="40"/>
      <c r="N840" s="38"/>
      <c r="O840" s="38"/>
      <c r="P840" s="40"/>
      <c r="Q840" s="43"/>
    </row>
    <row r="841" spans="1:17" ht="16.5" customHeight="1" x14ac:dyDescent="0.2">
      <c r="A841" s="98"/>
      <c r="B841" s="40"/>
      <c r="C841" s="98"/>
      <c r="D841" s="99"/>
      <c r="E841" s="99"/>
      <c r="F841" s="40"/>
      <c r="G841" s="40"/>
      <c r="H841" s="40"/>
      <c r="I841" s="40"/>
      <c r="J841" s="40"/>
      <c r="K841" s="40"/>
      <c r="L841" s="38"/>
      <c r="M841" s="40"/>
      <c r="N841" s="38"/>
      <c r="O841" s="38"/>
      <c r="P841" s="40"/>
      <c r="Q841" s="43"/>
    </row>
    <row r="842" spans="1:17" ht="16.5" customHeight="1" x14ac:dyDescent="0.2">
      <c r="A842" s="98"/>
      <c r="B842" s="40"/>
      <c r="C842" s="98"/>
      <c r="D842" s="99"/>
      <c r="E842" s="99"/>
      <c r="F842" s="40"/>
      <c r="G842" s="40"/>
      <c r="H842" s="40"/>
      <c r="I842" s="40"/>
      <c r="J842" s="40"/>
      <c r="K842" s="40"/>
      <c r="L842" s="38"/>
      <c r="M842" s="40"/>
      <c r="N842" s="38"/>
      <c r="O842" s="38"/>
      <c r="P842" s="40"/>
      <c r="Q842" s="43"/>
    </row>
    <row r="843" spans="1:17" ht="16.5" customHeight="1" x14ac:dyDescent="0.2">
      <c r="A843" s="98"/>
      <c r="B843" s="40"/>
      <c r="C843" s="98"/>
      <c r="D843" s="99"/>
      <c r="E843" s="99"/>
      <c r="F843" s="40"/>
      <c r="G843" s="40"/>
      <c r="H843" s="40"/>
      <c r="I843" s="40"/>
      <c r="J843" s="40"/>
      <c r="K843" s="40"/>
      <c r="L843" s="38"/>
      <c r="M843" s="40"/>
      <c r="N843" s="38"/>
      <c r="O843" s="38"/>
      <c r="P843" s="40"/>
      <c r="Q843" s="43"/>
    </row>
    <row r="844" spans="1:17" ht="16.5" customHeight="1" x14ac:dyDescent="0.2">
      <c r="A844" s="98"/>
      <c r="B844" s="40"/>
      <c r="C844" s="98"/>
      <c r="D844" s="99"/>
      <c r="E844" s="99"/>
      <c r="F844" s="40"/>
      <c r="G844" s="40"/>
      <c r="H844" s="40"/>
      <c r="I844" s="40"/>
      <c r="J844" s="40"/>
      <c r="K844" s="40"/>
      <c r="L844" s="38"/>
      <c r="M844" s="40"/>
      <c r="N844" s="38"/>
      <c r="O844" s="38"/>
      <c r="P844" s="40"/>
      <c r="Q844" s="43"/>
    </row>
    <row r="845" spans="1:17" ht="16.5" customHeight="1" x14ac:dyDescent="0.2">
      <c r="A845" s="98"/>
      <c r="B845" s="40"/>
      <c r="C845" s="98"/>
      <c r="D845" s="99"/>
      <c r="E845" s="99"/>
      <c r="F845" s="40"/>
      <c r="G845" s="40"/>
      <c r="H845" s="40"/>
      <c r="I845" s="40"/>
      <c r="J845" s="40"/>
      <c r="K845" s="40"/>
      <c r="L845" s="38"/>
      <c r="M845" s="40"/>
      <c r="N845" s="38"/>
      <c r="O845" s="38"/>
      <c r="P845" s="40"/>
      <c r="Q845" s="43"/>
    </row>
    <row r="846" spans="1:17" ht="16.5" customHeight="1" x14ac:dyDescent="0.2">
      <c r="A846" s="98"/>
      <c r="B846" s="40"/>
      <c r="C846" s="98"/>
      <c r="D846" s="99"/>
      <c r="E846" s="99"/>
      <c r="F846" s="40"/>
      <c r="G846" s="40"/>
      <c r="H846" s="40"/>
      <c r="I846" s="40"/>
      <c r="J846" s="40"/>
      <c r="K846" s="40"/>
      <c r="L846" s="38"/>
      <c r="M846" s="40"/>
      <c r="N846" s="38"/>
      <c r="O846" s="38"/>
      <c r="P846" s="40"/>
      <c r="Q846" s="43"/>
    </row>
    <row r="847" spans="1:17" ht="16.5" customHeight="1" x14ac:dyDescent="0.2">
      <c r="A847" s="98"/>
      <c r="B847" s="40"/>
      <c r="C847" s="98"/>
      <c r="D847" s="99"/>
      <c r="E847" s="99"/>
      <c r="F847" s="40"/>
      <c r="G847" s="40"/>
      <c r="H847" s="40"/>
      <c r="I847" s="40"/>
      <c r="J847" s="40"/>
      <c r="K847" s="40"/>
      <c r="L847" s="38"/>
      <c r="M847" s="40"/>
      <c r="N847" s="38"/>
      <c r="O847" s="38"/>
      <c r="P847" s="40"/>
      <c r="Q847" s="43"/>
    </row>
    <row r="848" spans="1:17" ht="16.5" customHeight="1" x14ac:dyDescent="0.2">
      <c r="A848" s="98"/>
      <c r="B848" s="40"/>
      <c r="C848" s="98"/>
      <c r="D848" s="99"/>
      <c r="E848" s="99"/>
      <c r="F848" s="40"/>
      <c r="G848" s="40"/>
      <c r="H848" s="40"/>
      <c r="I848" s="40"/>
      <c r="J848" s="40"/>
      <c r="K848" s="40"/>
      <c r="L848" s="38"/>
      <c r="M848" s="40"/>
      <c r="N848" s="38"/>
      <c r="O848" s="38"/>
      <c r="P848" s="40"/>
      <c r="Q848" s="43"/>
    </row>
    <row r="849" spans="1:17" ht="16.5" customHeight="1" x14ac:dyDescent="0.2">
      <c r="A849" s="98"/>
      <c r="B849" s="40"/>
      <c r="C849" s="98"/>
      <c r="D849" s="99"/>
      <c r="E849" s="99"/>
      <c r="F849" s="40"/>
      <c r="G849" s="40"/>
      <c r="H849" s="40"/>
      <c r="I849" s="40"/>
      <c r="J849" s="40"/>
      <c r="K849" s="40"/>
      <c r="L849" s="38"/>
      <c r="M849" s="40"/>
      <c r="N849" s="38"/>
      <c r="O849" s="38"/>
      <c r="P849" s="40"/>
      <c r="Q849" s="43"/>
    </row>
    <row r="850" spans="1:17" ht="16.5" customHeight="1" x14ac:dyDescent="0.2">
      <c r="A850" s="98"/>
      <c r="B850" s="40"/>
      <c r="C850" s="98"/>
      <c r="D850" s="99"/>
      <c r="E850" s="99"/>
      <c r="F850" s="40"/>
      <c r="G850" s="40"/>
      <c r="H850" s="40"/>
      <c r="I850" s="40"/>
      <c r="J850" s="40"/>
      <c r="K850" s="40"/>
      <c r="L850" s="38"/>
      <c r="M850" s="40"/>
      <c r="N850" s="38"/>
      <c r="O850" s="38"/>
      <c r="P850" s="40"/>
      <c r="Q850" s="43"/>
    </row>
    <row r="851" spans="1:17" ht="16.5" customHeight="1" x14ac:dyDescent="0.2">
      <c r="A851" s="98"/>
      <c r="B851" s="40"/>
      <c r="C851" s="98"/>
      <c r="D851" s="99"/>
      <c r="E851" s="99"/>
      <c r="F851" s="40"/>
      <c r="G851" s="40"/>
      <c r="H851" s="40"/>
      <c r="I851" s="40"/>
      <c r="J851" s="40"/>
      <c r="K851" s="40"/>
      <c r="L851" s="38"/>
      <c r="M851" s="40"/>
      <c r="N851" s="38"/>
      <c r="O851" s="38"/>
      <c r="P851" s="40"/>
      <c r="Q851" s="43"/>
    </row>
    <row r="852" spans="1:17" ht="16.5" customHeight="1" x14ac:dyDescent="0.2">
      <c r="A852" s="98"/>
      <c r="B852" s="40"/>
      <c r="C852" s="98"/>
      <c r="D852" s="99"/>
      <c r="E852" s="99"/>
      <c r="F852" s="40"/>
      <c r="G852" s="40"/>
      <c r="H852" s="40"/>
      <c r="I852" s="40"/>
      <c r="J852" s="40"/>
      <c r="K852" s="40"/>
      <c r="L852" s="38"/>
      <c r="M852" s="40"/>
      <c r="N852" s="38"/>
      <c r="O852" s="38"/>
      <c r="P852" s="40"/>
      <c r="Q852" s="43"/>
    </row>
    <row r="853" spans="1:17" ht="16.5" customHeight="1" x14ac:dyDescent="0.2">
      <c r="A853" s="98"/>
      <c r="B853" s="40"/>
      <c r="C853" s="98"/>
      <c r="D853" s="99"/>
      <c r="E853" s="99"/>
      <c r="F853" s="40"/>
      <c r="G853" s="40"/>
      <c r="H853" s="40"/>
      <c r="I853" s="40"/>
      <c r="J853" s="40"/>
      <c r="K853" s="40"/>
      <c r="L853" s="38"/>
      <c r="M853" s="40"/>
      <c r="N853" s="38"/>
      <c r="O853" s="38"/>
      <c r="P853" s="40"/>
      <c r="Q853" s="43"/>
    </row>
    <row r="854" spans="1:17" ht="16.5" customHeight="1" x14ac:dyDescent="0.2">
      <c r="A854" s="98"/>
      <c r="B854" s="40"/>
      <c r="C854" s="98"/>
      <c r="D854" s="99"/>
      <c r="E854" s="99"/>
      <c r="F854" s="40"/>
      <c r="G854" s="40"/>
      <c r="H854" s="40"/>
      <c r="I854" s="40"/>
      <c r="J854" s="40"/>
      <c r="K854" s="40"/>
      <c r="L854" s="38"/>
      <c r="M854" s="40"/>
      <c r="N854" s="38"/>
      <c r="O854" s="38"/>
      <c r="P854" s="40"/>
      <c r="Q854" s="43"/>
    </row>
    <row r="855" spans="1:17" ht="16.5" customHeight="1" x14ac:dyDescent="0.2">
      <c r="A855" s="98"/>
      <c r="B855" s="40"/>
      <c r="C855" s="98"/>
      <c r="D855" s="99"/>
      <c r="E855" s="99"/>
      <c r="F855" s="40"/>
      <c r="G855" s="40"/>
      <c r="H855" s="40"/>
      <c r="I855" s="40"/>
      <c r="J855" s="40"/>
      <c r="K855" s="40"/>
      <c r="L855" s="38"/>
      <c r="M855" s="40"/>
      <c r="N855" s="38"/>
      <c r="O855" s="38"/>
      <c r="P855" s="40"/>
      <c r="Q855" s="43"/>
    </row>
    <row r="856" spans="1:17" ht="16.5" customHeight="1" x14ac:dyDescent="0.2">
      <c r="A856" s="98"/>
      <c r="B856" s="40"/>
      <c r="C856" s="98"/>
      <c r="D856" s="99"/>
      <c r="E856" s="99"/>
      <c r="F856" s="40"/>
      <c r="G856" s="40"/>
      <c r="H856" s="40"/>
      <c r="I856" s="40"/>
      <c r="J856" s="40"/>
      <c r="K856" s="40"/>
      <c r="L856" s="38"/>
      <c r="M856" s="40"/>
      <c r="N856" s="38"/>
      <c r="O856" s="38"/>
      <c r="P856" s="40"/>
      <c r="Q856" s="43"/>
    </row>
    <row r="857" spans="1:17" ht="16.5" customHeight="1" x14ac:dyDescent="0.2">
      <c r="A857" s="98"/>
      <c r="B857" s="40"/>
      <c r="C857" s="98"/>
      <c r="D857" s="99"/>
      <c r="E857" s="99"/>
      <c r="F857" s="40"/>
      <c r="G857" s="40"/>
      <c r="H857" s="40"/>
      <c r="I857" s="40"/>
      <c r="J857" s="40"/>
      <c r="K857" s="40"/>
      <c r="L857" s="38"/>
      <c r="M857" s="40"/>
      <c r="N857" s="38"/>
      <c r="O857" s="38"/>
      <c r="P857" s="40"/>
      <c r="Q857" s="43"/>
    </row>
    <row r="858" spans="1:17" ht="16.5" customHeight="1" x14ac:dyDescent="0.2">
      <c r="A858" s="98"/>
      <c r="B858" s="40"/>
      <c r="C858" s="98"/>
      <c r="D858" s="99"/>
      <c r="E858" s="99"/>
      <c r="F858" s="40"/>
      <c r="G858" s="40"/>
      <c r="H858" s="40"/>
      <c r="I858" s="40"/>
      <c r="J858" s="40"/>
      <c r="K858" s="40"/>
      <c r="L858" s="38"/>
      <c r="M858" s="40"/>
      <c r="N858" s="38"/>
      <c r="O858" s="38"/>
      <c r="P858" s="40"/>
      <c r="Q858" s="43"/>
    </row>
    <row r="859" spans="1:17" ht="16.5" customHeight="1" x14ac:dyDescent="0.2">
      <c r="A859" s="98"/>
      <c r="B859" s="40"/>
      <c r="C859" s="98"/>
      <c r="D859" s="99"/>
      <c r="E859" s="99"/>
      <c r="F859" s="40"/>
      <c r="G859" s="40"/>
      <c r="H859" s="40"/>
      <c r="I859" s="40"/>
      <c r="J859" s="40"/>
      <c r="K859" s="40"/>
      <c r="L859" s="38"/>
      <c r="M859" s="40"/>
      <c r="N859" s="38"/>
      <c r="O859" s="38"/>
      <c r="P859" s="40"/>
      <c r="Q859" s="43"/>
    </row>
    <row r="860" spans="1:17" ht="16.5" customHeight="1" x14ac:dyDescent="0.2">
      <c r="A860" s="98"/>
      <c r="B860" s="40"/>
      <c r="C860" s="98"/>
      <c r="D860" s="99"/>
      <c r="E860" s="99"/>
      <c r="F860" s="40"/>
      <c r="G860" s="40"/>
      <c r="H860" s="40"/>
      <c r="I860" s="40"/>
      <c r="J860" s="40"/>
      <c r="K860" s="40"/>
      <c r="L860" s="38"/>
      <c r="M860" s="40"/>
      <c r="N860" s="38"/>
      <c r="O860" s="38"/>
      <c r="P860" s="40"/>
      <c r="Q860" s="43"/>
    </row>
    <row r="861" spans="1:17" ht="16.5" customHeight="1" x14ac:dyDescent="0.2">
      <c r="A861" s="98"/>
      <c r="B861" s="40"/>
      <c r="C861" s="98"/>
      <c r="D861" s="99"/>
      <c r="E861" s="99"/>
      <c r="F861" s="40"/>
      <c r="G861" s="40"/>
      <c r="H861" s="40"/>
      <c r="I861" s="40"/>
      <c r="J861" s="40"/>
      <c r="K861" s="40"/>
      <c r="L861" s="38"/>
      <c r="M861" s="40"/>
      <c r="N861" s="38"/>
      <c r="O861" s="38"/>
      <c r="P861" s="40"/>
      <c r="Q861" s="43"/>
    </row>
    <row r="862" spans="1:17" ht="16.5" customHeight="1" x14ac:dyDescent="0.2">
      <c r="A862" s="98"/>
      <c r="B862" s="40"/>
      <c r="C862" s="98"/>
      <c r="D862" s="99"/>
      <c r="E862" s="99"/>
      <c r="F862" s="40"/>
      <c r="G862" s="40"/>
      <c r="H862" s="40"/>
      <c r="I862" s="40"/>
      <c r="J862" s="40"/>
      <c r="K862" s="40"/>
      <c r="L862" s="38"/>
      <c r="M862" s="40"/>
      <c r="N862" s="38"/>
      <c r="O862" s="38"/>
      <c r="P862" s="40"/>
      <c r="Q862" s="43"/>
    </row>
    <row r="863" spans="1:17" ht="16.5" customHeight="1" x14ac:dyDescent="0.2">
      <c r="A863" s="98"/>
      <c r="B863" s="40"/>
      <c r="C863" s="98"/>
      <c r="D863" s="99"/>
      <c r="E863" s="99"/>
      <c r="F863" s="40"/>
      <c r="G863" s="40"/>
      <c r="H863" s="40"/>
      <c r="I863" s="40"/>
      <c r="J863" s="40"/>
      <c r="K863" s="40"/>
      <c r="L863" s="38"/>
      <c r="M863" s="40"/>
      <c r="N863" s="38"/>
      <c r="O863" s="38"/>
      <c r="P863" s="40"/>
      <c r="Q863" s="43"/>
    </row>
    <row r="864" spans="1:17" ht="16.5" customHeight="1" x14ac:dyDescent="0.2">
      <c r="A864" s="98"/>
      <c r="B864" s="40"/>
      <c r="C864" s="98"/>
      <c r="D864" s="99"/>
      <c r="E864" s="99"/>
      <c r="F864" s="40"/>
      <c r="G864" s="40"/>
      <c r="H864" s="40"/>
      <c r="I864" s="40"/>
      <c r="J864" s="40"/>
      <c r="K864" s="40"/>
      <c r="L864" s="38"/>
      <c r="M864" s="40"/>
      <c r="N864" s="38"/>
      <c r="O864" s="38"/>
      <c r="P864" s="40"/>
      <c r="Q864" s="43"/>
    </row>
    <row r="865" spans="1:17" ht="16.5" customHeight="1" x14ac:dyDescent="0.2">
      <c r="A865" s="98"/>
      <c r="B865" s="40"/>
      <c r="C865" s="98"/>
      <c r="D865" s="99"/>
      <c r="E865" s="99"/>
      <c r="F865" s="40"/>
      <c r="G865" s="40"/>
      <c r="H865" s="40"/>
      <c r="I865" s="40"/>
      <c r="J865" s="40"/>
      <c r="K865" s="40"/>
      <c r="L865" s="38"/>
      <c r="M865" s="40"/>
      <c r="N865" s="38"/>
      <c r="O865" s="38"/>
      <c r="P865" s="40"/>
      <c r="Q865" s="43"/>
    </row>
    <row r="866" spans="1:17" ht="16.5" customHeight="1" x14ac:dyDescent="0.2">
      <c r="A866" s="98"/>
      <c r="B866" s="40"/>
      <c r="C866" s="98"/>
      <c r="D866" s="99"/>
      <c r="E866" s="99"/>
      <c r="F866" s="40"/>
      <c r="G866" s="40"/>
      <c r="H866" s="40"/>
      <c r="I866" s="40"/>
      <c r="J866" s="40"/>
      <c r="K866" s="40"/>
      <c r="L866" s="38"/>
      <c r="M866" s="40"/>
      <c r="N866" s="38"/>
      <c r="O866" s="38"/>
      <c r="P866" s="40"/>
      <c r="Q866" s="43"/>
    </row>
    <row r="867" spans="1:17" ht="16.5" customHeight="1" x14ac:dyDescent="0.2">
      <c r="A867" s="98"/>
      <c r="B867" s="40"/>
      <c r="C867" s="98"/>
      <c r="D867" s="99"/>
      <c r="E867" s="99"/>
      <c r="F867" s="40"/>
      <c r="G867" s="40"/>
      <c r="H867" s="40"/>
      <c r="I867" s="40"/>
      <c r="J867" s="40"/>
      <c r="K867" s="40"/>
      <c r="L867" s="38"/>
      <c r="M867" s="40"/>
      <c r="N867" s="38"/>
      <c r="O867" s="38"/>
      <c r="P867" s="40"/>
      <c r="Q867" s="43"/>
    </row>
    <row r="868" spans="1:17" ht="16.5" customHeight="1" x14ac:dyDescent="0.2">
      <c r="A868" s="98"/>
      <c r="B868" s="40"/>
      <c r="C868" s="98"/>
      <c r="D868" s="99"/>
      <c r="E868" s="99"/>
      <c r="F868" s="40"/>
      <c r="G868" s="40"/>
      <c r="H868" s="40"/>
      <c r="I868" s="40"/>
      <c r="J868" s="40"/>
      <c r="K868" s="40"/>
      <c r="L868" s="38"/>
      <c r="M868" s="40"/>
      <c r="N868" s="38"/>
      <c r="O868" s="38"/>
      <c r="P868" s="40"/>
      <c r="Q868" s="43"/>
    </row>
    <row r="869" spans="1:17" ht="16.5" customHeight="1" x14ac:dyDescent="0.2">
      <c r="A869" s="98"/>
      <c r="B869" s="40"/>
      <c r="C869" s="98"/>
      <c r="D869" s="99"/>
      <c r="E869" s="99"/>
      <c r="F869" s="40"/>
      <c r="G869" s="40"/>
      <c r="H869" s="40"/>
      <c r="I869" s="40"/>
      <c r="J869" s="40"/>
      <c r="K869" s="40"/>
      <c r="L869" s="38"/>
      <c r="M869" s="40"/>
      <c r="N869" s="38"/>
      <c r="O869" s="38"/>
      <c r="P869" s="40"/>
      <c r="Q869" s="43"/>
    </row>
    <row r="870" spans="1:17" ht="16.5" customHeight="1" x14ac:dyDescent="0.2">
      <c r="A870" s="98"/>
      <c r="B870" s="40"/>
      <c r="C870" s="98"/>
      <c r="D870" s="99"/>
      <c r="E870" s="99"/>
      <c r="F870" s="40"/>
      <c r="G870" s="40"/>
      <c r="H870" s="40"/>
      <c r="I870" s="40"/>
      <c r="J870" s="40"/>
      <c r="K870" s="40"/>
      <c r="L870" s="38"/>
      <c r="M870" s="40"/>
      <c r="N870" s="38"/>
      <c r="O870" s="38"/>
      <c r="P870" s="40"/>
      <c r="Q870" s="43"/>
    </row>
    <row r="871" spans="1:17" ht="16.5" customHeight="1" x14ac:dyDescent="0.2">
      <c r="A871" s="98"/>
      <c r="B871" s="40"/>
      <c r="C871" s="98"/>
      <c r="D871" s="99"/>
      <c r="E871" s="99"/>
      <c r="F871" s="40"/>
      <c r="G871" s="40"/>
      <c r="H871" s="40"/>
      <c r="I871" s="40"/>
      <c r="J871" s="40"/>
      <c r="K871" s="40"/>
      <c r="L871" s="38"/>
      <c r="M871" s="40"/>
      <c r="N871" s="38"/>
      <c r="O871" s="38"/>
      <c r="P871" s="40"/>
      <c r="Q871" s="43"/>
    </row>
    <row r="872" spans="1:17" ht="16.5" customHeight="1" x14ac:dyDescent="0.2">
      <c r="A872" s="98"/>
      <c r="B872" s="40"/>
      <c r="C872" s="98"/>
      <c r="D872" s="99"/>
      <c r="E872" s="99"/>
      <c r="F872" s="40"/>
      <c r="G872" s="40"/>
      <c r="H872" s="40"/>
      <c r="I872" s="40"/>
      <c r="J872" s="40"/>
      <c r="K872" s="40"/>
      <c r="L872" s="38"/>
      <c r="M872" s="40"/>
      <c r="N872" s="38"/>
      <c r="O872" s="38"/>
      <c r="P872" s="40"/>
      <c r="Q872" s="43"/>
    </row>
    <row r="873" spans="1:17" ht="16.5" customHeight="1" x14ac:dyDescent="0.2">
      <c r="A873" s="98"/>
      <c r="B873" s="40"/>
      <c r="C873" s="98"/>
      <c r="D873" s="99"/>
      <c r="E873" s="99"/>
      <c r="F873" s="40"/>
      <c r="G873" s="40"/>
      <c r="H873" s="40"/>
      <c r="I873" s="40"/>
      <c r="J873" s="40"/>
      <c r="K873" s="40"/>
      <c r="L873" s="38"/>
      <c r="M873" s="40"/>
      <c r="N873" s="38"/>
      <c r="O873" s="38"/>
      <c r="P873" s="40"/>
      <c r="Q873" s="43"/>
    </row>
    <row r="874" spans="1:17" ht="16.5" customHeight="1" x14ac:dyDescent="0.2">
      <c r="A874" s="98"/>
      <c r="B874" s="40"/>
      <c r="C874" s="98"/>
      <c r="D874" s="99"/>
      <c r="E874" s="99"/>
      <c r="F874" s="40"/>
      <c r="G874" s="40"/>
      <c r="H874" s="40"/>
      <c r="I874" s="40"/>
      <c r="J874" s="40"/>
      <c r="K874" s="40"/>
      <c r="L874" s="38"/>
      <c r="M874" s="40"/>
      <c r="N874" s="38"/>
      <c r="O874" s="38"/>
      <c r="P874" s="40"/>
      <c r="Q874" s="43"/>
    </row>
    <row r="875" spans="1:17" ht="16.5" customHeight="1" x14ac:dyDescent="0.2">
      <c r="A875" s="98"/>
      <c r="B875" s="40"/>
      <c r="C875" s="98"/>
      <c r="D875" s="99"/>
      <c r="E875" s="99"/>
      <c r="F875" s="40"/>
      <c r="G875" s="40"/>
      <c r="H875" s="40"/>
      <c r="I875" s="40"/>
      <c r="J875" s="40"/>
      <c r="K875" s="40"/>
      <c r="L875" s="38"/>
      <c r="M875" s="40"/>
      <c r="N875" s="38"/>
      <c r="O875" s="38"/>
      <c r="P875" s="40"/>
      <c r="Q875" s="43"/>
    </row>
    <row r="876" spans="1:17" ht="16.5" customHeight="1" x14ac:dyDescent="0.2">
      <c r="A876" s="98"/>
      <c r="B876" s="40"/>
      <c r="C876" s="98"/>
      <c r="D876" s="99"/>
      <c r="E876" s="99"/>
      <c r="F876" s="40"/>
      <c r="G876" s="40"/>
      <c r="H876" s="40"/>
      <c r="I876" s="40"/>
      <c r="J876" s="40"/>
      <c r="K876" s="40"/>
      <c r="L876" s="38"/>
      <c r="M876" s="40"/>
      <c r="N876" s="38"/>
      <c r="O876" s="38"/>
      <c r="P876" s="40"/>
      <c r="Q876" s="43"/>
    </row>
    <row r="877" spans="1:17" ht="16.5" customHeight="1" x14ac:dyDescent="0.2">
      <c r="A877" s="98"/>
      <c r="B877" s="40"/>
      <c r="C877" s="98"/>
      <c r="D877" s="99"/>
      <c r="E877" s="99"/>
      <c r="F877" s="40"/>
      <c r="G877" s="40"/>
      <c r="H877" s="40"/>
      <c r="I877" s="40"/>
      <c r="J877" s="40"/>
      <c r="K877" s="40"/>
      <c r="L877" s="38"/>
      <c r="M877" s="40"/>
      <c r="N877" s="38"/>
      <c r="O877" s="38"/>
      <c r="P877" s="40"/>
      <c r="Q877" s="43"/>
    </row>
    <row r="878" spans="1:17" ht="16.5" customHeight="1" x14ac:dyDescent="0.2">
      <c r="A878" s="98"/>
      <c r="B878" s="40"/>
      <c r="C878" s="98"/>
      <c r="D878" s="99"/>
      <c r="E878" s="99"/>
      <c r="F878" s="40"/>
      <c r="G878" s="40"/>
      <c r="H878" s="40"/>
      <c r="I878" s="40"/>
      <c r="J878" s="40"/>
      <c r="K878" s="40"/>
      <c r="L878" s="38"/>
      <c r="M878" s="40"/>
      <c r="N878" s="38"/>
      <c r="O878" s="38"/>
      <c r="P878" s="40"/>
      <c r="Q878" s="43"/>
    </row>
    <row r="879" spans="1:17" ht="16.5" customHeight="1" x14ac:dyDescent="0.2">
      <c r="A879" s="98"/>
      <c r="B879" s="40"/>
      <c r="C879" s="98"/>
      <c r="D879" s="99"/>
      <c r="E879" s="99"/>
      <c r="F879" s="40"/>
      <c r="G879" s="40"/>
      <c r="H879" s="40"/>
      <c r="I879" s="40"/>
      <c r="J879" s="40"/>
      <c r="K879" s="40"/>
      <c r="L879" s="38"/>
      <c r="M879" s="40"/>
      <c r="N879" s="38"/>
      <c r="O879" s="38"/>
      <c r="P879" s="40"/>
      <c r="Q879" s="43"/>
    </row>
    <row r="880" spans="1:17" ht="16.5" customHeight="1" x14ac:dyDescent="0.2">
      <c r="A880" s="98"/>
      <c r="B880" s="40"/>
      <c r="C880" s="98"/>
      <c r="D880" s="99"/>
      <c r="E880" s="99"/>
      <c r="F880" s="40"/>
      <c r="G880" s="40"/>
      <c r="H880" s="40"/>
      <c r="I880" s="40"/>
      <c r="J880" s="40"/>
      <c r="K880" s="40"/>
      <c r="L880" s="38"/>
      <c r="M880" s="40"/>
      <c r="N880" s="38"/>
      <c r="O880" s="38"/>
      <c r="P880" s="40"/>
      <c r="Q880" s="43"/>
    </row>
    <row r="881" spans="1:17" ht="16.5" customHeight="1" x14ac:dyDescent="0.2">
      <c r="A881" s="98"/>
      <c r="B881" s="40"/>
      <c r="C881" s="98"/>
      <c r="D881" s="99"/>
      <c r="E881" s="99"/>
      <c r="F881" s="40"/>
      <c r="G881" s="40"/>
      <c r="H881" s="40"/>
      <c r="I881" s="40"/>
      <c r="J881" s="40"/>
      <c r="K881" s="40"/>
      <c r="L881" s="38"/>
      <c r="M881" s="40"/>
      <c r="N881" s="38"/>
      <c r="O881" s="38"/>
      <c r="P881" s="40"/>
      <c r="Q881" s="43"/>
    </row>
    <row r="882" spans="1:17" ht="16.5" customHeight="1" x14ac:dyDescent="0.2">
      <c r="A882" s="98"/>
      <c r="B882" s="40"/>
      <c r="C882" s="98"/>
      <c r="D882" s="99"/>
      <c r="E882" s="99"/>
      <c r="F882" s="40"/>
      <c r="G882" s="40"/>
      <c r="H882" s="40"/>
      <c r="I882" s="40"/>
      <c r="J882" s="40"/>
      <c r="K882" s="40"/>
      <c r="L882" s="38"/>
      <c r="M882" s="40"/>
      <c r="N882" s="38"/>
      <c r="O882" s="38"/>
      <c r="P882" s="40"/>
      <c r="Q882" s="43"/>
    </row>
    <row r="883" spans="1:17" ht="16.5" customHeight="1" x14ac:dyDescent="0.2">
      <c r="A883" s="98"/>
      <c r="B883" s="40"/>
      <c r="C883" s="98"/>
      <c r="D883" s="99"/>
      <c r="E883" s="99"/>
      <c r="F883" s="40"/>
      <c r="G883" s="40"/>
      <c r="H883" s="40"/>
      <c r="I883" s="40"/>
      <c r="J883" s="40"/>
      <c r="K883" s="40"/>
      <c r="L883" s="38"/>
      <c r="M883" s="40"/>
      <c r="N883" s="38"/>
      <c r="O883" s="38"/>
      <c r="P883" s="40"/>
      <c r="Q883" s="43"/>
    </row>
    <row r="884" spans="1:17" ht="16.5" customHeight="1" x14ac:dyDescent="0.2">
      <c r="A884" s="98"/>
      <c r="B884" s="40"/>
      <c r="C884" s="98"/>
      <c r="D884" s="99"/>
      <c r="E884" s="99"/>
      <c r="F884" s="40"/>
      <c r="G884" s="40"/>
      <c r="H884" s="40"/>
      <c r="I884" s="40"/>
      <c r="J884" s="40"/>
      <c r="K884" s="40"/>
      <c r="L884" s="38"/>
      <c r="M884" s="40"/>
      <c r="N884" s="38"/>
      <c r="O884" s="38"/>
      <c r="P884" s="40"/>
      <c r="Q884" s="43"/>
    </row>
    <row r="885" spans="1:17" ht="16.5" customHeight="1" x14ac:dyDescent="0.2">
      <c r="A885" s="98"/>
      <c r="B885" s="40"/>
      <c r="C885" s="98"/>
      <c r="D885" s="99"/>
      <c r="E885" s="99"/>
      <c r="F885" s="40"/>
      <c r="G885" s="40"/>
      <c r="H885" s="40"/>
      <c r="I885" s="40"/>
      <c r="J885" s="40"/>
      <c r="K885" s="40"/>
      <c r="L885" s="38"/>
      <c r="M885" s="40"/>
      <c r="N885" s="38"/>
      <c r="O885" s="38"/>
      <c r="P885" s="40"/>
      <c r="Q885" s="43"/>
    </row>
    <row r="886" spans="1:17" ht="16.5" customHeight="1" x14ac:dyDescent="0.2">
      <c r="A886" s="98"/>
      <c r="B886" s="40"/>
      <c r="C886" s="98"/>
      <c r="D886" s="99"/>
      <c r="E886" s="99"/>
      <c r="F886" s="40"/>
      <c r="G886" s="40"/>
      <c r="H886" s="40"/>
      <c r="I886" s="40"/>
      <c r="J886" s="40"/>
      <c r="K886" s="40"/>
      <c r="L886" s="38"/>
      <c r="M886" s="40"/>
      <c r="N886" s="38"/>
      <c r="O886" s="38"/>
      <c r="P886" s="40"/>
      <c r="Q886" s="43"/>
    </row>
    <row r="887" spans="1:17" ht="16.5" customHeight="1" x14ac:dyDescent="0.2">
      <c r="A887" s="98"/>
      <c r="B887" s="40"/>
      <c r="C887" s="98"/>
      <c r="D887" s="99"/>
      <c r="E887" s="99"/>
      <c r="F887" s="40"/>
      <c r="G887" s="40"/>
      <c r="H887" s="40"/>
      <c r="I887" s="40"/>
      <c r="J887" s="40"/>
      <c r="K887" s="40"/>
      <c r="L887" s="38"/>
      <c r="M887" s="40"/>
      <c r="N887" s="38"/>
      <c r="O887" s="38"/>
      <c r="P887" s="40"/>
      <c r="Q887" s="43"/>
    </row>
    <row r="888" spans="1:17" ht="16.5" customHeight="1" x14ac:dyDescent="0.2">
      <c r="A888" s="98"/>
      <c r="B888" s="40"/>
      <c r="C888" s="98"/>
      <c r="D888" s="99"/>
      <c r="E888" s="99"/>
      <c r="F888" s="40"/>
      <c r="G888" s="40"/>
      <c r="H888" s="40"/>
      <c r="I888" s="40"/>
      <c r="J888" s="40"/>
      <c r="K888" s="40"/>
      <c r="L888" s="38"/>
      <c r="M888" s="40"/>
      <c r="N888" s="38"/>
      <c r="O888" s="38"/>
      <c r="P888" s="40"/>
      <c r="Q888" s="43"/>
    </row>
    <row r="889" spans="1:17" ht="16.5" customHeight="1" x14ac:dyDescent="0.2">
      <c r="A889" s="98"/>
      <c r="B889" s="40"/>
      <c r="C889" s="98"/>
      <c r="D889" s="99"/>
      <c r="E889" s="99"/>
      <c r="F889" s="40"/>
      <c r="G889" s="40"/>
      <c r="H889" s="40"/>
      <c r="I889" s="40"/>
      <c r="J889" s="40"/>
      <c r="K889" s="40"/>
      <c r="L889" s="38"/>
      <c r="M889" s="40"/>
      <c r="N889" s="38"/>
      <c r="O889" s="38"/>
      <c r="P889" s="40"/>
      <c r="Q889" s="43"/>
    </row>
    <row r="890" spans="1:17" ht="16.5" customHeight="1" x14ac:dyDescent="0.2">
      <c r="A890" s="98"/>
      <c r="B890" s="40"/>
      <c r="C890" s="98"/>
      <c r="D890" s="99"/>
      <c r="E890" s="99"/>
      <c r="F890" s="40"/>
      <c r="G890" s="40"/>
      <c r="H890" s="40"/>
      <c r="I890" s="40"/>
      <c r="J890" s="40"/>
      <c r="K890" s="40"/>
      <c r="L890" s="38"/>
      <c r="M890" s="40"/>
      <c r="N890" s="38"/>
      <c r="O890" s="38"/>
      <c r="P890" s="40"/>
      <c r="Q890" s="43"/>
    </row>
    <row r="891" spans="1:17" ht="16.5" customHeight="1" x14ac:dyDescent="0.2">
      <c r="A891" s="98"/>
      <c r="B891" s="40"/>
      <c r="C891" s="98"/>
      <c r="D891" s="99"/>
      <c r="E891" s="99"/>
      <c r="F891" s="40"/>
      <c r="G891" s="40"/>
      <c r="H891" s="40"/>
      <c r="I891" s="40"/>
      <c r="J891" s="40"/>
      <c r="K891" s="40"/>
      <c r="L891" s="38"/>
      <c r="M891" s="40"/>
      <c r="N891" s="38"/>
      <c r="O891" s="38"/>
      <c r="P891" s="40"/>
      <c r="Q891" s="43"/>
    </row>
    <row r="892" spans="1:17" ht="16.5" customHeight="1" x14ac:dyDescent="0.2">
      <c r="A892" s="98"/>
      <c r="B892" s="40"/>
      <c r="C892" s="98"/>
      <c r="D892" s="99"/>
      <c r="E892" s="99"/>
      <c r="F892" s="40"/>
      <c r="G892" s="40"/>
      <c r="H892" s="40"/>
      <c r="I892" s="40"/>
      <c r="J892" s="40"/>
      <c r="K892" s="40"/>
      <c r="L892" s="38"/>
      <c r="M892" s="40"/>
      <c r="N892" s="38"/>
      <c r="O892" s="38"/>
      <c r="P892" s="40"/>
      <c r="Q892" s="43"/>
    </row>
    <row r="893" spans="1:17" ht="16.5" customHeight="1" x14ac:dyDescent="0.2">
      <c r="A893" s="98"/>
      <c r="B893" s="40"/>
      <c r="C893" s="98"/>
      <c r="D893" s="99"/>
      <c r="E893" s="99"/>
      <c r="F893" s="40"/>
      <c r="G893" s="40"/>
      <c r="H893" s="40"/>
      <c r="I893" s="40"/>
      <c r="J893" s="40"/>
      <c r="K893" s="40"/>
      <c r="L893" s="38"/>
      <c r="M893" s="40"/>
      <c r="N893" s="38"/>
      <c r="O893" s="38"/>
      <c r="P893" s="40"/>
      <c r="Q893" s="43"/>
    </row>
    <row r="894" spans="1:17" ht="16.5" customHeight="1" x14ac:dyDescent="0.2">
      <c r="A894" s="98"/>
      <c r="B894" s="40"/>
      <c r="C894" s="98"/>
      <c r="D894" s="99"/>
      <c r="E894" s="99"/>
      <c r="F894" s="40"/>
      <c r="G894" s="40"/>
      <c r="H894" s="40"/>
      <c r="I894" s="40"/>
      <c r="J894" s="40"/>
      <c r="K894" s="40"/>
      <c r="L894" s="38"/>
      <c r="M894" s="40"/>
      <c r="N894" s="38"/>
      <c r="O894" s="38"/>
      <c r="P894" s="40"/>
      <c r="Q894" s="43"/>
    </row>
    <row r="895" spans="1:17" ht="16.5" customHeight="1" x14ac:dyDescent="0.2">
      <c r="A895" s="98"/>
      <c r="B895" s="40"/>
      <c r="C895" s="98"/>
      <c r="D895" s="99"/>
      <c r="E895" s="99"/>
      <c r="F895" s="40"/>
      <c r="G895" s="40"/>
      <c r="H895" s="40"/>
      <c r="I895" s="40"/>
      <c r="J895" s="40"/>
      <c r="K895" s="40"/>
      <c r="L895" s="38"/>
      <c r="M895" s="40"/>
      <c r="N895" s="38"/>
      <c r="O895" s="38"/>
      <c r="P895" s="40"/>
      <c r="Q895" s="43"/>
    </row>
    <row r="896" spans="1:17" ht="16.5" customHeight="1" x14ac:dyDescent="0.2">
      <c r="A896" s="98"/>
      <c r="B896" s="40"/>
      <c r="C896" s="98"/>
      <c r="D896" s="99"/>
      <c r="E896" s="99"/>
      <c r="F896" s="40"/>
      <c r="G896" s="40"/>
      <c r="H896" s="40"/>
      <c r="I896" s="40"/>
      <c r="J896" s="40"/>
      <c r="K896" s="40"/>
      <c r="L896" s="38"/>
      <c r="M896" s="40"/>
      <c r="N896" s="38"/>
      <c r="O896" s="38"/>
      <c r="P896" s="40"/>
      <c r="Q896" s="43"/>
    </row>
    <row r="897" spans="1:17" ht="16.5" customHeight="1" x14ac:dyDescent="0.2">
      <c r="A897" s="98"/>
      <c r="B897" s="40"/>
      <c r="C897" s="98"/>
      <c r="D897" s="99"/>
      <c r="E897" s="99"/>
      <c r="F897" s="40"/>
      <c r="G897" s="40"/>
      <c r="H897" s="40"/>
      <c r="I897" s="40"/>
      <c r="J897" s="40"/>
      <c r="K897" s="40"/>
      <c r="L897" s="38"/>
      <c r="M897" s="40"/>
      <c r="N897" s="38"/>
      <c r="O897" s="38"/>
      <c r="P897" s="40"/>
      <c r="Q897" s="43"/>
    </row>
    <row r="898" spans="1:17" ht="16.5" customHeight="1" x14ac:dyDescent="0.2">
      <c r="A898" s="98"/>
      <c r="B898" s="40"/>
      <c r="C898" s="98"/>
      <c r="D898" s="99"/>
      <c r="E898" s="99"/>
      <c r="F898" s="40"/>
      <c r="G898" s="40"/>
      <c r="H898" s="40"/>
      <c r="I898" s="40"/>
      <c r="J898" s="40"/>
      <c r="K898" s="40"/>
      <c r="L898" s="38"/>
      <c r="M898" s="40"/>
      <c r="N898" s="38"/>
      <c r="O898" s="38"/>
      <c r="P898" s="40"/>
      <c r="Q898" s="43"/>
    </row>
    <row r="899" spans="1:17" ht="16.5" customHeight="1" x14ac:dyDescent="0.2">
      <c r="A899" s="98"/>
      <c r="B899" s="40"/>
      <c r="C899" s="98"/>
      <c r="D899" s="99"/>
      <c r="E899" s="99"/>
      <c r="F899" s="40"/>
      <c r="G899" s="40"/>
      <c r="H899" s="40"/>
      <c r="I899" s="40"/>
      <c r="J899" s="40"/>
      <c r="K899" s="40"/>
      <c r="L899" s="38"/>
      <c r="M899" s="40"/>
      <c r="N899" s="38"/>
      <c r="O899" s="38"/>
      <c r="P899" s="40"/>
      <c r="Q899" s="43"/>
    </row>
    <row r="900" spans="1:17" ht="16.5" customHeight="1" x14ac:dyDescent="0.2">
      <c r="A900" s="98"/>
      <c r="B900" s="40"/>
      <c r="C900" s="98"/>
      <c r="D900" s="99"/>
      <c r="E900" s="99"/>
      <c r="F900" s="40"/>
      <c r="G900" s="40"/>
      <c r="H900" s="40"/>
      <c r="I900" s="40"/>
      <c r="J900" s="40"/>
      <c r="K900" s="40"/>
      <c r="L900" s="38"/>
      <c r="M900" s="40"/>
      <c r="N900" s="38"/>
      <c r="O900" s="38"/>
      <c r="P900" s="40"/>
      <c r="Q900" s="43"/>
    </row>
    <row r="901" spans="1:17" ht="16.5" customHeight="1" x14ac:dyDescent="0.2">
      <c r="A901" s="98"/>
      <c r="B901" s="40"/>
      <c r="C901" s="98"/>
      <c r="D901" s="99"/>
      <c r="E901" s="99"/>
      <c r="F901" s="40"/>
      <c r="G901" s="40"/>
      <c r="H901" s="40"/>
      <c r="I901" s="40"/>
      <c r="J901" s="40"/>
      <c r="K901" s="40"/>
      <c r="L901" s="38"/>
      <c r="M901" s="40"/>
      <c r="N901" s="38"/>
      <c r="O901" s="38"/>
      <c r="P901" s="40"/>
      <c r="Q901" s="43"/>
    </row>
    <row r="902" spans="1:17" ht="16.5" customHeight="1" x14ac:dyDescent="0.2">
      <c r="A902" s="98"/>
      <c r="B902" s="40"/>
      <c r="C902" s="98"/>
      <c r="D902" s="99"/>
      <c r="E902" s="99"/>
      <c r="F902" s="40"/>
      <c r="G902" s="40"/>
      <c r="H902" s="40"/>
      <c r="I902" s="40"/>
      <c r="J902" s="40"/>
      <c r="K902" s="40"/>
      <c r="L902" s="38"/>
      <c r="M902" s="40"/>
      <c r="N902" s="38"/>
      <c r="O902" s="38"/>
      <c r="P902" s="40"/>
      <c r="Q902" s="43"/>
    </row>
    <row r="903" spans="1:17" ht="16.5" customHeight="1" x14ac:dyDescent="0.2">
      <c r="A903" s="98"/>
      <c r="B903" s="40"/>
      <c r="C903" s="98"/>
      <c r="D903" s="99"/>
      <c r="E903" s="99"/>
      <c r="F903" s="40"/>
      <c r="G903" s="40"/>
      <c r="H903" s="40"/>
      <c r="I903" s="40"/>
      <c r="J903" s="40"/>
      <c r="K903" s="40"/>
      <c r="L903" s="38"/>
      <c r="M903" s="40"/>
      <c r="N903" s="38"/>
      <c r="O903" s="38"/>
      <c r="P903" s="40"/>
      <c r="Q903" s="43"/>
    </row>
    <row r="904" spans="1:17" ht="16.5" customHeight="1" x14ac:dyDescent="0.2">
      <c r="A904" s="98"/>
      <c r="B904" s="40"/>
      <c r="C904" s="98"/>
      <c r="D904" s="99"/>
      <c r="E904" s="99"/>
      <c r="F904" s="40"/>
      <c r="G904" s="40"/>
      <c r="H904" s="40"/>
      <c r="I904" s="40"/>
      <c r="J904" s="40"/>
      <c r="K904" s="40"/>
      <c r="L904" s="38"/>
      <c r="M904" s="40"/>
      <c r="N904" s="38"/>
      <c r="O904" s="38"/>
      <c r="P904" s="40"/>
      <c r="Q904" s="43"/>
    </row>
    <row r="905" spans="1:17" ht="16.5" customHeight="1" x14ac:dyDescent="0.2">
      <c r="A905" s="98"/>
      <c r="B905" s="40"/>
      <c r="C905" s="98"/>
      <c r="D905" s="99"/>
      <c r="E905" s="99"/>
      <c r="F905" s="40"/>
      <c r="G905" s="40"/>
      <c r="H905" s="40"/>
      <c r="I905" s="40"/>
      <c r="J905" s="40"/>
      <c r="K905" s="40"/>
      <c r="L905" s="38"/>
      <c r="M905" s="40"/>
      <c r="N905" s="38"/>
      <c r="O905" s="38"/>
      <c r="P905" s="40"/>
      <c r="Q905" s="43"/>
    </row>
    <row r="906" spans="1:17" ht="16.5" customHeight="1" x14ac:dyDescent="0.2">
      <c r="A906" s="98"/>
      <c r="B906" s="40"/>
      <c r="C906" s="98"/>
      <c r="D906" s="99"/>
      <c r="E906" s="99"/>
      <c r="F906" s="40"/>
      <c r="G906" s="40"/>
      <c r="H906" s="40"/>
      <c r="I906" s="40"/>
      <c r="J906" s="40"/>
      <c r="K906" s="40"/>
      <c r="L906" s="38"/>
      <c r="M906" s="40"/>
      <c r="N906" s="38"/>
      <c r="O906" s="38"/>
      <c r="P906" s="40"/>
      <c r="Q906" s="43"/>
    </row>
    <row r="907" spans="1:17" ht="16.5" customHeight="1" x14ac:dyDescent="0.2">
      <c r="A907" s="98"/>
      <c r="B907" s="40"/>
      <c r="C907" s="98"/>
      <c r="D907" s="99"/>
      <c r="E907" s="99"/>
      <c r="F907" s="40"/>
      <c r="G907" s="40"/>
      <c r="H907" s="40"/>
      <c r="I907" s="40"/>
      <c r="J907" s="40"/>
      <c r="K907" s="40"/>
      <c r="L907" s="38"/>
      <c r="M907" s="40"/>
      <c r="N907" s="38"/>
      <c r="O907" s="38"/>
      <c r="P907" s="40"/>
      <c r="Q907" s="43"/>
    </row>
    <row r="908" spans="1:17" ht="16.5" customHeight="1" x14ac:dyDescent="0.2">
      <c r="A908" s="98"/>
      <c r="B908" s="40"/>
      <c r="C908" s="98"/>
      <c r="D908" s="99"/>
      <c r="E908" s="99"/>
      <c r="F908" s="40"/>
      <c r="G908" s="40"/>
      <c r="H908" s="40"/>
      <c r="I908" s="40"/>
      <c r="J908" s="40"/>
      <c r="K908" s="40"/>
      <c r="L908" s="38"/>
      <c r="M908" s="40"/>
      <c r="N908" s="38"/>
      <c r="O908" s="38"/>
      <c r="P908" s="40"/>
      <c r="Q908" s="43"/>
    </row>
    <row r="909" spans="1:17" ht="16.5" customHeight="1" x14ac:dyDescent="0.2">
      <c r="A909" s="98"/>
      <c r="B909" s="40"/>
      <c r="C909" s="98"/>
      <c r="D909" s="99"/>
      <c r="E909" s="99"/>
      <c r="F909" s="40"/>
      <c r="G909" s="40"/>
      <c r="H909" s="40"/>
      <c r="I909" s="40"/>
      <c r="J909" s="40"/>
      <c r="K909" s="40"/>
      <c r="L909" s="38"/>
      <c r="M909" s="40"/>
      <c r="N909" s="38"/>
      <c r="O909" s="38"/>
      <c r="P909" s="40"/>
      <c r="Q909" s="43"/>
    </row>
    <row r="910" spans="1:17" ht="16.5" customHeight="1" x14ac:dyDescent="0.2">
      <c r="A910" s="98"/>
      <c r="B910" s="40"/>
      <c r="C910" s="98"/>
      <c r="D910" s="99"/>
      <c r="E910" s="99"/>
      <c r="F910" s="40"/>
      <c r="G910" s="40"/>
      <c r="H910" s="40"/>
      <c r="I910" s="40"/>
      <c r="J910" s="40"/>
      <c r="K910" s="40"/>
      <c r="L910" s="38"/>
      <c r="M910" s="40"/>
      <c r="N910" s="38"/>
      <c r="O910" s="38"/>
      <c r="P910" s="40"/>
      <c r="Q910" s="43"/>
    </row>
    <row r="911" spans="1:17" ht="16.5" customHeight="1" x14ac:dyDescent="0.2">
      <c r="A911" s="98"/>
      <c r="B911" s="40"/>
      <c r="C911" s="98"/>
      <c r="D911" s="99"/>
      <c r="E911" s="99"/>
      <c r="F911" s="40"/>
      <c r="G911" s="40"/>
      <c r="H911" s="40"/>
      <c r="I911" s="40"/>
      <c r="J911" s="40"/>
      <c r="K911" s="40"/>
      <c r="L911" s="38"/>
      <c r="M911" s="40"/>
      <c r="N911" s="38"/>
      <c r="O911" s="38"/>
      <c r="P911" s="40"/>
      <c r="Q911" s="43"/>
    </row>
    <row r="912" spans="1:17" ht="16.5" customHeight="1" x14ac:dyDescent="0.2">
      <c r="A912" s="98"/>
      <c r="B912" s="40"/>
      <c r="C912" s="98"/>
      <c r="D912" s="99"/>
      <c r="E912" s="99"/>
      <c r="F912" s="40"/>
      <c r="G912" s="40"/>
      <c r="H912" s="40"/>
      <c r="I912" s="40"/>
      <c r="J912" s="40"/>
      <c r="K912" s="40"/>
      <c r="L912" s="38"/>
      <c r="M912" s="40"/>
      <c r="N912" s="38"/>
      <c r="O912" s="38"/>
      <c r="P912" s="40"/>
      <c r="Q912" s="43"/>
    </row>
    <row r="913" spans="1:17" ht="16.5" customHeight="1" x14ac:dyDescent="0.2">
      <c r="A913" s="98"/>
      <c r="B913" s="40"/>
      <c r="C913" s="98"/>
      <c r="D913" s="99"/>
      <c r="E913" s="99"/>
      <c r="F913" s="40"/>
      <c r="G913" s="40"/>
      <c r="H913" s="40"/>
      <c r="I913" s="40"/>
      <c r="J913" s="40"/>
      <c r="K913" s="40"/>
      <c r="L913" s="38"/>
      <c r="M913" s="40"/>
      <c r="N913" s="38"/>
      <c r="O913" s="38"/>
      <c r="P913" s="40"/>
      <c r="Q913" s="43"/>
    </row>
    <row r="914" spans="1:17" ht="16.5" customHeight="1" x14ac:dyDescent="0.2">
      <c r="A914" s="98"/>
      <c r="B914" s="40"/>
      <c r="C914" s="98"/>
      <c r="D914" s="99"/>
      <c r="E914" s="99"/>
      <c r="F914" s="40"/>
      <c r="G914" s="40"/>
      <c r="H914" s="40"/>
      <c r="I914" s="40"/>
      <c r="J914" s="40"/>
      <c r="K914" s="40"/>
      <c r="L914" s="38"/>
      <c r="M914" s="40"/>
      <c r="N914" s="38"/>
      <c r="O914" s="38"/>
      <c r="P914" s="40"/>
      <c r="Q914" s="43"/>
    </row>
    <row r="915" spans="1:17" ht="16.5" customHeight="1" x14ac:dyDescent="0.2">
      <c r="A915" s="98"/>
      <c r="B915" s="40"/>
      <c r="C915" s="98"/>
      <c r="D915" s="99"/>
      <c r="E915" s="99"/>
      <c r="F915" s="40"/>
      <c r="G915" s="40"/>
      <c r="H915" s="40"/>
      <c r="I915" s="40"/>
      <c r="J915" s="40"/>
      <c r="K915" s="40"/>
      <c r="L915" s="38"/>
      <c r="M915" s="40"/>
      <c r="N915" s="38"/>
      <c r="O915" s="38"/>
      <c r="P915" s="40"/>
      <c r="Q915" s="43"/>
    </row>
    <row r="916" spans="1:17" ht="16.5" customHeight="1" x14ac:dyDescent="0.2">
      <c r="A916" s="98"/>
      <c r="B916" s="40"/>
      <c r="C916" s="98"/>
      <c r="D916" s="99"/>
      <c r="E916" s="99"/>
      <c r="F916" s="40"/>
      <c r="G916" s="40"/>
      <c r="H916" s="40"/>
      <c r="I916" s="40"/>
      <c r="J916" s="40"/>
      <c r="K916" s="40"/>
      <c r="L916" s="38"/>
      <c r="M916" s="40"/>
      <c r="N916" s="38"/>
      <c r="O916" s="38"/>
      <c r="P916" s="40"/>
      <c r="Q916" s="43"/>
    </row>
    <row r="917" spans="1:17" ht="16.5" customHeight="1" x14ac:dyDescent="0.2">
      <c r="A917" s="98"/>
      <c r="B917" s="40"/>
      <c r="C917" s="98"/>
      <c r="D917" s="99"/>
      <c r="E917" s="99"/>
      <c r="F917" s="40"/>
      <c r="G917" s="40"/>
      <c r="H917" s="40"/>
      <c r="I917" s="40"/>
      <c r="J917" s="40"/>
      <c r="K917" s="40"/>
      <c r="L917" s="38"/>
      <c r="M917" s="40"/>
      <c r="N917" s="38"/>
      <c r="O917" s="38"/>
      <c r="P917" s="40"/>
      <c r="Q917" s="43"/>
    </row>
    <row r="918" spans="1:17" ht="16.5" customHeight="1" x14ac:dyDescent="0.2">
      <c r="A918" s="98"/>
      <c r="B918" s="40"/>
      <c r="C918" s="98"/>
      <c r="D918" s="99"/>
      <c r="E918" s="99"/>
      <c r="F918" s="40"/>
      <c r="G918" s="40"/>
      <c r="H918" s="40"/>
      <c r="I918" s="40"/>
      <c r="J918" s="40"/>
      <c r="K918" s="40"/>
      <c r="L918" s="38"/>
      <c r="M918" s="40"/>
      <c r="N918" s="38"/>
      <c r="O918" s="38"/>
      <c r="P918" s="40"/>
      <c r="Q918" s="43"/>
    </row>
    <row r="919" spans="1:17" ht="16.5" customHeight="1" x14ac:dyDescent="0.2">
      <c r="A919" s="98"/>
      <c r="B919" s="40"/>
      <c r="C919" s="98"/>
      <c r="D919" s="99"/>
      <c r="E919" s="99"/>
      <c r="F919" s="40"/>
      <c r="G919" s="40"/>
      <c r="H919" s="40"/>
      <c r="I919" s="40"/>
      <c r="J919" s="40"/>
      <c r="K919" s="40"/>
      <c r="L919" s="38"/>
      <c r="M919" s="40"/>
      <c r="N919" s="38"/>
      <c r="O919" s="38"/>
      <c r="P919" s="40"/>
      <c r="Q919" s="43"/>
    </row>
    <row r="920" spans="1:17" ht="16.5" customHeight="1" x14ac:dyDescent="0.2">
      <c r="A920" s="98"/>
      <c r="B920" s="40"/>
      <c r="C920" s="98"/>
      <c r="D920" s="99"/>
      <c r="E920" s="99"/>
      <c r="F920" s="40"/>
      <c r="G920" s="40"/>
      <c r="H920" s="40"/>
      <c r="I920" s="40"/>
      <c r="J920" s="40"/>
      <c r="K920" s="40"/>
      <c r="L920" s="38"/>
      <c r="M920" s="40"/>
      <c r="N920" s="38"/>
      <c r="O920" s="38"/>
      <c r="P920" s="40"/>
      <c r="Q920" s="43"/>
    </row>
    <row r="921" spans="1:17" ht="16.5" customHeight="1" x14ac:dyDescent="0.2">
      <c r="A921" s="98"/>
      <c r="B921" s="40"/>
      <c r="C921" s="98"/>
      <c r="D921" s="99"/>
      <c r="E921" s="99"/>
      <c r="F921" s="40"/>
      <c r="G921" s="40"/>
      <c r="H921" s="40"/>
      <c r="I921" s="40"/>
      <c r="J921" s="40"/>
      <c r="K921" s="40"/>
      <c r="L921" s="38"/>
      <c r="M921" s="40"/>
      <c r="N921" s="38"/>
      <c r="O921" s="38"/>
      <c r="P921" s="40"/>
      <c r="Q921" s="43"/>
    </row>
    <row r="922" spans="1:17" ht="16.5" customHeight="1" x14ac:dyDescent="0.2">
      <c r="A922" s="98"/>
      <c r="B922" s="40"/>
      <c r="C922" s="98"/>
      <c r="D922" s="99"/>
      <c r="E922" s="99"/>
      <c r="F922" s="40"/>
      <c r="G922" s="40"/>
      <c r="H922" s="40"/>
      <c r="I922" s="40"/>
      <c r="J922" s="40"/>
      <c r="K922" s="40"/>
      <c r="L922" s="38"/>
      <c r="M922" s="40"/>
      <c r="N922" s="38"/>
      <c r="O922" s="38"/>
      <c r="P922" s="40"/>
      <c r="Q922" s="43"/>
    </row>
    <row r="923" spans="1:17" ht="16.5" customHeight="1" x14ac:dyDescent="0.2">
      <c r="A923" s="98"/>
      <c r="B923" s="40"/>
      <c r="C923" s="98"/>
      <c r="D923" s="99"/>
      <c r="E923" s="99"/>
      <c r="F923" s="40"/>
      <c r="G923" s="40"/>
      <c r="H923" s="40"/>
      <c r="I923" s="40"/>
      <c r="J923" s="40"/>
      <c r="K923" s="40"/>
      <c r="L923" s="38"/>
      <c r="M923" s="40"/>
      <c r="N923" s="38"/>
      <c r="O923" s="38"/>
      <c r="P923" s="40"/>
      <c r="Q923" s="43"/>
    </row>
    <row r="924" spans="1:17" ht="16.5" customHeight="1" x14ac:dyDescent="0.2">
      <c r="A924" s="98"/>
      <c r="B924" s="40"/>
      <c r="C924" s="98"/>
      <c r="D924" s="99"/>
      <c r="E924" s="99"/>
      <c r="F924" s="40"/>
      <c r="G924" s="40"/>
      <c r="H924" s="40"/>
      <c r="I924" s="40"/>
      <c r="J924" s="40"/>
      <c r="K924" s="40"/>
      <c r="L924" s="38"/>
      <c r="M924" s="40"/>
      <c r="N924" s="38"/>
      <c r="O924" s="38"/>
      <c r="P924" s="40"/>
      <c r="Q924" s="43"/>
    </row>
    <row r="925" spans="1:17" ht="16.5" customHeight="1" x14ac:dyDescent="0.2">
      <c r="A925" s="98"/>
      <c r="B925" s="40"/>
      <c r="C925" s="98"/>
      <c r="D925" s="99"/>
      <c r="E925" s="99"/>
      <c r="F925" s="40"/>
      <c r="G925" s="40"/>
      <c r="H925" s="40"/>
      <c r="I925" s="40"/>
      <c r="J925" s="40"/>
      <c r="K925" s="40"/>
      <c r="L925" s="38"/>
      <c r="M925" s="40"/>
      <c r="N925" s="38"/>
      <c r="O925" s="38"/>
      <c r="P925" s="40"/>
      <c r="Q925" s="43"/>
    </row>
    <row r="926" spans="1:17" ht="16.5" customHeight="1" x14ac:dyDescent="0.2">
      <c r="A926" s="98"/>
      <c r="B926" s="40"/>
      <c r="C926" s="98"/>
      <c r="D926" s="99"/>
      <c r="E926" s="99"/>
      <c r="F926" s="40"/>
      <c r="G926" s="40"/>
      <c r="H926" s="40"/>
      <c r="I926" s="40"/>
      <c r="J926" s="40"/>
      <c r="K926" s="40"/>
      <c r="L926" s="38"/>
      <c r="M926" s="40"/>
      <c r="N926" s="38"/>
      <c r="O926" s="38"/>
      <c r="P926" s="40"/>
      <c r="Q926" s="43"/>
    </row>
    <row r="927" spans="1:17" ht="16.5" customHeight="1" x14ac:dyDescent="0.2">
      <c r="A927" s="98"/>
      <c r="B927" s="40"/>
      <c r="C927" s="98"/>
      <c r="D927" s="99"/>
      <c r="E927" s="99"/>
      <c r="F927" s="40"/>
      <c r="G927" s="40"/>
      <c r="H927" s="40"/>
      <c r="I927" s="40"/>
      <c r="J927" s="40"/>
      <c r="K927" s="40"/>
      <c r="L927" s="38"/>
      <c r="M927" s="40"/>
      <c r="N927" s="38"/>
      <c r="O927" s="38"/>
      <c r="P927" s="40"/>
      <c r="Q927" s="43"/>
    </row>
    <row r="928" spans="1:17" ht="16.5" customHeight="1" x14ac:dyDescent="0.2">
      <c r="A928" s="98"/>
      <c r="B928" s="40"/>
      <c r="C928" s="98"/>
      <c r="D928" s="99"/>
      <c r="E928" s="99"/>
      <c r="F928" s="40"/>
      <c r="G928" s="40"/>
      <c r="H928" s="40"/>
      <c r="I928" s="40"/>
      <c r="J928" s="40"/>
      <c r="K928" s="40"/>
      <c r="L928" s="38"/>
      <c r="M928" s="40"/>
      <c r="N928" s="38"/>
      <c r="O928" s="38"/>
      <c r="P928" s="40"/>
      <c r="Q928" s="43"/>
    </row>
    <row r="929" spans="1:17" ht="16.5" customHeight="1" x14ac:dyDescent="0.2">
      <c r="A929" s="98"/>
      <c r="B929" s="40"/>
      <c r="C929" s="98"/>
      <c r="D929" s="99"/>
      <c r="E929" s="99"/>
      <c r="F929" s="40"/>
      <c r="G929" s="40"/>
      <c r="H929" s="40"/>
      <c r="I929" s="40"/>
      <c r="J929" s="40"/>
      <c r="K929" s="40"/>
      <c r="L929" s="38"/>
      <c r="M929" s="40"/>
      <c r="N929" s="38"/>
      <c r="O929" s="38"/>
      <c r="P929" s="40"/>
      <c r="Q929" s="43"/>
    </row>
    <row r="930" spans="1:17" ht="16.5" customHeight="1" x14ac:dyDescent="0.2">
      <c r="A930" s="98"/>
      <c r="B930" s="40"/>
      <c r="C930" s="98"/>
      <c r="D930" s="99"/>
      <c r="E930" s="99"/>
      <c r="F930" s="40"/>
      <c r="G930" s="40"/>
      <c r="H930" s="40"/>
      <c r="I930" s="40"/>
      <c r="J930" s="40"/>
      <c r="K930" s="40"/>
      <c r="L930" s="38"/>
      <c r="M930" s="40"/>
      <c r="N930" s="38"/>
      <c r="O930" s="38"/>
      <c r="P930" s="40"/>
      <c r="Q930" s="43"/>
    </row>
    <row r="931" spans="1:17" ht="16.5" customHeight="1" x14ac:dyDescent="0.2">
      <c r="A931" s="98"/>
      <c r="B931" s="40"/>
      <c r="C931" s="98"/>
      <c r="D931" s="99"/>
      <c r="E931" s="99"/>
      <c r="F931" s="40"/>
      <c r="G931" s="40"/>
      <c r="H931" s="40"/>
      <c r="I931" s="40"/>
      <c r="J931" s="40"/>
      <c r="K931" s="40"/>
      <c r="L931" s="38"/>
      <c r="M931" s="40"/>
      <c r="N931" s="38"/>
      <c r="O931" s="38"/>
      <c r="P931" s="40"/>
      <c r="Q931" s="43"/>
    </row>
    <row r="932" spans="1:17" ht="16.5" customHeight="1" x14ac:dyDescent="0.2">
      <c r="A932" s="98"/>
      <c r="B932" s="40"/>
      <c r="C932" s="98"/>
      <c r="D932" s="99"/>
      <c r="E932" s="99"/>
      <c r="F932" s="40"/>
      <c r="G932" s="40"/>
      <c r="H932" s="40"/>
      <c r="I932" s="40"/>
      <c r="J932" s="40"/>
      <c r="K932" s="40"/>
      <c r="L932" s="38"/>
      <c r="M932" s="40"/>
      <c r="N932" s="38"/>
      <c r="O932" s="38"/>
      <c r="P932" s="40"/>
      <c r="Q932" s="43"/>
    </row>
    <row r="933" spans="1:17" ht="16.5" customHeight="1" x14ac:dyDescent="0.2">
      <c r="A933" s="98"/>
      <c r="B933" s="40"/>
      <c r="C933" s="98"/>
      <c r="D933" s="99"/>
      <c r="E933" s="99"/>
      <c r="F933" s="40"/>
      <c r="G933" s="40"/>
      <c r="H933" s="40"/>
      <c r="I933" s="40"/>
      <c r="J933" s="40"/>
      <c r="K933" s="40"/>
      <c r="L933" s="38"/>
      <c r="M933" s="40"/>
      <c r="N933" s="38"/>
      <c r="O933" s="38"/>
      <c r="P933" s="40"/>
      <c r="Q933" s="43"/>
    </row>
    <row r="934" spans="1:17" ht="16.5" customHeight="1" x14ac:dyDescent="0.2">
      <c r="A934" s="98"/>
      <c r="B934" s="40"/>
      <c r="C934" s="98"/>
      <c r="D934" s="99"/>
      <c r="E934" s="99"/>
      <c r="F934" s="40"/>
      <c r="G934" s="40"/>
      <c r="H934" s="40"/>
      <c r="I934" s="40"/>
      <c r="J934" s="40"/>
      <c r="K934" s="40"/>
      <c r="L934" s="38"/>
      <c r="M934" s="40"/>
      <c r="N934" s="38"/>
      <c r="O934" s="38"/>
      <c r="P934" s="40"/>
      <c r="Q934" s="43"/>
    </row>
    <row r="935" spans="1:17" ht="16.5" customHeight="1" x14ac:dyDescent="0.2">
      <c r="A935" s="98"/>
      <c r="B935" s="40"/>
      <c r="C935" s="98"/>
      <c r="D935" s="99"/>
      <c r="E935" s="99"/>
      <c r="F935" s="40"/>
      <c r="G935" s="40"/>
      <c r="H935" s="40"/>
      <c r="I935" s="40"/>
      <c r="J935" s="40"/>
      <c r="K935" s="40"/>
      <c r="L935" s="38"/>
      <c r="M935" s="40"/>
      <c r="N935" s="38"/>
      <c r="O935" s="38"/>
      <c r="P935" s="40"/>
      <c r="Q935" s="43"/>
    </row>
    <row r="936" spans="1:17" ht="16.5" customHeight="1" x14ac:dyDescent="0.2">
      <c r="A936" s="98"/>
      <c r="B936" s="40"/>
      <c r="C936" s="98"/>
      <c r="D936" s="99"/>
      <c r="E936" s="99"/>
      <c r="F936" s="40"/>
      <c r="G936" s="40"/>
      <c r="H936" s="40"/>
      <c r="I936" s="40"/>
      <c r="J936" s="40"/>
      <c r="K936" s="40"/>
      <c r="L936" s="38"/>
      <c r="M936" s="40"/>
      <c r="N936" s="38"/>
      <c r="O936" s="38"/>
      <c r="P936" s="40"/>
      <c r="Q936" s="43"/>
    </row>
    <row r="937" spans="1:17" ht="16.5" customHeight="1" x14ac:dyDescent="0.2">
      <c r="A937" s="98"/>
      <c r="B937" s="40"/>
      <c r="C937" s="98"/>
      <c r="D937" s="99"/>
      <c r="E937" s="99"/>
      <c r="F937" s="40"/>
      <c r="G937" s="40"/>
      <c r="H937" s="40"/>
      <c r="I937" s="40"/>
      <c r="J937" s="40"/>
      <c r="K937" s="40"/>
      <c r="L937" s="38"/>
      <c r="M937" s="40"/>
      <c r="N937" s="38"/>
      <c r="O937" s="38"/>
      <c r="P937" s="40"/>
      <c r="Q937" s="43"/>
    </row>
    <row r="938" spans="1:17" ht="16.5" customHeight="1" x14ac:dyDescent="0.2">
      <c r="A938" s="98"/>
      <c r="B938" s="40"/>
      <c r="C938" s="98"/>
      <c r="D938" s="99"/>
      <c r="E938" s="99"/>
      <c r="F938" s="40"/>
      <c r="G938" s="40"/>
      <c r="H938" s="40"/>
      <c r="I938" s="40"/>
      <c r="J938" s="40"/>
      <c r="K938" s="40"/>
      <c r="L938" s="38"/>
      <c r="M938" s="40"/>
      <c r="N938" s="38"/>
      <c r="O938" s="38"/>
      <c r="P938" s="40"/>
      <c r="Q938" s="43"/>
    </row>
    <row r="939" spans="1:17" ht="16.5" customHeight="1" x14ac:dyDescent="0.2">
      <c r="A939" s="98"/>
      <c r="B939" s="40"/>
      <c r="C939" s="98"/>
      <c r="D939" s="99"/>
      <c r="E939" s="99"/>
      <c r="F939" s="40"/>
      <c r="G939" s="40"/>
      <c r="H939" s="40"/>
      <c r="I939" s="40"/>
      <c r="J939" s="40"/>
      <c r="K939" s="40"/>
      <c r="L939" s="38"/>
      <c r="M939" s="40"/>
      <c r="N939" s="38"/>
      <c r="O939" s="38"/>
      <c r="P939" s="40"/>
      <c r="Q939" s="43"/>
    </row>
    <row r="940" spans="1:17" ht="16.5" customHeight="1" x14ac:dyDescent="0.2">
      <c r="A940" s="98"/>
      <c r="B940" s="40"/>
      <c r="C940" s="98"/>
      <c r="D940" s="99"/>
      <c r="E940" s="99"/>
      <c r="F940" s="40"/>
      <c r="G940" s="40"/>
      <c r="H940" s="40"/>
      <c r="I940" s="40"/>
      <c r="J940" s="40"/>
      <c r="K940" s="40"/>
      <c r="L940" s="38"/>
      <c r="M940" s="40"/>
      <c r="N940" s="38"/>
      <c r="O940" s="38"/>
      <c r="P940" s="40"/>
      <c r="Q940" s="43"/>
    </row>
    <row r="941" spans="1:17" ht="16.5" customHeight="1" x14ac:dyDescent="0.2">
      <c r="A941" s="98"/>
      <c r="B941" s="40"/>
      <c r="C941" s="98"/>
      <c r="D941" s="99"/>
      <c r="E941" s="99"/>
      <c r="F941" s="40"/>
      <c r="G941" s="40"/>
      <c r="H941" s="40"/>
      <c r="I941" s="40"/>
      <c r="J941" s="40"/>
      <c r="K941" s="40"/>
      <c r="L941" s="38"/>
      <c r="M941" s="40"/>
      <c r="N941" s="38"/>
      <c r="O941" s="38"/>
      <c r="P941" s="40"/>
      <c r="Q941" s="43"/>
    </row>
    <row r="942" spans="1:17" ht="16.5" customHeight="1" x14ac:dyDescent="0.2">
      <c r="A942" s="98"/>
      <c r="B942" s="40"/>
      <c r="C942" s="98"/>
      <c r="D942" s="99"/>
      <c r="E942" s="99"/>
      <c r="F942" s="40"/>
      <c r="G942" s="40"/>
      <c r="H942" s="40"/>
      <c r="I942" s="40"/>
      <c r="J942" s="40"/>
      <c r="K942" s="40"/>
      <c r="L942" s="38"/>
      <c r="M942" s="40"/>
      <c r="N942" s="38"/>
      <c r="O942" s="38"/>
      <c r="P942" s="40"/>
      <c r="Q942" s="43"/>
    </row>
    <row r="943" spans="1:17" ht="16.5" customHeight="1" x14ac:dyDescent="0.2">
      <c r="A943" s="98"/>
      <c r="B943" s="40"/>
      <c r="C943" s="98"/>
      <c r="D943" s="99"/>
      <c r="E943" s="99"/>
      <c r="F943" s="40"/>
      <c r="G943" s="40"/>
      <c r="H943" s="40"/>
      <c r="I943" s="40"/>
      <c r="J943" s="40"/>
      <c r="K943" s="40"/>
      <c r="L943" s="38"/>
      <c r="M943" s="40"/>
      <c r="N943" s="38"/>
      <c r="O943" s="38"/>
      <c r="P943" s="40"/>
      <c r="Q943" s="43"/>
    </row>
    <row r="944" spans="1:17" ht="16.5" customHeight="1" x14ac:dyDescent="0.2">
      <c r="A944" s="98"/>
      <c r="B944" s="40"/>
      <c r="C944" s="98"/>
      <c r="D944" s="99"/>
      <c r="E944" s="99"/>
      <c r="F944" s="40"/>
      <c r="G944" s="40"/>
      <c r="H944" s="40"/>
      <c r="I944" s="40"/>
      <c r="J944" s="40"/>
      <c r="K944" s="40"/>
      <c r="L944" s="38"/>
      <c r="M944" s="40"/>
      <c r="N944" s="38"/>
      <c r="O944" s="38"/>
      <c r="P944" s="40"/>
      <c r="Q944" s="43"/>
    </row>
    <row r="945" spans="1:17" ht="16.5" customHeight="1" x14ac:dyDescent="0.2">
      <c r="A945" s="98"/>
      <c r="B945" s="40"/>
      <c r="C945" s="98"/>
      <c r="D945" s="99"/>
      <c r="E945" s="99"/>
      <c r="F945" s="40"/>
      <c r="G945" s="40"/>
      <c r="H945" s="40"/>
      <c r="I945" s="40"/>
      <c r="J945" s="40"/>
      <c r="K945" s="40"/>
      <c r="L945" s="38"/>
      <c r="M945" s="40"/>
      <c r="N945" s="38"/>
      <c r="O945" s="38"/>
      <c r="P945" s="40"/>
      <c r="Q945" s="43"/>
    </row>
    <row r="946" spans="1:17" ht="16.5" customHeight="1" x14ac:dyDescent="0.2">
      <c r="A946" s="98"/>
      <c r="B946" s="40"/>
      <c r="C946" s="98"/>
      <c r="D946" s="99"/>
      <c r="E946" s="99"/>
      <c r="F946" s="40"/>
      <c r="G946" s="40"/>
      <c r="H946" s="40"/>
      <c r="I946" s="40"/>
      <c r="J946" s="40"/>
      <c r="K946" s="40"/>
      <c r="L946" s="38"/>
      <c r="M946" s="40"/>
      <c r="N946" s="38"/>
      <c r="O946" s="38"/>
      <c r="P946" s="40"/>
      <c r="Q946" s="43"/>
    </row>
    <row r="947" spans="1:17" ht="16.5" customHeight="1" x14ac:dyDescent="0.2">
      <c r="A947" s="98"/>
      <c r="B947" s="40"/>
      <c r="C947" s="98"/>
      <c r="D947" s="99"/>
      <c r="E947" s="99"/>
      <c r="F947" s="40"/>
      <c r="G947" s="40"/>
      <c r="H947" s="40"/>
      <c r="I947" s="40"/>
      <c r="J947" s="40"/>
      <c r="K947" s="40"/>
      <c r="L947" s="38"/>
      <c r="M947" s="40"/>
      <c r="N947" s="38"/>
      <c r="O947" s="38"/>
      <c r="P947" s="40"/>
      <c r="Q947" s="43"/>
    </row>
    <row r="948" spans="1:17" ht="16.5" customHeight="1" x14ac:dyDescent="0.2">
      <c r="A948" s="98"/>
      <c r="B948" s="40"/>
      <c r="C948" s="98"/>
      <c r="D948" s="99"/>
      <c r="E948" s="99"/>
      <c r="F948" s="40"/>
      <c r="G948" s="40"/>
      <c r="H948" s="40"/>
      <c r="I948" s="40"/>
      <c r="J948" s="40"/>
      <c r="K948" s="40"/>
      <c r="L948" s="38"/>
      <c r="M948" s="40"/>
      <c r="N948" s="38"/>
      <c r="O948" s="38"/>
      <c r="P948" s="40"/>
      <c r="Q948" s="43"/>
    </row>
    <row r="949" spans="1:17" ht="16.5" customHeight="1" x14ac:dyDescent="0.2">
      <c r="A949" s="98"/>
      <c r="B949" s="40"/>
      <c r="C949" s="98"/>
      <c r="D949" s="99"/>
      <c r="E949" s="99"/>
      <c r="F949" s="40"/>
      <c r="G949" s="40"/>
      <c r="H949" s="40"/>
      <c r="I949" s="40"/>
      <c r="J949" s="40"/>
      <c r="K949" s="40"/>
      <c r="L949" s="38"/>
      <c r="M949" s="40"/>
      <c r="N949" s="38"/>
      <c r="O949" s="38"/>
      <c r="P949" s="40"/>
      <c r="Q949" s="43"/>
    </row>
    <row r="950" spans="1:17" ht="16.5" customHeight="1" x14ac:dyDescent="0.2">
      <c r="A950" s="98"/>
      <c r="B950" s="40"/>
      <c r="C950" s="98"/>
      <c r="D950" s="99"/>
      <c r="E950" s="99"/>
      <c r="F950" s="40"/>
      <c r="G950" s="40"/>
      <c r="H950" s="40"/>
      <c r="I950" s="40"/>
      <c r="J950" s="40"/>
      <c r="K950" s="40"/>
      <c r="L950" s="38"/>
      <c r="M950" s="40"/>
      <c r="N950" s="38"/>
      <c r="O950" s="38"/>
      <c r="P950" s="40"/>
      <c r="Q950" s="43"/>
    </row>
    <row r="951" spans="1:17" ht="16.5" customHeight="1" x14ac:dyDescent="0.2">
      <c r="A951" s="98"/>
      <c r="B951" s="40"/>
      <c r="C951" s="98"/>
      <c r="D951" s="99"/>
      <c r="E951" s="99"/>
      <c r="F951" s="40"/>
      <c r="G951" s="40"/>
      <c r="H951" s="40"/>
      <c r="I951" s="40"/>
      <c r="J951" s="40"/>
      <c r="K951" s="40"/>
      <c r="L951" s="38"/>
      <c r="M951" s="40"/>
      <c r="N951" s="38"/>
      <c r="O951" s="38"/>
      <c r="P951" s="40"/>
      <c r="Q951" s="43"/>
    </row>
    <row r="952" spans="1:17" ht="16.5" customHeight="1" x14ac:dyDescent="0.2">
      <c r="A952" s="98"/>
      <c r="B952" s="40"/>
      <c r="C952" s="98"/>
      <c r="D952" s="99"/>
      <c r="E952" s="99"/>
      <c r="F952" s="40"/>
      <c r="G952" s="40"/>
      <c r="H952" s="40"/>
      <c r="I952" s="40"/>
      <c r="J952" s="40"/>
      <c r="K952" s="40"/>
      <c r="L952" s="38"/>
      <c r="M952" s="40"/>
      <c r="N952" s="38"/>
      <c r="O952" s="38"/>
      <c r="P952" s="40"/>
      <c r="Q952" s="43"/>
    </row>
    <row r="953" spans="1:17" ht="16.5" customHeight="1" x14ac:dyDescent="0.2">
      <c r="A953" s="98"/>
      <c r="B953" s="40"/>
      <c r="C953" s="98"/>
      <c r="D953" s="99"/>
      <c r="E953" s="99"/>
      <c r="F953" s="40"/>
      <c r="G953" s="40"/>
      <c r="H953" s="40"/>
      <c r="I953" s="40"/>
      <c r="J953" s="40"/>
      <c r="K953" s="40"/>
      <c r="L953" s="38"/>
      <c r="M953" s="40"/>
      <c r="N953" s="38"/>
      <c r="O953" s="38"/>
      <c r="P953" s="40"/>
      <c r="Q953" s="43"/>
    </row>
    <row r="954" spans="1:17" ht="16.5" customHeight="1" x14ac:dyDescent="0.2">
      <c r="A954" s="98"/>
      <c r="B954" s="40"/>
      <c r="C954" s="98"/>
      <c r="D954" s="99"/>
      <c r="E954" s="99"/>
      <c r="F954" s="40"/>
      <c r="G954" s="40"/>
      <c r="H954" s="40"/>
      <c r="I954" s="40"/>
      <c r="J954" s="40"/>
      <c r="K954" s="40"/>
      <c r="L954" s="38"/>
      <c r="M954" s="40"/>
      <c r="N954" s="38"/>
      <c r="O954" s="38"/>
      <c r="P954" s="40"/>
      <c r="Q954" s="43"/>
    </row>
    <row r="955" spans="1:17" ht="16.5" customHeight="1" x14ac:dyDescent="0.2">
      <c r="A955" s="98"/>
      <c r="B955" s="40"/>
      <c r="C955" s="98"/>
      <c r="D955" s="99"/>
      <c r="E955" s="99"/>
      <c r="F955" s="40"/>
      <c r="G955" s="40"/>
      <c r="H955" s="40"/>
      <c r="I955" s="40"/>
      <c r="J955" s="40"/>
      <c r="K955" s="40"/>
      <c r="L955" s="38"/>
      <c r="M955" s="40"/>
      <c r="N955" s="38"/>
      <c r="O955" s="38"/>
      <c r="P955" s="40"/>
      <c r="Q955" s="43"/>
    </row>
    <row r="956" spans="1:17" ht="16.5" customHeight="1" x14ac:dyDescent="0.2">
      <c r="A956" s="98"/>
      <c r="B956" s="40"/>
      <c r="C956" s="98"/>
      <c r="D956" s="99"/>
      <c r="E956" s="99"/>
      <c r="F956" s="40"/>
      <c r="G956" s="40"/>
      <c r="H956" s="40"/>
      <c r="I956" s="40"/>
      <c r="J956" s="40"/>
      <c r="K956" s="40"/>
      <c r="L956" s="38"/>
      <c r="M956" s="40"/>
      <c r="N956" s="38"/>
      <c r="O956" s="38"/>
      <c r="P956" s="40"/>
      <c r="Q956" s="43"/>
    </row>
    <row r="957" spans="1:17" ht="16.5" customHeight="1" x14ac:dyDescent="0.2">
      <c r="A957" s="98"/>
      <c r="B957" s="40"/>
      <c r="C957" s="98"/>
      <c r="D957" s="99"/>
      <c r="E957" s="99"/>
      <c r="F957" s="40"/>
      <c r="G957" s="40"/>
      <c r="H957" s="40"/>
      <c r="I957" s="40"/>
      <c r="J957" s="40"/>
      <c r="K957" s="40"/>
      <c r="L957" s="38"/>
      <c r="M957" s="40"/>
      <c r="N957" s="38"/>
      <c r="O957" s="38"/>
      <c r="P957" s="40"/>
      <c r="Q957" s="43"/>
    </row>
    <row r="958" spans="1:17" ht="16.5" customHeight="1" x14ac:dyDescent="0.2">
      <c r="A958" s="98"/>
      <c r="B958" s="40"/>
      <c r="C958" s="98"/>
      <c r="D958" s="99"/>
      <c r="E958" s="99"/>
      <c r="F958" s="40"/>
      <c r="G958" s="40"/>
      <c r="H958" s="40"/>
      <c r="I958" s="40"/>
      <c r="J958" s="40"/>
      <c r="K958" s="40"/>
      <c r="L958" s="38"/>
      <c r="M958" s="40"/>
      <c r="N958" s="38"/>
      <c r="O958" s="38"/>
      <c r="P958" s="40"/>
      <c r="Q958" s="43"/>
    </row>
    <row r="959" spans="1:17" ht="16.5" customHeight="1" x14ac:dyDescent="0.2">
      <c r="A959" s="98"/>
      <c r="B959" s="40"/>
      <c r="C959" s="98"/>
      <c r="D959" s="99"/>
      <c r="E959" s="99"/>
      <c r="F959" s="40"/>
      <c r="G959" s="40"/>
      <c r="H959" s="40"/>
      <c r="I959" s="40"/>
      <c r="J959" s="40"/>
      <c r="K959" s="40"/>
      <c r="L959" s="38"/>
      <c r="M959" s="40"/>
      <c r="N959" s="38"/>
      <c r="O959" s="38"/>
      <c r="P959" s="40"/>
      <c r="Q959" s="43"/>
    </row>
    <row r="960" spans="1:17" ht="16.5" customHeight="1" x14ac:dyDescent="0.2">
      <c r="A960" s="98"/>
      <c r="B960" s="40"/>
      <c r="C960" s="98"/>
      <c r="D960" s="99"/>
      <c r="E960" s="99"/>
      <c r="F960" s="40"/>
      <c r="G960" s="40"/>
      <c r="H960" s="40"/>
      <c r="I960" s="40"/>
      <c r="J960" s="40"/>
      <c r="K960" s="40"/>
      <c r="L960" s="38"/>
      <c r="M960" s="40"/>
      <c r="N960" s="38"/>
      <c r="O960" s="38"/>
      <c r="P960" s="40"/>
      <c r="Q960" s="43"/>
    </row>
    <row r="961" spans="1:17" ht="16.5" customHeight="1" x14ac:dyDescent="0.2">
      <c r="A961" s="98"/>
      <c r="B961" s="40"/>
      <c r="C961" s="98"/>
      <c r="D961" s="99"/>
      <c r="E961" s="99"/>
      <c r="F961" s="40"/>
      <c r="G961" s="40"/>
      <c r="H961" s="40"/>
      <c r="I961" s="40"/>
      <c r="J961" s="40"/>
      <c r="K961" s="40"/>
      <c r="L961" s="38"/>
      <c r="M961" s="40"/>
      <c r="N961" s="38"/>
      <c r="O961" s="38"/>
      <c r="P961" s="40"/>
      <c r="Q961" s="43"/>
    </row>
    <row r="962" spans="1:17" ht="16.5" customHeight="1" x14ac:dyDescent="0.2">
      <c r="A962" s="98"/>
      <c r="B962" s="40"/>
      <c r="C962" s="98"/>
      <c r="D962" s="99"/>
      <c r="E962" s="99"/>
      <c r="F962" s="40"/>
      <c r="G962" s="40"/>
      <c r="H962" s="40"/>
      <c r="I962" s="40"/>
      <c r="J962" s="40"/>
      <c r="K962" s="40"/>
      <c r="L962" s="38"/>
      <c r="M962" s="40"/>
      <c r="N962" s="38"/>
      <c r="O962" s="38"/>
      <c r="P962" s="40"/>
      <c r="Q962" s="43"/>
    </row>
    <row r="963" spans="1:17" ht="16.5" customHeight="1" x14ac:dyDescent="0.2">
      <c r="A963" s="98"/>
      <c r="B963" s="40"/>
      <c r="C963" s="98"/>
      <c r="D963" s="99"/>
      <c r="E963" s="99"/>
      <c r="F963" s="40"/>
      <c r="G963" s="40"/>
      <c r="H963" s="40"/>
      <c r="I963" s="40"/>
      <c r="J963" s="40"/>
      <c r="K963" s="40"/>
      <c r="L963" s="38"/>
      <c r="M963" s="40"/>
      <c r="N963" s="38"/>
      <c r="O963" s="38"/>
      <c r="P963" s="40"/>
      <c r="Q963" s="43"/>
    </row>
    <row r="964" spans="1:17" ht="16.5" customHeight="1" x14ac:dyDescent="0.2">
      <c r="A964" s="98"/>
      <c r="B964" s="40"/>
      <c r="C964" s="98"/>
      <c r="D964" s="99"/>
      <c r="E964" s="99"/>
      <c r="F964" s="40"/>
      <c r="G964" s="40"/>
      <c r="H964" s="40"/>
      <c r="I964" s="40"/>
      <c r="J964" s="40"/>
      <c r="K964" s="40"/>
      <c r="L964" s="38"/>
      <c r="M964" s="40"/>
      <c r="N964" s="38"/>
      <c r="O964" s="38"/>
      <c r="P964" s="40"/>
      <c r="Q964" s="43"/>
    </row>
    <row r="965" spans="1:17" ht="16.5" customHeight="1" x14ac:dyDescent="0.2">
      <c r="A965" s="98"/>
      <c r="B965" s="40"/>
      <c r="C965" s="98"/>
      <c r="D965" s="99"/>
      <c r="E965" s="99"/>
      <c r="F965" s="40"/>
      <c r="G965" s="40"/>
      <c r="H965" s="40"/>
      <c r="I965" s="40"/>
      <c r="J965" s="40"/>
      <c r="K965" s="40"/>
      <c r="L965" s="38"/>
      <c r="M965" s="40"/>
      <c r="N965" s="38"/>
      <c r="O965" s="38"/>
      <c r="P965" s="40"/>
      <c r="Q965" s="43"/>
    </row>
    <row r="966" spans="1:17" ht="16.5" customHeight="1" x14ac:dyDescent="0.2">
      <c r="A966" s="98"/>
      <c r="B966" s="40"/>
      <c r="C966" s="98"/>
      <c r="D966" s="99"/>
      <c r="E966" s="99"/>
      <c r="F966" s="40"/>
      <c r="G966" s="40"/>
      <c r="H966" s="40"/>
      <c r="I966" s="40"/>
      <c r="J966" s="40"/>
      <c r="K966" s="40"/>
      <c r="L966" s="38"/>
      <c r="M966" s="40"/>
      <c r="N966" s="38"/>
      <c r="O966" s="38"/>
      <c r="P966" s="40"/>
      <c r="Q966" s="43"/>
    </row>
    <row r="967" spans="1:17" ht="16.5" customHeight="1" x14ac:dyDescent="0.2">
      <c r="A967" s="98"/>
      <c r="B967" s="40"/>
      <c r="C967" s="98"/>
      <c r="D967" s="99"/>
      <c r="E967" s="99"/>
      <c r="F967" s="40"/>
      <c r="G967" s="40"/>
      <c r="H967" s="40"/>
      <c r="I967" s="40"/>
      <c r="J967" s="40"/>
      <c r="K967" s="40"/>
      <c r="L967" s="38"/>
      <c r="M967" s="40"/>
      <c r="N967" s="38"/>
      <c r="O967" s="38"/>
      <c r="P967" s="40"/>
      <c r="Q967" s="43"/>
    </row>
    <row r="968" spans="1:17" ht="16.5" customHeight="1" x14ac:dyDescent="0.2">
      <c r="A968" s="98"/>
      <c r="B968" s="40"/>
      <c r="C968" s="98"/>
      <c r="D968" s="99"/>
      <c r="E968" s="99"/>
      <c r="F968" s="40"/>
      <c r="G968" s="40"/>
      <c r="H968" s="40"/>
      <c r="I968" s="40"/>
      <c r="J968" s="40"/>
      <c r="K968" s="40"/>
      <c r="L968" s="38"/>
      <c r="M968" s="40"/>
      <c r="N968" s="38"/>
      <c r="O968" s="38"/>
      <c r="P968" s="40"/>
      <c r="Q968" s="43"/>
    </row>
    <row r="969" spans="1:17" ht="16.5" customHeight="1" x14ac:dyDescent="0.2">
      <c r="A969" s="98"/>
      <c r="B969" s="40"/>
      <c r="C969" s="98"/>
      <c r="D969" s="99"/>
      <c r="E969" s="99"/>
      <c r="F969" s="40"/>
      <c r="G969" s="40"/>
      <c r="H969" s="40"/>
      <c r="I969" s="40"/>
      <c r="J969" s="40"/>
      <c r="K969" s="40"/>
      <c r="L969" s="38"/>
      <c r="M969" s="40"/>
      <c r="N969" s="38"/>
      <c r="O969" s="38"/>
      <c r="P969" s="40"/>
      <c r="Q969" s="43"/>
    </row>
    <row r="970" spans="1:17" ht="16.5" customHeight="1" x14ac:dyDescent="0.2">
      <c r="A970" s="98"/>
      <c r="B970" s="40"/>
      <c r="C970" s="98"/>
      <c r="D970" s="99"/>
      <c r="E970" s="99"/>
      <c r="F970" s="40"/>
      <c r="G970" s="40"/>
      <c r="H970" s="40"/>
      <c r="I970" s="40"/>
      <c r="J970" s="40"/>
      <c r="K970" s="40"/>
      <c r="L970" s="38"/>
      <c r="M970" s="40"/>
      <c r="N970" s="38"/>
      <c r="O970" s="38"/>
      <c r="P970" s="40"/>
      <c r="Q970" s="43"/>
    </row>
    <row r="971" spans="1:17" ht="16.5" customHeight="1" x14ac:dyDescent="0.2">
      <c r="A971" s="98"/>
      <c r="B971" s="40"/>
      <c r="C971" s="98"/>
      <c r="D971" s="99"/>
      <c r="E971" s="99"/>
      <c r="F971" s="40"/>
      <c r="G971" s="40"/>
      <c r="H971" s="40"/>
      <c r="I971" s="40"/>
      <c r="J971" s="40"/>
      <c r="K971" s="40"/>
      <c r="L971" s="38"/>
      <c r="M971" s="40"/>
      <c r="N971" s="38"/>
      <c r="O971" s="38"/>
      <c r="P971" s="40"/>
      <c r="Q971" s="43"/>
    </row>
    <row r="972" spans="1:17" ht="16.5" customHeight="1" x14ac:dyDescent="0.2">
      <c r="A972" s="98"/>
      <c r="B972" s="40"/>
      <c r="C972" s="98"/>
      <c r="D972" s="99"/>
      <c r="E972" s="99"/>
      <c r="F972" s="40"/>
      <c r="G972" s="40"/>
      <c r="H972" s="40"/>
      <c r="I972" s="40"/>
      <c r="J972" s="40"/>
      <c r="K972" s="40"/>
      <c r="L972" s="38"/>
      <c r="M972" s="40"/>
      <c r="N972" s="38"/>
      <c r="O972" s="38"/>
      <c r="P972" s="40"/>
      <c r="Q972" s="43"/>
    </row>
    <row r="973" spans="1:17" ht="16.5" customHeight="1" x14ac:dyDescent="0.2">
      <c r="A973" s="98"/>
      <c r="B973" s="40"/>
      <c r="C973" s="98"/>
      <c r="D973" s="99"/>
      <c r="E973" s="99"/>
      <c r="F973" s="40"/>
      <c r="G973" s="40"/>
      <c r="H973" s="40"/>
      <c r="I973" s="40"/>
      <c r="J973" s="40"/>
      <c r="K973" s="40"/>
      <c r="L973" s="38"/>
      <c r="M973" s="40"/>
      <c r="N973" s="38"/>
      <c r="O973" s="38"/>
      <c r="P973" s="40"/>
      <c r="Q973" s="43"/>
    </row>
    <row r="974" spans="1:17" ht="16.5" customHeight="1" x14ac:dyDescent="0.2">
      <c r="A974" s="98"/>
      <c r="B974" s="40"/>
      <c r="C974" s="98"/>
      <c r="D974" s="99"/>
      <c r="E974" s="99"/>
      <c r="F974" s="40"/>
      <c r="G974" s="40"/>
      <c r="H974" s="40"/>
      <c r="I974" s="40"/>
      <c r="J974" s="40"/>
      <c r="K974" s="40"/>
      <c r="L974" s="38"/>
      <c r="M974" s="40"/>
      <c r="N974" s="38"/>
      <c r="O974" s="38"/>
      <c r="P974" s="40"/>
      <c r="Q974" s="43"/>
    </row>
    <row r="975" spans="1:17" ht="16.5" customHeight="1" x14ac:dyDescent="0.2">
      <c r="A975" s="98"/>
      <c r="B975" s="40"/>
      <c r="C975" s="98"/>
      <c r="D975" s="99"/>
      <c r="E975" s="99"/>
      <c r="F975" s="40"/>
      <c r="G975" s="40"/>
      <c r="H975" s="40"/>
      <c r="I975" s="40"/>
      <c r="J975" s="40"/>
      <c r="K975" s="40"/>
      <c r="L975" s="38"/>
      <c r="M975" s="40"/>
      <c r="N975" s="38"/>
      <c r="O975" s="38"/>
      <c r="P975" s="40"/>
      <c r="Q975" s="43"/>
    </row>
    <row r="976" spans="1:17" ht="16.5" customHeight="1" x14ac:dyDescent="0.2">
      <c r="A976" s="98"/>
      <c r="B976" s="40"/>
      <c r="C976" s="98"/>
      <c r="D976" s="99"/>
      <c r="E976" s="99"/>
      <c r="F976" s="40"/>
      <c r="G976" s="40"/>
      <c r="H976" s="40"/>
      <c r="I976" s="40"/>
      <c r="J976" s="40"/>
      <c r="K976" s="40"/>
      <c r="L976" s="38"/>
      <c r="M976" s="40"/>
      <c r="N976" s="38"/>
      <c r="O976" s="38"/>
      <c r="P976" s="40"/>
      <c r="Q976" s="43"/>
    </row>
    <row r="977" spans="1:17" ht="16.5" customHeight="1" x14ac:dyDescent="0.2">
      <c r="A977" s="98"/>
      <c r="B977" s="40"/>
      <c r="C977" s="98"/>
      <c r="D977" s="99"/>
      <c r="E977" s="99"/>
      <c r="F977" s="40"/>
      <c r="G977" s="40"/>
      <c r="H977" s="40"/>
      <c r="I977" s="40"/>
      <c r="J977" s="40"/>
      <c r="K977" s="40"/>
      <c r="L977" s="38"/>
      <c r="M977" s="40"/>
      <c r="N977" s="38"/>
      <c r="O977" s="38"/>
      <c r="P977" s="40"/>
      <c r="Q977" s="43"/>
    </row>
    <row r="978" spans="1:17" ht="16.5" customHeight="1" x14ac:dyDescent="0.2">
      <c r="A978" s="98"/>
      <c r="B978" s="40"/>
      <c r="C978" s="98"/>
      <c r="D978" s="99"/>
      <c r="E978" s="99"/>
      <c r="F978" s="40"/>
      <c r="G978" s="40"/>
      <c r="H978" s="40"/>
      <c r="I978" s="40"/>
      <c r="J978" s="40"/>
      <c r="K978" s="40"/>
      <c r="L978" s="38"/>
      <c r="M978" s="40"/>
      <c r="N978" s="38"/>
      <c r="O978" s="38"/>
      <c r="P978" s="40"/>
      <c r="Q978" s="43"/>
    </row>
    <row r="979" spans="1:17" ht="16.5" customHeight="1" x14ac:dyDescent="0.2">
      <c r="A979" s="98"/>
      <c r="B979" s="40"/>
      <c r="C979" s="98"/>
      <c r="D979" s="99"/>
      <c r="E979" s="99"/>
      <c r="F979" s="40"/>
      <c r="G979" s="40"/>
      <c r="H979" s="40"/>
      <c r="I979" s="40"/>
      <c r="J979" s="40"/>
      <c r="K979" s="40"/>
      <c r="L979" s="38"/>
      <c r="M979" s="40"/>
      <c r="N979" s="38"/>
      <c r="O979" s="38"/>
      <c r="P979" s="40"/>
      <c r="Q979" s="43"/>
    </row>
    <row r="980" spans="1:17" ht="16.5" customHeight="1" x14ac:dyDescent="0.2">
      <c r="A980" s="98"/>
      <c r="B980" s="40"/>
      <c r="C980" s="98"/>
      <c r="D980" s="99"/>
      <c r="E980" s="99"/>
      <c r="F980" s="40"/>
      <c r="G980" s="40"/>
      <c r="H980" s="40"/>
      <c r="I980" s="40"/>
      <c r="J980" s="40"/>
      <c r="K980" s="40"/>
      <c r="L980" s="38"/>
      <c r="M980" s="40"/>
      <c r="N980" s="38"/>
      <c r="O980" s="38"/>
      <c r="P980" s="40"/>
      <c r="Q980" s="43"/>
    </row>
    <row r="981" spans="1:17" ht="16.5" customHeight="1" x14ac:dyDescent="0.2">
      <c r="A981" s="98"/>
      <c r="B981" s="40"/>
      <c r="C981" s="98"/>
      <c r="D981" s="99"/>
      <c r="E981" s="99"/>
      <c r="F981" s="40"/>
      <c r="G981" s="40"/>
      <c r="H981" s="40"/>
      <c r="I981" s="40"/>
      <c r="J981" s="40"/>
      <c r="K981" s="40"/>
      <c r="L981" s="38"/>
      <c r="M981" s="40"/>
      <c r="N981" s="38"/>
      <c r="O981" s="38"/>
      <c r="P981" s="40"/>
      <c r="Q981" s="43"/>
    </row>
    <row r="982" spans="1:17" ht="16.5" customHeight="1" x14ac:dyDescent="0.2">
      <c r="A982" s="98"/>
      <c r="B982" s="40"/>
      <c r="C982" s="98"/>
      <c r="D982" s="99"/>
      <c r="E982" s="99"/>
      <c r="F982" s="40"/>
      <c r="G982" s="40"/>
      <c r="H982" s="40"/>
      <c r="I982" s="40"/>
      <c r="J982" s="40"/>
      <c r="K982" s="40"/>
      <c r="L982" s="38"/>
      <c r="M982" s="40"/>
      <c r="N982" s="38"/>
      <c r="O982" s="38"/>
      <c r="P982" s="40"/>
      <c r="Q982" s="43"/>
    </row>
    <row r="983" spans="1:17" ht="16.5" customHeight="1" x14ac:dyDescent="0.2">
      <c r="A983" s="98"/>
      <c r="B983" s="40"/>
      <c r="C983" s="98"/>
      <c r="D983" s="99"/>
      <c r="E983" s="99"/>
      <c r="F983" s="40"/>
      <c r="G983" s="40"/>
      <c r="H983" s="40"/>
      <c r="I983" s="40"/>
      <c r="J983" s="40"/>
      <c r="K983" s="40"/>
      <c r="L983" s="38"/>
      <c r="M983" s="40"/>
      <c r="N983" s="38"/>
      <c r="O983" s="38"/>
      <c r="P983" s="40"/>
      <c r="Q983" s="43"/>
    </row>
    <row r="984" spans="1:17" ht="16.5" customHeight="1" x14ac:dyDescent="0.2">
      <c r="A984" s="98"/>
      <c r="B984" s="40"/>
      <c r="C984" s="98"/>
      <c r="D984" s="99"/>
      <c r="E984" s="99"/>
      <c r="F984" s="40"/>
      <c r="G984" s="40"/>
      <c r="H984" s="40"/>
      <c r="I984" s="40"/>
      <c r="J984" s="40"/>
      <c r="K984" s="40"/>
      <c r="L984" s="38"/>
      <c r="M984" s="40"/>
      <c r="N984" s="38"/>
      <c r="O984" s="38"/>
      <c r="P984" s="40"/>
      <c r="Q984" s="43"/>
    </row>
    <row r="985" spans="1:17" ht="16.5" customHeight="1" x14ac:dyDescent="0.2">
      <c r="A985" s="98"/>
      <c r="B985" s="40"/>
      <c r="C985" s="98"/>
      <c r="D985" s="99"/>
      <c r="E985" s="99"/>
      <c r="F985" s="40"/>
      <c r="G985" s="40"/>
      <c r="H985" s="40"/>
      <c r="I985" s="40"/>
      <c r="J985" s="40"/>
      <c r="K985" s="40"/>
      <c r="L985" s="38"/>
      <c r="M985" s="40"/>
      <c r="N985" s="38"/>
      <c r="O985" s="38"/>
      <c r="P985" s="40"/>
      <c r="Q985" s="43"/>
    </row>
    <row r="986" spans="1:17" ht="16.5" customHeight="1" x14ac:dyDescent="0.2">
      <c r="A986" s="98"/>
      <c r="B986" s="40"/>
      <c r="C986" s="98"/>
      <c r="D986" s="99"/>
      <c r="E986" s="99"/>
      <c r="F986" s="40"/>
      <c r="G986" s="40"/>
      <c r="H986" s="40"/>
      <c r="I986" s="40"/>
      <c r="J986" s="40"/>
      <c r="K986" s="40"/>
      <c r="L986" s="38"/>
      <c r="M986" s="40"/>
      <c r="N986" s="38"/>
      <c r="O986" s="38"/>
      <c r="P986" s="40"/>
      <c r="Q986" s="43"/>
    </row>
    <row r="987" spans="1:17" ht="16.5" customHeight="1" x14ac:dyDescent="0.2">
      <c r="A987" s="98"/>
      <c r="B987" s="40"/>
      <c r="C987" s="98"/>
      <c r="D987" s="99"/>
      <c r="E987" s="99"/>
      <c r="F987" s="40"/>
      <c r="G987" s="40"/>
      <c r="H987" s="40"/>
      <c r="I987" s="40"/>
      <c r="J987" s="40"/>
      <c r="K987" s="40"/>
      <c r="L987" s="38"/>
      <c r="M987" s="40"/>
      <c r="N987" s="38"/>
      <c r="O987" s="38"/>
      <c r="P987" s="40"/>
      <c r="Q987" s="43"/>
    </row>
    <row r="988" spans="1:17" ht="16.5" customHeight="1" x14ac:dyDescent="0.2">
      <c r="A988" s="98"/>
      <c r="B988" s="40"/>
      <c r="C988" s="98"/>
      <c r="D988" s="99"/>
      <c r="E988" s="99"/>
      <c r="F988" s="40"/>
      <c r="G988" s="40"/>
      <c r="H988" s="40"/>
      <c r="I988" s="40"/>
      <c r="J988" s="40"/>
      <c r="K988" s="40"/>
      <c r="L988" s="38"/>
      <c r="M988" s="40"/>
      <c r="N988" s="38"/>
      <c r="O988" s="38"/>
      <c r="P988" s="40"/>
      <c r="Q988" s="43"/>
    </row>
    <row r="989" spans="1:17" ht="16.5" customHeight="1" x14ac:dyDescent="0.2">
      <c r="A989" s="98"/>
      <c r="B989" s="40"/>
      <c r="C989" s="98"/>
      <c r="D989" s="99"/>
      <c r="E989" s="99"/>
      <c r="F989" s="40"/>
      <c r="G989" s="40"/>
      <c r="H989" s="40"/>
      <c r="I989" s="40"/>
      <c r="J989" s="40"/>
      <c r="K989" s="40"/>
      <c r="L989" s="38"/>
      <c r="M989" s="40"/>
      <c r="N989" s="38"/>
      <c r="O989" s="38"/>
      <c r="P989" s="40"/>
      <c r="Q989" s="43"/>
    </row>
    <row r="990" spans="1:17" ht="16.5" customHeight="1" x14ac:dyDescent="0.2">
      <c r="A990" s="98"/>
      <c r="B990" s="40"/>
      <c r="C990" s="98"/>
      <c r="D990" s="99"/>
      <c r="E990" s="99"/>
      <c r="F990" s="40"/>
      <c r="G990" s="40"/>
      <c r="H990" s="40"/>
      <c r="I990" s="40"/>
      <c r="J990" s="40"/>
      <c r="K990" s="40"/>
      <c r="L990" s="38"/>
      <c r="M990" s="40"/>
      <c r="N990" s="38"/>
      <c r="O990" s="38"/>
      <c r="P990" s="40"/>
      <c r="Q990" s="43"/>
    </row>
    <row r="991" spans="1:17" ht="16.5" customHeight="1" x14ac:dyDescent="0.2">
      <c r="A991" s="98"/>
      <c r="B991" s="40"/>
      <c r="C991" s="98"/>
      <c r="D991" s="99"/>
      <c r="E991" s="99"/>
      <c r="F991" s="40"/>
      <c r="G991" s="40"/>
      <c r="H991" s="40"/>
      <c r="I991" s="40"/>
      <c r="J991" s="40"/>
      <c r="K991" s="40"/>
      <c r="L991" s="38"/>
      <c r="M991" s="40"/>
      <c r="N991" s="38"/>
      <c r="O991" s="38"/>
      <c r="P991" s="40"/>
      <c r="Q991" s="43"/>
    </row>
    <row r="992" spans="1:17" ht="16.5" customHeight="1" x14ac:dyDescent="0.2">
      <c r="A992" s="98"/>
      <c r="B992" s="40"/>
      <c r="C992" s="98"/>
      <c r="D992" s="99"/>
      <c r="E992" s="99"/>
      <c r="F992" s="40"/>
      <c r="G992" s="40"/>
      <c r="H992" s="40"/>
      <c r="I992" s="40"/>
      <c r="J992" s="40"/>
      <c r="K992" s="40"/>
      <c r="L992" s="38"/>
      <c r="M992" s="40"/>
      <c r="N992" s="38"/>
      <c r="O992" s="38"/>
      <c r="P992" s="40"/>
      <c r="Q992" s="43"/>
    </row>
    <row r="993" spans="1:17" ht="16.5" customHeight="1" x14ac:dyDescent="0.2">
      <c r="A993" s="98"/>
      <c r="B993" s="40"/>
      <c r="C993" s="98"/>
      <c r="D993" s="99"/>
      <c r="E993" s="99"/>
      <c r="F993" s="40"/>
      <c r="G993" s="40"/>
      <c r="H993" s="40"/>
      <c r="I993" s="40"/>
      <c r="J993" s="40"/>
      <c r="K993" s="40"/>
      <c r="L993" s="38"/>
      <c r="M993" s="40"/>
      <c r="N993" s="38"/>
      <c r="O993" s="38"/>
      <c r="P993" s="40"/>
      <c r="Q993" s="43"/>
    </row>
    <row r="994" spans="1:17" ht="16.5" customHeight="1" x14ac:dyDescent="0.2">
      <c r="A994" s="98"/>
      <c r="B994" s="40"/>
      <c r="C994" s="98"/>
      <c r="D994" s="99"/>
      <c r="E994" s="99"/>
      <c r="F994" s="40"/>
      <c r="G994" s="40"/>
      <c r="H994" s="40"/>
      <c r="I994" s="40"/>
      <c r="J994" s="40"/>
      <c r="K994" s="40"/>
      <c r="L994" s="38"/>
      <c r="M994" s="40"/>
      <c r="N994" s="38"/>
      <c r="O994" s="38"/>
      <c r="P994" s="40"/>
      <c r="Q994" s="43"/>
    </row>
    <row r="995" spans="1:17" ht="16.5" customHeight="1" x14ac:dyDescent="0.2">
      <c r="A995" s="98"/>
      <c r="B995" s="40"/>
      <c r="C995" s="98"/>
      <c r="D995" s="99"/>
      <c r="E995" s="99"/>
      <c r="F995" s="40"/>
      <c r="G995" s="40"/>
      <c r="H995" s="40"/>
      <c r="I995" s="40"/>
      <c r="J995" s="40"/>
      <c r="K995" s="40"/>
      <c r="L995" s="38"/>
      <c r="M995" s="40"/>
      <c r="N995" s="38"/>
      <c r="O995" s="38"/>
      <c r="P995" s="40"/>
      <c r="Q995" s="43"/>
    </row>
    <row r="996" spans="1:17" ht="16.5" customHeight="1" x14ac:dyDescent="0.2">
      <c r="A996" s="98"/>
      <c r="B996" s="40"/>
      <c r="C996" s="98"/>
      <c r="D996" s="99"/>
      <c r="E996" s="99"/>
      <c r="F996" s="40"/>
      <c r="G996" s="40"/>
      <c r="H996" s="40"/>
      <c r="I996" s="40"/>
      <c r="J996" s="40"/>
      <c r="K996" s="40"/>
      <c r="L996" s="38"/>
      <c r="M996" s="40"/>
      <c r="N996" s="38"/>
      <c r="O996" s="38"/>
      <c r="P996" s="40"/>
      <c r="Q996" s="43"/>
    </row>
    <row r="997" spans="1:17" ht="16.5" customHeight="1" x14ac:dyDescent="0.2">
      <c r="A997" s="98"/>
      <c r="B997" s="40"/>
      <c r="C997" s="98"/>
      <c r="D997" s="99"/>
      <c r="E997" s="99"/>
      <c r="F997" s="40"/>
      <c r="G997" s="40"/>
      <c r="H997" s="40"/>
      <c r="I997" s="40"/>
      <c r="J997" s="40"/>
      <c r="K997" s="40"/>
      <c r="L997" s="38"/>
      <c r="M997" s="40"/>
      <c r="N997" s="38"/>
      <c r="O997" s="38"/>
      <c r="P997" s="40"/>
      <c r="Q997" s="43"/>
    </row>
    <row r="998" spans="1:17" ht="16.5" customHeight="1" x14ac:dyDescent="0.2">
      <c r="A998" s="98"/>
      <c r="B998" s="40"/>
      <c r="C998" s="98"/>
      <c r="D998" s="99"/>
      <c r="E998" s="99"/>
      <c r="F998" s="40"/>
      <c r="G998" s="40"/>
      <c r="H998" s="40"/>
      <c r="I998" s="40"/>
      <c r="J998" s="40"/>
      <c r="K998" s="40"/>
      <c r="L998" s="38"/>
      <c r="M998" s="40"/>
      <c r="N998" s="38"/>
      <c r="O998" s="38"/>
      <c r="P998" s="40"/>
      <c r="Q998" s="43"/>
    </row>
    <row r="999" spans="1:17" ht="16.5" customHeight="1" x14ac:dyDescent="0.2">
      <c r="A999" s="98"/>
      <c r="B999" s="40"/>
      <c r="C999" s="98"/>
      <c r="D999" s="99"/>
      <c r="E999" s="99"/>
      <c r="F999" s="40"/>
      <c r="G999" s="40"/>
      <c r="H999" s="40"/>
      <c r="I999" s="40"/>
      <c r="J999" s="40"/>
      <c r="K999" s="40"/>
      <c r="L999" s="38"/>
      <c r="M999" s="40"/>
      <c r="N999" s="38"/>
      <c r="O999" s="38"/>
      <c r="P999" s="40"/>
      <c r="Q999" s="43"/>
    </row>
    <row r="1000" spans="1:17" ht="16.5" customHeight="1" x14ac:dyDescent="0.2">
      <c r="A1000" s="98"/>
      <c r="B1000" s="40"/>
      <c r="C1000" s="98"/>
      <c r="D1000" s="99"/>
      <c r="E1000" s="99"/>
      <c r="F1000" s="40"/>
      <c r="G1000" s="40"/>
      <c r="H1000" s="40"/>
      <c r="I1000" s="40"/>
      <c r="J1000" s="40"/>
      <c r="K1000" s="40"/>
      <c r="L1000" s="38"/>
      <c r="M1000" s="40"/>
      <c r="N1000" s="38"/>
      <c r="O1000" s="38"/>
      <c r="P1000" s="40"/>
      <c r="Q1000" s="43"/>
    </row>
    <row r="1001" spans="1:17" ht="16.5" customHeight="1" x14ac:dyDescent="0.2">
      <c r="A1001" s="98"/>
      <c r="B1001" s="40"/>
      <c r="C1001" s="98"/>
      <c r="D1001" s="99"/>
      <c r="E1001" s="99"/>
      <c r="F1001" s="40"/>
      <c r="G1001" s="40"/>
      <c r="H1001" s="40"/>
      <c r="I1001" s="40"/>
      <c r="J1001" s="40"/>
      <c r="K1001" s="40"/>
      <c r="L1001" s="38"/>
      <c r="M1001" s="40"/>
      <c r="N1001" s="38"/>
      <c r="O1001" s="38"/>
      <c r="P1001" s="40"/>
      <c r="Q1001" s="43"/>
    </row>
    <row r="1002" spans="1:17" ht="16.5" customHeight="1" x14ac:dyDescent="0.2">
      <c r="A1002" s="98"/>
      <c r="B1002" s="40"/>
      <c r="C1002" s="98"/>
      <c r="D1002" s="99"/>
      <c r="E1002" s="99"/>
      <c r="F1002" s="40"/>
      <c r="G1002" s="40"/>
      <c r="H1002" s="40"/>
      <c r="I1002" s="40"/>
      <c r="J1002" s="40"/>
      <c r="K1002" s="40"/>
      <c r="L1002" s="38"/>
      <c r="M1002" s="40"/>
      <c r="N1002" s="38"/>
      <c r="O1002" s="38"/>
      <c r="P1002" s="40"/>
      <c r="Q1002" s="43"/>
    </row>
    <row r="1003" spans="1:17" ht="16.5" customHeight="1" x14ac:dyDescent="0.2">
      <c r="A1003" s="98"/>
      <c r="B1003" s="40"/>
      <c r="C1003" s="98"/>
      <c r="D1003" s="99"/>
      <c r="E1003" s="99"/>
      <c r="F1003" s="40"/>
      <c r="G1003" s="40"/>
      <c r="H1003" s="40"/>
      <c r="I1003" s="40"/>
      <c r="J1003" s="40"/>
      <c r="K1003" s="40"/>
      <c r="L1003" s="38"/>
      <c r="M1003" s="40"/>
      <c r="N1003" s="38"/>
      <c r="O1003" s="38"/>
      <c r="P1003" s="40"/>
      <c r="Q1003" s="43"/>
    </row>
    <row r="1004" spans="1:17" ht="16.5" customHeight="1" x14ac:dyDescent="0.2">
      <c r="A1004" s="98"/>
      <c r="B1004" s="40"/>
      <c r="C1004" s="98"/>
      <c r="D1004" s="99"/>
      <c r="E1004" s="99"/>
      <c r="F1004" s="40"/>
      <c r="G1004" s="40"/>
      <c r="H1004" s="40"/>
      <c r="I1004" s="40"/>
      <c r="J1004" s="40"/>
      <c r="K1004" s="40"/>
      <c r="L1004" s="38"/>
      <c r="M1004" s="40"/>
      <c r="N1004" s="38"/>
      <c r="O1004" s="38"/>
      <c r="P1004" s="40"/>
      <c r="Q1004" s="43"/>
    </row>
    <row r="1005" spans="1:17" ht="16.5" customHeight="1" x14ac:dyDescent="0.2">
      <c r="A1005" s="98"/>
      <c r="B1005" s="40"/>
      <c r="C1005" s="98"/>
      <c r="D1005" s="99"/>
      <c r="E1005" s="99"/>
      <c r="F1005" s="40"/>
      <c r="G1005" s="40"/>
      <c r="H1005" s="40"/>
      <c r="I1005" s="40"/>
      <c r="J1005" s="40"/>
      <c r="K1005" s="40"/>
      <c r="L1005" s="38"/>
      <c r="M1005" s="40"/>
      <c r="N1005" s="38"/>
      <c r="O1005" s="38"/>
      <c r="P1005" s="40"/>
      <c r="Q1005" s="43"/>
    </row>
    <row r="1006" spans="1:17" ht="16.5" customHeight="1" x14ac:dyDescent="0.2">
      <c r="A1006" s="98"/>
      <c r="B1006" s="40"/>
      <c r="C1006" s="98"/>
      <c r="D1006" s="99"/>
      <c r="E1006" s="99"/>
      <c r="F1006" s="40"/>
      <c r="G1006" s="40"/>
      <c r="H1006" s="40"/>
      <c r="I1006" s="40"/>
      <c r="J1006" s="40"/>
      <c r="K1006" s="40"/>
      <c r="L1006" s="38"/>
      <c r="M1006" s="40"/>
      <c r="N1006" s="38"/>
      <c r="O1006" s="38"/>
      <c r="P1006" s="40"/>
      <c r="Q1006" s="43"/>
    </row>
    <row r="1007" spans="1:17" ht="16.5" customHeight="1" x14ac:dyDescent="0.2">
      <c r="A1007" s="98"/>
      <c r="B1007" s="40"/>
      <c r="C1007" s="98"/>
      <c r="D1007" s="99"/>
      <c r="E1007" s="99"/>
      <c r="F1007" s="40"/>
      <c r="G1007" s="40"/>
      <c r="H1007" s="40"/>
      <c r="I1007" s="40"/>
      <c r="J1007" s="40"/>
      <c r="K1007" s="40"/>
      <c r="L1007" s="38"/>
      <c r="M1007" s="40"/>
      <c r="N1007" s="38"/>
      <c r="O1007" s="38"/>
      <c r="P1007" s="40"/>
      <c r="Q1007" s="43"/>
    </row>
    <row r="1008" spans="1:17" ht="16.5" customHeight="1" x14ac:dyDescent="0.2">
      <c r="A1008" s="98"/>
      <c r="B1008" s="40"/>
      <c r="C1008" s="98"/>
      <c r="D1008" s="99"/>
      <c r="E1008" s="99"/>
      <c r="F1008" s="40"/>
      <c r="G1008" s="40"/>
      <c r="H1008" s="40"/>
      <c r="I1008" s="40"/>
      <c r="J1008" s="40"/>
      <c r="K1008" s="40"/>
      <c r="L1008" s="38"/>
      <c r="M1008" s="40"/>
      <c r="N1008" s="38"/>
      <c r="O1008" s="38"/>
      <c r="P1008" s="40"/>
      <c r="Q1008" s="43"/>
    </row>
    <row r="1009" spans="1:17" ht="16.5" customHeight="1" x14ac:dyDescent="0.2">
      <c r="A1009" s="98"/>
      <c r="B1009" s="40"/>
      <c r="C1009" s="98"/>
      <c r="D1009" s="99"/>
      <c r="E1009" s="99"/>
      <c r="F1009" s="40"/>
      <c r="G1009" s="40"/>
      <c r="H1009" s="40"/>
      <c r="I1009" s="40"/>
      <c r="J1009" s="40"/>
      <c r="K1009" s="40"/>
      <c r="L1009" s="38"/>
      <c r="M1009" s="40"/>
      <c r="N1009" s="38"/>
      <c r="O1009" s="38"/>
      <c r="P1009" s="40"/>
      <c r="Q1009" s="43"/>
    </row>
    <row r="1010" spans="1:17" ht="16.5" customHeight="1" x14ac:dyDescent="0.2">
      <c r="A1010" s="98"/>
      <c r="B1010" s="40"/>
      <c r="C1010" s="98"/>
      <c r="D1010" s="99"/>
      <c r="E1010" s="99"/>
      <c r="F1010" s="40"/>
      <c r="G1010" s="40"/>
      <c r="H1010" s="40"/>
      <c r="I1010" s="40"/>
      <c r="J1010" s="40"/>
      <c r="K1010" s="40"/>
      <c r="L1010" s="38"/>
      <c r="M1010" s="40"/>
      <c r="N1010" s="38"/>
      <c r="O1010" s="38"/>
      <c r="P1010" s="40"/>
      <c r="Q1010" s="43"/>
    </row>
    <row r="1011" spans="1:17" ht="16.5" customHeight="1" x14ac:dyDescent="0.2">
      <c r="A1011" s="98"/>
      <c r="B1011" s="40"/>
      <c r="C1011" s="98"/>
      <c r="D1011" s="99"/>
      <c r="E1011" s="99"/>
      <c r="F1011" s="40"/>
      <c r="G1011" s="40"/>
      <c r="H1011" s="40"/>
      <c r="I1011" s="40"/>
      <c r="J1011" s="40"/>
      <c r="K1011" s="40"/>
      <c r="L1011" s="38"/>
      <c r="M1011" s="40"/>
      <c r="N1011" s="38"/>
      <c r="O1011" s="38"/>
      <c r="P1011" s="40"/>
      <c r="Q1011" s="43"/>
    </row>
    <row r="1012" spans="1:17" ht="16.5" customHeight="1" x14ac:dyDescent="0.2">
      <c r="A1012" s="98"/>
      <c r="B1012" s="40"/>
      <c r="C1012" s="98"/>
      <c r="D1012" s="99"/>
      <c r="E1012" s="99"/>
      <c r="F1012" s="40"/>
      <c r="G1012" s="40"/>
      <c r="H1012" s="40"/>
      <c r="I1012" s="40"/>
      <c r="J1012" s="40"/>
      <c r="K1012" s="40"/>
      <c r="L1012" s="38"/>
      <c r="M1012" s="40"/>
      <c r="N1012" s="38"/>
      <c r="O1012" s="38"/>
      <c r="P1012" s="40"/>
      <c r="Q1012" s="43"/>
    </row>
    <row r="1013" spans="1:17" ht="16.5" customHeight="1" x14ac:dyDescent="0.2">
      <c r="A1013" s="98"/>
      <c r="B1013" s="40"/>
      <c r="C1013" s="98"/>
      <c r="D1013" s="99"/>
      <c r="E1013" s="99"/>
      <c r="F1013" s="40"/>
      <c r="G1013" s="40"/>
      <c r="H1013" s="40"/>
      <c r="I1013" s="40"/>
      <c r="J1013" s="40"/>
      <c r="K1013" s="40"/>
      <c r="L1013" s="38"/>
      <c r="M1013" s="40"/>
      <c r="N1013" s="38"/>
      <c r="O1013" s="38"/>
      <c r="P1013" s="40"/>
      <c r="Q1013" s="43"/>
    </row>
    <row r="1014" spans="1:17" ht="16.5" customHeight="1" x14ac:dyDescent="0.2">
      <c r="A1014" s="98"/>
      <c r="B1014" s="40"/>
      <c r="C1014" s="98"/>
      <c r="D1014" s="99"/>
      <c r="E1014" s="99"/>
      <c r="F1014" s="40"/>
      <c r="G1014" s="40"/>
      <c r="H1014" s="40"/>
      <c r="I1014" s="40"/>
      <c r="J1014" s="40"/>
      <c r="K1014" s="40"/>
      <c r="L1014" s="38"/>
      <c r="M1014" s="40"/>
      <c r="N1014" s="38"/>
      <c r="O1014" s="38"/>
      <c r="P1014" s="40"/>
      <c r="Q1014" s="43"/>
    </row>
    <row r="1015" spans="1:17" ht="16.5" customHeight="1" x14ac:dyDescent="0.2">
      <c r="A1015" s="98"/>
      <c r="B1015" s="40"/>
      <c r="C1015" s="98"/>
      <c r="D1015" s="99"/>
      <c r="E1015" s="99"/>
      <c r="F1015" s="40"/>
      <c r="G1015" s="40"/>
      <c r="H1015" s="40"/>
      <c r="I1015" s="40"/>
      <c r="J1015" s="40"/>
      <c r="K1015" s="40"/>
      <c r="L1015" s="38"/>
      <c r="M1015" s="40"/>
      <c r="N1015" s="38"/>
      <c r="O1015" s="38"/>
      <c r="P1015" s="40"/>
      <c r="Q1015" s="43"/>
    </row>
    <row r="1016" spans="1:17" ht="16.5" customHeight="1" x14ac:dyDescent="0.2">
      <c r="A1016" s="98"/>
      <c r="B1016" s="40"/>
      <c r="C1016" s="98"/>
      <c r="D1016" s="99"/>
      <c r="E1016" s="99"/>
      <c r="F1016" s="40"/>
      <c r="G1016" s="40"/>
      <c r="H1016" s="40"/>
      <c r="I1016" s="40"/>
      <c r="J1016" s="40"/>
      <c r="K1016" s="40"/>
      <c r="L1016" s="38"/>
      <c r="M1016" s="40"/>
      <c r="N1016" s="38"/>
      <c r="O1016" s="38"/>
      <c r="P1016" s="40"/>
      <c r="Q1016" s="43"/>
    </row>
    <row r="1017" spans="1:17" ht="16.5" customHeight="1" x14ac:dyDescent="0.2">
      <c r="A1017" s="98"/>
      <c r="B1017" s="40"/>
      <c r="C1017" s="98"/>
      <c r="D1017" s="99"/>
      <c r="E1017" s="99"/>
      <c r="F1017" s="40"/>
      <c r="G1017" s="40"/>
      <c r="H1017" s="40"/>
      <c r="I1017" s="40"/>
      <c r="J1017" s="40"/>
      <c r="K1017" s="40"/>
      <c r="L1017" s="38"/>
      <c r="M1017" s="40"/>
      <c r="N1017" s="38"/>
      <c r="O1017" s="38"/>
      <c r="P1017" s="40"/>
      <c r="Q1017" s="43"/>
    </row>
    <row r="1018" spans="1:17" ht="16.5" customHeight="1" x14ac:dyDescent="0.2">
      <c r="A1018" s="98"/>
      <c r="B1018" s="40"/>
      <c r="C1018" s="98"/>
      <c r="D1018" s="99"/>
      <c r="E1018" s="99"/>
      <c r="F1018" s="40"/>
      <c r="G1018" s="40"/>
      <c r="H1018" s="40"/>
      <c r="I1018" s="40"/>
      <c r="J1018" s="40"/>
      <c r="K1018" s="40"/>
      <c r="L1018" s="38"/>
      <c r="M1018" s="40"/>
      <c r="N1018" s="38"/>
      <c r="O1018" s="38"/>
      <c r="P1018" s="40"/>
      <c r="Q1018" s="43"/>
    </row>
    <row r="1019" spans="1:17" ht="16.5" customHeight="1" x14ac:dyDescent="0.2">
      <c r="A1019" s="98"/>
      <c r="B1019" s="40"/>
      <c r="C1019" s="98"/>
      <c r="D1019" s="99"/>
      <c r="E1019" s="99"/>
      <c r="F1019" s="40"/>
      <c r="G1019" s="40"/>
      <c r="H1019" s="40"/>
      <c r="I1019" s="40"/>
      <c r="J1019" s="40"/>
      <c r="K1019" s="40"/>
      <c r="L1019" s="38"/>
      <c r="M1019" s="40"/>
      <c r="N1019" s="38"/>
      <c r="O1019" s="38"/>
      <c r="P1019" s="40"/>
      <c r="Q1019" s="43"/>
    </row>
    <row r="1020" spans="1:17" ht="16.5" customHeight="1" x14ac:dyDescent="0.2">
      <c r="A1020" s="98"/>
      <c r="B1020" s="40"/>
      <c r="C1020" s="98"/>
      <c r="D1020" s="99"/>
      <c r="E1020" s="99"/>
      <c r="F1020" s="40"/>
      <c r="G1020" s="40"/>
      <c r="H1020" s="40"/>
      <c r="I1020" s="40"/>
      <c r="J1020" s="40"/>
      <c r="K1020" s="40"/>
      <c r="L1020" s="38"/>
      <c r="M1020" s="40"/>
      <c r="N1020" s="38"/>
      <c r="O1020" s="38"/>
      <c r="P1020" s="40"/>
      <c r="Q1020" s="43"/>
    </row>
    <row r="1021" spans="1:17" ht="16.5" customHeight="1" x14ac:dyDescent="0.2">
      <c r="A1021" s="98"/>
      <c r="B1021" s="40"/>
      <c r="C1021" s="98"/>
      <c r="D1021" s="99"/>
      <c r="E1021" s="99"/>
      <c r="F1021" s="40"/>
      <c r="G1021" s="40"/>
      <c r="H1021" s="40"/>
      <c r="I1021" s="40"/>
      <c r="J1021" s="40"/>
      <c r="K1021" s="40"/>
      <c r="L1021" s="38"/>
      <c r="M1021" s="40"/>
      <c r="N1021" s="38"/>
      <c r="O1021" s="38"/>
      <c r="P1021" s="40"/>
      <c r="Q1021" s="43"/>
    </row>
    <row r="1022" spans="1:17" ht="16.5" customHeight="1" x14ac:dyDescent="0.2">
      <c r="A1022" s="98"/>
      <c r="B1022" s="40"/>
      <c r="C1022" s="98"/>
      <c r="D1022" s="99"/>
      <c r="E1022" s="99"/>
      <c r="F1022" s="40"/>
      <c r="G1022" s="40"/>
      <c r="H1022" s="40"/>
      <c r="I1022" s="40"/>
      <c r="J1022" s="40"/>
      <c r="K1022" s="40"/>
      <c r="L1022" s="38"/>
      <c r="M1022" s="40"/>
      <c r="N1022" s="38"/>
      <c r="O1022" s="38"/>
      <c r="P1022" s="40"/>
      <c r="Q1022" s="43"/>
    </row>
    <row r="1023" spans="1:17" ht="16.5" customHeight="1" x14ac:dyDescent="0.2">
      <c r="A1023" s="98"/>
      <c r="B1023" s="40"/>
      <c r="C1023" s="98"/>
      <c r="D1023" s="99"/>
      <c r="E1023" s="99"/>
      <c r="F1023" s="40"/>
      <c r="G1023" s="40"/>
      <c r="H1023" s="40"/>
      <c r="I1023" s="40"/>
      <c r="J1023" s="40"/>
      <c r="K1023" s="40"/>
      <c r="L1023" s="38"/>
      <c r="M1023" s="40"/>
      <c r="N1023" s="38"/>
      <c r="O1023" s="38"/>
      <c r="P1023" s="40"/>
      <c r="Q1023" s="43"/>
    </row>
    <row r="1024" spans="1:17" ht="16.5" customHeight="1" x14ac:dyDescent="0.2">
      <c r="A1024" s="98"/>
      <c r="B1024" s="40"/>
      <c r="C1024" s="98"/>
      <c r="D1024" s="99"/>
      <c r="E1024" s="99"/>
      <c r="F1024" s="40"/>
      <c r="G1024" s="40"/>
      <c r="H1024" s="40"/>
      <c r="I1024" s="40"/>
      <c r="J1024" s="40"/>
      <c r="K1024" s="40"/>
      <c r="L1024" s="38"/>
      <c r="M1024" s="40"/>
      <c r="N1024" s="38"/>
      <c r="O1024" s="38"/>
      <c r="P1024" s="40"/>
      <c r="Q1024" s="43"/>
    </row>
    <row r="1025" spans="1:17" ht="16.5" customHeight="1" x14ac:dyDescent="0.2">
      <c r="A1025" s="98"/>
      <c r="B1025" s="40"/>
      <c r="C1025" s="98"/>
      <c r="D1025" s="99"/>
      <c r="E1025" s="99"/>
      <c r="F1025" s="40"/>
      <c r="G1025" s="40"/>
      <c r="H1025" s="40"/>
      <c r="I1025" s="40"/>
      <c r="J1025" s="40"/>
      <c r="K1025" s="40"/>
      <c r="L1025" s="38"/>
      <c r="M1025" s="40"/>
      <c r="N1025" s="38"/>
      <c r="O1025" s="38"/>
      <c r="P1025" s="40"/>
      <c r="Q1025" s="43"/>
    </row>
    <row r="1026" spans="1:17" ht="16.5" customHeight="1" x14ac:dyDescent="0.2">
      <c r="A1026" s="98"/>
      <c r="B1026" s="40"/>
      <c r="C1026" s="98"/>
      <c r="D1026" s="99"/>
      <c r="E1026" s="99"/>
      <c r="F1026" s="40"/>
      <c r="G1026" s="40"/>
      <c r="H1026" s="40"/>
      <c r="I1026" s="40"/>
      <c r="J1026" s="40"/>
      <c r="K1026" s="40"/>
      <c r="L1026" s="38"/>
      <c r="M1026" s="40"/>
      <c r="N1026" s="38"/>
      <c r="O1026" s="38"/>
      <c r="P1026" s="40"/>
      <c r="Q1026" s="43"/>
    </row>
    <row r="1027" spans="1:17" ht="16.5" customHeight="1" x14ac:dyDescent="0.2">
      <c r="A1027" s="98"/>
      <c r="B1027" s="40"/>
      <c r="C1027" s="98"/>
      <c r="D1027" s="99"/>
      <c r="E1027" s="99"/>
      <c r="F1027" s="40"/>
      <c r="G1027" s="40"/>
      <c r="H1027" s="40"/>
      <c r="I1027" s="40"/>
      <c r="J1027" s="40"/>
      <c r="K1027" s="40"/>
      <c r="L1027" s="38"/>
      <c r="M1027" s="40"/>
      <c r="N1027" s="38"/>
      <c r="O1027" s="38"/>
      <c r="P1027" s="40"/>
      <c r="Q1027" s="43"/>
    </row>
    <row r="1028" spans="1:17" ht="16.5" customHeight="1" x14ac:dyDescent="0.2">
      <c r="A1028" s="98"/>
      <c r="B1028" s="40"/>
      <c r="C1028" s="98"/>
      <c r="D1028" s="99"/>
      <c r="E1028" s="99"/>
      <c r="F1028" s="40"/>
      <c r="G1028" s="40"/>
      <c r="H1028" s="40"/>
      <c r="I1028" s="40"/>
      <c r="J1028" s="40"/>
      <c r="K1028" s="40"/>
      <c r="L1028" s="38"/>
      <c r="M1028" s="40"/>
      <c r="N1028" s="38"/>
      <c r="O1028" s="38"/>
      <c r="P1028" s="40"/>
      <c r="Q1028" s="43"/>
    </row>
    <row r="1029" spans="1:17" ht="16.5" customHeight="1" x14ac:dyDescent="0.2">
      <c r="A1029" s="98"/>
      <c r="B1029" s="40"/>
      <c r="C1029" s="98"/>
      <c r="D1029" s="99"/>
      <c r="E1029" s="99"/>
      <c r="F1029" s="40"/>
      <c r="G1029" s="40"/>
      <c r="H1029" s="40"/>
      <c r="I1029" s="40"/>
      <c r="J1029" s="40"/>
      <c r="K1029" s="40"/>
      <c r="L1029" s="38"/>
      <c r="M1029" s="40"/>
      <c r="N1029" s="38"/>
      <c r="O1029" s="38"/>
      <c r="P1029" s="40"/>
      <c r="Q1029" s="43"/>
    </row>
    <row r="1030" spans="1:17" ht="16.5" customHeight="1" x14ac:dyDescent="0.2">
      <c r="A1030" s="98"/>
      <c r="B1030" s="40"/>
      <c r="C1030" s="98"/>
      <c r="D1030" s="99"/>
      <c r="E1030" s="99"/>
      <c r="F1030" s="40"/>
      <c r="G1030" s="40"/>
      <c r="H1030" s="40"/>
      <c r="I1030" s="40"/>
      <c r="J1030" s="40"/>
      <c r="K1030" s="40"/>
      <c r="L1030" s="38"/>
      <c r="M1030" s="40"/>
      <c r="N1030" s="38"/>
      <c r="O1030" s="38"/>
      <c r="P1030" s="40"/>
      <c r="Q1030" s="43"/>
    </row>
    <row r="1031" spans="1:17" ht="16.5" customHeight="1" x14ac:dyDescent="0.2">
      <c r="A1031" s="98"/>
      <c r="B1031" s="40"/>
      <c r="C1031" s="98"/>
      <c r="D1031" s="99"/>
      <c r="E1031" s="99"/>
      <c r="F1031" s="40"/>
      <c r="G1031" s="40"/>
      <c r="H1031" s="40"/>
      <c r="I1031" s="40"/>
      <c r="J1031" s="40"/>
      <c r="K1031" s="40"/>
      <c r="L1031" s="38"/>
      <c r="M1031" s="40"/>
      <c r="N1031" s="38"/>
      <c r="O1031" s="38"/>
      <c r="P1031" s="40"/>
      <c r="Q1031" s="43"/>
    </row>
    <row r="1032" spans="1:17" ht="16.5" customHeight="1" x14ac:dyDescent="0.2">
      <c r="A1032" s="98"/>
      <c r="B1032" s="40"/>
      <c r="C1032" s="98"/>
      <c r="D1032" s="99"/>
      <c r="E1032" s="99"/>
      <c r="F1032" s="40"/>
      <c r="G1032" s="40"/>
      <c r="H1032" s="40"/>
      <c r="I1032" s="40"/>
      <c r="J1032" s="40"/>
      <c r="K1032" s="40"/>
      <c r="L1032" s="38"/>
      <c r="M1032" s="40"/>
      <c r="N1032" s="38"/>
      <c r="O1032" s="38"/>
      <c r="P1032" s="40"/>
      <c r="Q1032" s="43"/>
    </row>
    <row r="1033" spans="1:17" ht="16.5" customHeight="1" x14ac:dyDescent="0.2">
      <c r="A1033" s="98"/>
      <c r="B1033" s="40"/>
      <c r="C1033" s="98"/>
      <c r="D1033" s="99"/>
      <c r="E1033" s="99"/>
      <c r="F1033" s="40"/>
      <c r="G1033" s="40"/>
      <c r="H1033" s="40"/>
      <c r="I1033" s="40"/>
      <c r="J1033" s="40"/>
      <c r="K1033" s="40"/>
      <c r="L1033" s="38"/>
      <c r="M1033" s="40"/>
      <c r="N1033" s="38"/>
      <c r="O1033" s="38"/>
      <c r="P1033" s="40"/>
      <c r="Q1033" s="43"/>
    </row>
    <row r="1034" spans="1:17" ht="16.5" customHeight="1" x14ac:dyDescent="0.2">
      <c r="A1034" s="98"/>
      <c r="B1034" s="40"/>
      <c r="C1034" s="98"/>
      <c r="D1034" s="99"/>
      <c r="E1034" s="99"/>
      <c r="F1034" s="40"/>
      <c r="G1034" s="40"/>
      <c r="H1034" s="40"/>
      <c r="I1034" s="40"/>
      <c r="J1034" s="40"/>
      <c r="K1034" s="40"/>
      <c r="L1034" s="38"/>
      <c r="M1034" s="40"/>
      <c r="N1034" s="38"/>
      <c r="O1034" s="38"/>
      <c r="P1034" s="40"/>
      <c r="Q1034" s="43"/>
    </row>
    <row r="1035" spans="1:17" ht="16.5" customHeight="1" x14ac:dyDescent="0.2">
      <c r="A1035" s="98"/>
      <c r="B1035" s="40"/>
      <c r="C1035" s="98"/>
      <c r="D1035" s="99"/>
      <c r="E1035" s="99"/>
      <c r="F1035" s="40"/>
      <c r="G1035" s="40"/>
      <c r="H1035" s="40"/>
      <c r="I1035" s="40"/>
      <c r="J1035" s="40"/>
      <c r="K1035" s="40"/>
      <c r="L1035" s="38"/>
      <c r="M1035" s="40"/>
      <c r="N1035" s="38"/>
      <c r="O1035" s="38"/>
      <c r="P1035" s="40"/>
      <c r="Q1035" s="43"/>
    </row>
    <row r="1036" spans="1:17" ht="16.5" customHeight="1" x14ac:dyDescent="0.2">
      <c r="A1036" s="98"/>
      <c r="B1036" s="40"/>
      <c r="C1036" s="98"/>
      <c r="D1036" s="99"/>
      <c r="E1036" s="99"/>
      <c r="F1036" s="40"/>
      <c r="G1036" s="40"/>
      <c r="H1036" s="40"/>
      <c r="I1036" s="40"/>
      <c r="J1036" s="40"/>
      <c r="K1036" s="40"/>
      <c r="L1036" s="38"/>
      <c r="M1036" s="40"/>
      <c r="N1036" s="38"/>
      <c r="O1036" s="38"/>
      <c r="P1036" s="40"/>
      <c r="Q1036" s="43"/>
    </row>
    <row r="1037" spans="1:17" ht="16.5" customHeight="1" x14ac:dyDescent="0.2">
      <c r="A1037" s="98"/>
      <c r="B1037" s="40"/>
      <c r="C1037" s="98"/>
      <c r="D1037" s="99"/>
      <c r="E1037" s="99"/>
      <c r="F1037" s="40"/>
      <c r="G1037" s="40"/>
      <c r="H1037" s="40"/>
      <c r="I1037" s="40"/>
      <c r="J1037" s="40"/>
      <c r="K1037" s="40"/>
      <c r="L1037" s="38"/>
      <c r="M1037" s="40"/>
      <c r="N1037" s="38"/>
      <c r="O1037" s="38"/>
      <c r="P1037" s="40"/>
      <c r="Q1037" s="43"/>
    </row>
    <row r="1038" spans="1:17" ht="16.5" customHeight="1" x14ac:dyDescent="0.2">
      <c r="A1038" s="98"/>
      <c r="B1038" s="40"/>
      <c r="C1038" s="98"/>
      <c r="D1038" s="99"/>
      <c r="E1038" s="99"/>
      <c r="F1038" s="40"/>
      <c r="G1038" s="40"/>
      <c r="H1038" s="40"/>
      <c r="I1038" s="40"/>
      <c r="J1038" s="40"/>
      <c r="K1038" s="40"/>
      <c r="L1038" s="38"/>
      <c r="M1038" s="40"/>
      <c r="N1038" s="38"/>
      <c r="O1038" s="38"/>
      <c r="P1038" s="40"/>
      <c r="Q1038" s="43"/>
    </row>
    <row r="1039" spans="1:17" ht="16.5" customHeight="1" x14ac:dyDescent="0.2">
      <c r="A1039" s="98"/>
      <c r="B1039" s="40"/>
      <c r="C1039" s="98"/>
      <c r="D1039" s="99"/>
      <c r="E1039" s="99"/>
      <c r="F1039" s="40"/>
      <c r="G1039" s="40"/>
      <c r="H1039" s="40"/>
      <c r="I1039" s="40"/>
      <c r="J1039" s="40"/>
      <c r="K1039" s="40"/>
      <c r="L1039" s="38"/>
      <c r="M1039" s="40"/>
      <c r="N1039" s="38"/>
      <c r="O1039" s="38"/>
      <c r="P1039" s="40"/>
      <c r="Q1039" s="43"/>
    </row>
    <row r="1040" spans="1:17" ht="16.5" customHeight="1" x14ac:dyDescent="0.2">
      <c r="A1040" s="98"/>
      <c r="B1040" s="40"/>
      <c r="C1040" s="98"/>
      <c r="D1040" s="99"/>
      <c r="E1040" s="99"/>
      <c r="F1040" s="40"/>
      <c r="G1040" s="40"/>
      <c r="H1040" s="40"/>
      <c r="I1040" s="40"/>
      <c r="J1040" s="40"/>
      <c r="K1040" s="40"/>
      <c r="L1040" s="38"/>
      <c r="M1040" s="40"/>
      <c r="N1040" s="38"/>
      <c r="O1040" s="38"/>
      <c r="P1040" s="40"/>
      <c r="Q1040" s="43"/>
    </row>
    <row r="1041" spans="1:17" ht="16.5" customHeight="1" x14ac:dyDescent="0.2">
      <c r="A1041" s="98"/>
      <c r="B1041" s="40"/>
      <c r="C1041" s="98"/>
      <c r="D1041" s="99"/>
      <c r="E1041" s="99"/>
      <c r="F1041" s="40"/>
      <c r="G1041" s="40"/>
      <c r="H1041" s="40"/>
      <c r="I1041" s="40"/>
      <c r="J1041" s="40"/>
      <c r="K1041" s="40"/>
      <c r="L1041" s="38"/>
      <c r="M1041" s="40"/>
      <c r="N1041" s="38"/>
      <c r="O1041" s="38"/>
      <c r="P1041" s="40"/>
      <c r="Q1041" s="43"/>
    </row>
    <row r="1042" spans="1:17" ht="16.5" customHeight="1" x14ac:dyDescent="0.2">
      <c r="A1042" s="98"/>
      <c r="B1042" s="40"/>
      <c r="C1042" s="98"/>
      <c r="D1042" s="99"/>
      <c r="E1042" s="99"/>
      <c r="F1042" s="40"/>
      <c r="G1042" s="40"/>
      <c r="H1042" s="40"/>
      <c r="I1042" s="40"/>
      <c r="J1042" s="40"/>
      <c r="K1042" s="40"/>
      <c r="L1042" s="38"/>
      <c r="M1042" s="40"/>
      <c r="N1042" s="38"/>
      <c r="O1042" s="38"/>
      <c r="P1042" s="40"/>
      <c r="Q1042" s="43"/>
    </row>
    <row r="1043" spans="1:17" ht="16.5" customHeight="1" x14ac:dyDescent="0.2">
      <c r="A1043" s="98"/>
      <c r="B1043" s="40"/>
      <c r="C1043" s="98"/>
      <c r="D1043" s="99"/>
      <c r="E1043" s="99"/>
      <c r="F1043" s="40"/>
      <c r="G1043" s="40"/>
      <c r="H1043" s="40"/>
      <c r="I1043" s="40"/>
      <c r="J1043" s="40"/>
      <c r="K1043" s="40"/>
      <c r="L1043" s="38"/>
      <c r="M1043" s="40"/>
      <c r="N1043" s="38"/>
      <c r="O1043" s="38"/>
      <c r="P1043" s="40"/>
      <c r="Q1043" s="43"/>
    </row>
    <row r="1044" spans="1:17" ht="16.5" customHeight="1" x14ac:dyDescent="0.2">
      <c r="A1044" s="98"/>
      <c r="B1044" s="40"/>
      <c r="C1044" s="98"/>
      <c r="D1044" s="99"/>
      <c r="E1044" s="99"/>
      <c r="F1044" s="40"/>
      <c r="G1044" s="40"/>
      <c r="H1044" s="40"/>
      <c r="I1044" s="40"/>
      <c r="J1044" s="40"/>
      <c r="K1044" s="40"/>
      <c r="L1044" s="38"/>
      <c r="M1044" s="40"/>
      <c r="N1044" s="38"/>
      <c r="O1044" s="38"/>
      <c r="P1044" s="40"/>
      <c r="Q1044" s="43"/>
    </row>
    <row r="1045" spans="1:17" ht="16.5" customHeight="1" x14ac:dyDescent="0.2">
      <c r="A1045" s="98"/>
      <c r="B1045" s="40"/>
      <c r="C1045" s="98"/>
      <c r="D1045" s="99"/>
      <c r="E1045" s="99"/>
      <c r="F1045" s="40"/>
      <c r="G1045" s="40"/>
      <c r="H1045" s="40"/>
      <c r="I1045" s="40"/>
      <c r="J1045" s="40"/>
      <c r="K1045" s="40"/>
      <c r="L1045" s="38"/>
      <c r="M1045" s="40"/>
      <c r="N1045" s="38"/>
      <c r="O1045" s="38"/>
      <c r="P1045" s="40"/>
      <c r="Q1045" s="43"/>
    </row>
    <row r="1046" spans="1:17" ht="16.5" customHeight="1" x14ac:dyDescent="0.2">
      <c r="A1046" s="98"/>
      <c r="B1046" s="40"/>
      <c r="C1046" s="98"/>
      <c r="D1046" s="99"/>
      <c r="E1046" s="99"/>
      <c r="F1046" s="40"/>
      <c r="G1046" s="40"/>
      <c r="H1046" s="40"/>
      <c r="I1046" s="40"/>
      <c r="J1046" s="40"/>
      <c r="K1046" s="40"/>
      <c r="L1046" s="38"/>
      <c r="M1046" s="40"/>
      <c r="N1046" s="38"/>
      <c r="O1046" s="38"/>
      <c r="P1046" s="40"/>
      <c r="Q1046" s="43"/>
    </row>
    <row r="1047" spans="1:17" ht="16.5" customHeight="1" x14ac:dyDescent="0.2">
      <c r="A1047" s="98"/>
      <c r="B1047" s="40"/>
      <c r="C1047" s="98"/>
      <c r="D1047" s="99"/>
      <c r="E1047" s="99"/>
      <c r="F1047" s="40"/>
      <c r="G1047" s="40"/>
      <c r="H1047" s="40"/>
      <c r="I1047" s="40"/>
      <c r="J1047" s="40"/>
      <c r="K1047" s="40"/>
      <c r="L1047" s="38"/>
      <c r="M1047" s="40"/>
      <c r="N1047" s="38"/>
      <c r="O1047" s="38"/>
      <c r="P1047" s="40"/>
      <c r="Q1047" s="43"/>
    </row>
    <row r="1048" spans="1:17" ht="16.5" customHeight="1" x14ac:dyDescent="0.2">
      <c r="A1048" s="98"/>
      <c r="B1048" s="40"/>
      <c r="C1048" s="98"/>
      <c r="D1048" s="99"/>
      <c r="E1048" s="99"/>
      <c r="F1048" s="40"/>
      <c r="G1048" s="40"/>
      <c r="H1048" s="40"/>
      <c r="I1048" s="40"/>
      <c r="J1048" s="40"/>
      <c r="K1048" s="40"/>
      <c r="L1048" s="38"/>
      <c r="M1048" s="40"/>
      <c r="N1048" s="38"/>
      <c r="O1048" s="38"/>
      <c r="P1048" s="40"/>
      <c r="Q1048" s="43"/>
    </row>
    <row r="1049" spans="1:17" ht="16.5" customHeight="1" x14ac:dyDescent="0.2">
      <c r="A1049" s="98"/>
      <c r="B1049" s="40"/>
      <c r="C1049" s="98"/>
      <c r="D1049" s="99"/>
      <c r="E1049" s="99"/>
      <c r="F1049" s="40"/>
      <c r="G1049" s="40"/>
      <c r="H1049" s="40"/>
      <c r="I1049" s="40"/>
      <c r="J1049" s="40"/>
      <c r="K1049" s="40"/>
      <c r="L1049" s="38"/>
      <c r="M1049" s="40"/>
      <c r="N1049" s="38"/>
      <c r="O1049" s="38"/>
      <c r="P1049" s="40"/>
      <c r="Q1049" s="43"/>
    </row>
    <row r="1050" spans="1:17" ht="16.5" customHeight="1" x14ac:dyDescent="0.2">
      <c r="A1050" s="98"/>
      <c r="B1050" s="40"/>
      <c r="C1050" s="98"/>
      <c r="D1050" s="99"/>
      <c r="E1050" s="99"/>
      <c r="F1050" s="40"/>
      <c r="G1050" s="40"/>
      <c r="H1050" s="40"/>
      <c r="I1050" s="40"/>
      <c r="J1050" s="40"/>
      <c r="K1050" s="40"/>
      <c r="L1050" s="38"/>
      <c r="M1050" s="40"/>
      <c r="N1050" s="38"/>
      <c r="O1050" s="38"/>
      <c r="P1050" s="40"/>
      <c r="Q1050" s="43"/>
    </row>
    <row r="1051" spans="1:17" ht="16.5" customHeight="1" x14ac:dyDescent="0.2">
      <c r="A1051" s="98"/>
      <c r="B1051" s="40"/>
      <c r="C1051" s="98"/>
      <c r="D1051" s="99"/>
      <c r="E1051" s="99"/>
      <c r="F1051" s="40"/>
      <c r="G1051" s="40"/>
      <c r="H1051" s="40"/>
      <c r="I1051" s="40"/>
      <c r="J1051" s="40"/>
      <c r="K1051" s="40"/>
      <c r="L1051" s="38"/>
      <c r="M1051" s="40"/>
      <c r="N1051" s="38"/>
      <c r="O1051" s="38"/>
      <c r="P1051" s="40"/>
      <c r="Q1051" s="43"/>
    </row>
    <row r="1052" spans="1:17" ht="16.5" customHeight="1" x14ac:dyDescent="0.2">
      <c r="A1052" s="98"/>
      <c r="B1052" s="40"/>
      <c r="C1052" s="98"/>
      <c r="D1052" s="99"/>
      <c r="E1052" s="99"/>
      <c r="F1052" s="40"/>
      <c r="G1052" s="40"/>
      <c r="H1052" s="40"/>
      <c r="I1052" s="40"/>
      <c r="J1052" s="40"/>
      <c r="K1052" s="40"/>
      <c r="L1052" s="38"/>
      <c r="M1052" s="40"/>
      <c r="N1052" s="38"/>
      <c r="O1052" s="38"/>
      <c r="P1052" s="40"/>
      <c r="Q1052" s="43"/>
    </row>
    <row r="1053" spans="1:17" ht="16.5" customHeight="1" x14ac:dyDescent="0.2">
      <c r="A1053" s="98"/>
      <c r="B1053" s="40"/>
      <c r="C1053" s="98"/>
      <c r="D1053" s="99"/>
      <c r="E1053" s="99"/>
      <c r="F1053" s="40"/>
      <c r="G1053" s="40"/>
      <c r="H1053" s="40"/>
      <c r="I1053" s="40"/>
      <c r="J1053" s="40"/>
      <c r="K1053" s="40"/>
      <c r="L1053" s="38"/>
      <c r="M1053" s="40"/>
      <c r="N1053" s="38"/>
      <c r="O1053" s="38"/>
      <c r="P1053" s="40"/>
      <c r="Q1053" s="43"/>
    </row>
    <row r="1054" spans="1:17" ht="16.5" customHeight="1" x14ac:dyDescent="0.2">
      <c r="A1054" s="98"/>
      <c r="B1054" s="40"/>
      <c r="C1054" s="98"/>
      <c r="D1054" s="99"/>
      <c r="E1054" s="99"/>
      <c r="F1054" s="40"/>
      <c r="G1054" s="40"/>
      <c r="H1054" s="40"/>
      <c r="I1054" s="40"/>
      <c r="J1054" s="40"/>
      <c r="K1054" s="40"/>
      <c r="L1054" s="38"/>
      <c r="M1054" s="40"/>
      <c r="N1054" s="38"/>
      <c r="O1054" s="38"/>
      <c r="P1054" s="40"/>
      <c r="Q1054" s="43"/>
    </row>
    <row r="1055" spans="1:17" ht="16.5" customHeight="1" x14ac:dyDescent="0.2">
      <c r="A1055" s="98"/>
      <c r="B1055" s="40"/>
      <c r="C1055" s="98"/>
      <c r="D1055" s="99"/>
      <c r="E1055" s="99"/>
      <c r="F1055" s="40"/>
      <c r="G1055" s="40"/>
      <c r="H1055" s="40"/>
      <c r="I1055" s="40"/>
      <c r="J1055" s="40"/>
      <c r="K1055" s="40"/>
      <c r="L1055" s="38"/>
      <c r="M1055" s="40"/>
      <c r="N1055" s="38"/>
      <c r="O1055" s="38"/>
      <c r="P1055" s="40"/>
      <c r="Q1055" s="43"/>
    </row>
    <row r="1056" spans="1:17" ht="16.5" customHeight="1" x14ac:dyDescent="0.2">
      <c r="A1056" s="98"/>
      <c r="B1056" s="40"/>
      <c r="C1056" s="98"/>
      <c r="D1056" s="99"/>
      <c r="E1056" s="99"/>
      <c r="F1056" s="40"/>
      <c r="G1056" s="40"/>
      <c r="H1056" s="40"/>
      <c r="I1056" s="40"/>
      <c r="J1056" s="40"/>
      <c r="K1056" s="40"/>
      <c r="L1056" s="38"/>
      <c r="M1056" s="40"/>
      <c r="N1056" s="38"/>
      <c r="O1056" s="38"/>
      <c r="P1056" s="40"/>
      <c r="Q1056" s="43"/>
    </row>
    <row r="1057" spans="1:17" ht="16.5" customHeight="1" x14ac:dyDescent="0.2">
      <c r="A1057" s="98"/>
      <c r="B1057" s="40"/>
      <c r="C1057" s="98"/>
      <c r="D1057" s="99"/>
      <c r="E1057" s="99"/>
      <c r="F1057" s="40"/>
      <c r="G1057" s="40"/>
      <c r="H1057" s="40"/>
      <c r="I1057" s="40"/>
      <c r="J1057" s="40"/>
      <c r="K1057" s="40"/>
      <c r="L1057" s="38"/>
      <c r="M1057" s="40"/>
      <c r="N1057" s="38"/>
      <c r="O1057" s="38"/>
      <c r="P1057" s="40"/>
      <c r="Q1057" s="43"/>
    </row>
    <row r="1058" spans="1:17" ht="16.5" customHeight="1" x14ac:dyDescent="0.2">
      <c r="A1058" s="98"/>
      <c r="B1058" s="40"/>
      <c r="C1058" s="98"/>
      <c r="D1058" s="99"/>
      <c r="E1058" s="99"/>
      <c r="F1058" s="40"/>
      <c r="G1058" s="40"/>
      <c r="H1058" s="40"/>
      <c r="I1058" s="40"/>
      <c r="J1058" s="40"/>
      <c r="K1058" s="40"/>
      <c r="L1058" s="38"/>
      <c r="M1058" s="40"/>
      <c r="N1058" s="38"/>
      <c r="O1058" s="38"/>
      <c r="P1058" s="40"/>
      <c r="Q1058" s="43"/>
    </row>
    <row r="1059" spans="1:17" ht="16.5" customHeight="1" x14ac:dyDescent="0.2">
      <c r="A1059" s="98"/>
      <c r="B1059" s="40"/>
      <c r="C1059" s="98"/>
      <c r="D1059" s="99"/>
      <c r="E1059" s="99"/>
      <c r="F1059" s="40"/>
      <c r="G1059" s="40"/>
      <c r="H1059" s="40"/>
      <c r="I1059" s="40"/>
      <c r="J1059" s="40"/>
      <c r="K1059" s="40"/>
      <c r="L1059" s="38"/>
      <c r="M1059" s="40"/>
      <c r="N1059" s="38"/>
      <c r="O1059" s="38"/>
      <c r="P1059" s="40"/>
      <c r="Q1059" s="43"/>
    </row>
    <row r="1060" spans="1:17" ht="16.5" customHeight="1" x14ac:dyDescent="0.2">
      <c r="A1060" s="98"/>
      <c r="B1060" s="40"/>
      <c r="C1060" s="98"/>
      <c r="D1060" s="99"/>
      <c r="E1060" s="99"/>
      <c r="F1060" s="40"/>
      <c r="G1060" s="40"/>
      <c r="H1060" s="40"/>
      <c r="I1060" s="40"/>
      <c r="J1060" s="40"/>
      <c r="K1060" s="40"/>
      <c r="L1060" s="38"/>
      <c r="M1060" s="40"/>
      <c r="N1060" s="38"/>
      <c r="O1060" s="38"/>
      <c r="P1060" s="40"/>
      <c r="Q1060" s="43"/>
    </row>
    <row r="1061" spans="1:17" ht="16.5" customHeight="1" x14ac:dyDescent="0.2">
      <c r="A1061" s="98"/>
      <c r="B1061" s="40"/>
      <c r="C1061" s="98"/>
      <c r="D1061" s="99"/>
      <c r="E1061" s="99"/>
      <c r="F1061" s="40"/>
      <c r="G1061" s="40"/>
      <c r="H1061" s="40"/>
      <c r="I1061" s="40"/>
      <c r="J1061" s="40"/>
      <c r="K1061" s="40"/>
      <c r="L1061" s="38"/>
      <c r="M1061" s="40"/>
      <c r="N1061" s="38"/>
      <c r="O1061" s="38"/>
      <c r="P1061" s="40"/>
      <c r="Q1061" s="43"/>
    </row>
    <row r="1062" spans="1:17" ht="16.5" customHeight="1" x14ac:dyDescent="0.2">
      <c r="A1062" s="98"/>
      <c r="B1062" s="40"/>
      <c r="C1062" s="98"/>
      <c r="D1062" s="99"/>
      <c r="E1062" s="99"/>
      <c r="F1062" s="40"/>
      <c r="G1062" s="40"/>
      <c r="H1062" s="40"/>
      <c r="I1062" s="40"/>
      <c r="J1062" s="40"/>
      <c r="K1062" s="40"/>
      <c r="L1062" s="38"/>
      <c r="M1062" s="40"/>
      <c r="N1062" s="38"/>
      <c r="O1062" s="38"/>
      <c r="P1062" s="40"/>
      <c r="Q1062" s="43"/>
    </row>
    <row r="1063" spans="1:17" ht="16.5" customHeight="1" x14ac:dyDescent="0.2">
      <c r="A1063" s="98"/>
      <c r="B1063" s="40"/>
      <c r="C1063" s="98"/>
      <c r="D1063" s="99"/>
      <c r="E1063" s="99"/>
      <c r="F1063" s="40"/>
      <c r="G1063" s="40"/>
      <c r="H1063" s="40"/>
      <c r="I1063" s="40"/>
      <c r="J1063" s="40"/>
      <c r="K1063" s="40"/>
      <c r="L1063" s="38"/>
      <c r="M1063" s="40"/>
      <c r="N1063" s="38"/>
      <c r="O1063" s="38"/>
      <c r="P1063" s="40"/>
      <c r="Q1063" s="43"/>
    </row>
    <row r="1064" spans="1:17" ht="16.5" customHeight="1" x14ac:dyDescent="0.2">
      <c r="A1064" s="98"/>
      <c r="B1064" s="40"/>
      <c r="C1064" s="98"/>
      <c r="D1064" s="99"/>
      <c r="E1064" s="99"/>
      <c r="F1064" s="40"/>
      <c r="G1064" s="40"/>
      <c r="H1064" s="40"/>
      <c r="I1064" s="40"/>
      <c r="J1064" s="40"/>
      <c r="K1064" s="40"/>
      <c r="L1064" s="38"/>
      <c r="M1064" s="40"/>
      <c r="N1064" s="38"/>
      <c r="O1064" s="38"/>
      <c r="P1064" s="40"/>
      <c r="Q1064" s="43"/>
    </row>
    <row r="1065" spans="1:17" ht="16.5" customHeight="1" x14ac:dyDescent="0.2">
      <c r="A1065" s="98"/>
      <c r="B1065" s="40"/>
      <c r="C1065" s="98"/>
      <c r="D1065" s="99"/>
      <c r="E1065" s="99"/>
      <c r="F1065" s="40"/>
      <c r="G1065" s="40"/>
      <c r="H1065" s="40"/>
      <c r="I1065" s="40"/>
      <c r="J1065" s="40"/>
      <c r="K1065" s="40"/>
      <c r="L1065" s="38"/>
      <c r="M1065" s="40"/>
      <c r="N1065" s="38"/>
      <c r="O1065" s="38"/>
      <c r="P1065" s="40"/>
      <c r="Q1065" s="43"/>
    </row>
    <row r="1066" spans="1:17" ht="16.5" customHeight="1" x14ac:dyDescent="0.2">
      <c r="A1066" s="98"/>
      <c r="B1066" s="40"/>
      <c r="C1066" s="98"/>
      <c r="D1066" s="99"/>
      <c r="E1066" s="99"/>
      <c r="F1066" s="40"/>
      <c r="G1066" s="40"/>
      <c r="H1066" s="40"/>
      <c r="I1066" s="40"/>
      <c r="J1066" s="40"/>
      <c r="K1066" s="40"/>
      <c r="L1066" s="38"/>
      <c r="M1066" s="40"/>
      <c r="N1066" s="38"/>
      <c r="O1066" s="38"/>
      <c r="P1066" s="40"/>
      <c r="Q1066" s="43"/>
    </row>
    <row r="1067" spans="1:17" ht="16.5" customHeight="1" x14ac:dyDescent="0.2">
      <c r="A1067" s="98"/>
      <c r="B1067" s="40"/>
      <c r="C1067" s="98"/>
      <c r="D1067" s="99"/>
      <c r="E1067" s="99"/>
      <c r="F1067" s="40"/>
      <c r="G1067" s="40"/>
      <c r="H1067" s="40"/>
      <c r="I1067" s="40"/>
      <c r="J1067" s="40"/>
      <c r="K1067" s="40"/>
      <c r="L1067" s="38"/>
      <c r="M1067" s="40"/>
      <c r="N1067" s="38"/>
      <c r="O1067" s="38"/>
      <c r="P1067" s="40"/>
      <c r="Q1067" s="43"/>
    </row>
    <row r="1068" spans="1:17" ht="16.5" customHeight="1" x14ac:dyDescent="0.2">
      <c r="A1068" s="98"/>
      <c r="B1068" s="40"/>
      <c r="C1068" s="98"/>
      <c r="D1068" s="99"/>
      <c r="E1068" s="99"/>
      <c r="F1068" s="40"/>
      <c r="G1068" s="40"/>
      <c r="H1068" s="40"/>
      <c r="I1068" s="40"/>
      <c r="J1068" s="40"/>
      <c r="K1068" s="40"/>
      <c r="L1068" s="38"/>
      <c r="M1068" s="40"/>
      <c r="N1068" s="38"/>
      <c r="O1068" s="38"/>
      <c r="P1068" s="40"/>
      <c r="Q1068" s="43"/>
    </row>
    <row r="1069" spans="1:17" ht="16.5" customHeight="1" x14ac:dyDescent="0.2">
      <c r="A1069" s="98"/>
      <c r="B1069" s="40"/>
      <c r="C1069" s="98"/>
      <c r="D1069" s="99"/>
      <c r="E1069" s="99"/>
      <c r="F1069" s="40"/>
      <c r="G1069" s="40"/>
      <c r="H1069" s="40"/>
      <c r="I1069" s="40"/>
      <c r="J1069" s="40"/>
      <c r="K1069" s="40"/>
      <c r="L1069" s="38"/>
      <c r="M1069" s="40"/>
      <c r="N1069" s="38"/>
      <c r="O1069" s="38"/>
      <c r="P1069" s="40"/>
      <c r="Q1069" s="43"/>
    </row>
    <row r="1070" spans="1:17" ht="16.5" customHeight="1" x14ac:dyDescent="0.2">
      <c r="A1070" s="98"/>
      <c r="B1070" s="40"/>
      <c r="C1070" s="98"/>
      <c r="D1070" s="99"/>
      <c r="E1070" s="99"/>
      <c r="F1070" s="40"/>
      <c r="G1070" s="40"/>
      <c r="H1070" s="40"/>
      <c r="I1070" s="40"/>
      <c r="J1070" s="40"/>
      <c r="K1070" s="40"/>
      <c r="L1070" s="38"/>
      <c r="M1070" s="40"/>
      <c r="N1070" s="38"/>
      <c r="O1070" s="38"/>
      <c r="P1070" s="40"/>
      <c r="Q1070" s="43"/>
    </row>
    <row r="1071" spans="1:17" ht="16.5" customHeight="1" x14ac:dyDescent="0.2">
      <c r="A1071" s="98"/>
      <c r="B1071" s="40"/>
      <c r="C1071" s="98"/>
      <c r="D1071" s="99"/>
      <c r="E1071" s="99"/>
      <c r="F1071" s="40"/>
      <c r="G1071" s="40"/>
      <c r="H1071" s="40"/>
      <c r="I1071" s="40"/>
      <c r="J1071" s="40"/>
      <c r="K1071" s="40"/>
      <c r="L1071" s="38"/>
      <c r="M1071" s="40"/>
      <c r="N1071" s="38"/>
      <c r="O1071" s="38"/>
      <c r="P1071" s="40"/>
      <c r="Q1071" s="43"/>
    </row>
    <row r="1072" spans="1:17" ht="16.5" customHeight="1" x14ac:dyDescent="0.2">
      <c r="A1072" s="98"/>
      <c r="B1072" s="40"/>
      <c r="C1072" s="98"/>
      <c r="D1072" s="99"/>
      <c r="E1072" s="99"/>
      <c r="F1072" s="40"/>
      <c r="G1072" s="40"/>
      <c r="H1072" s="40"/>
      <c r="I1072" s="40"/>
      <c r="J1072" s="40"/>
      <c r="K1072" s="40"/>
      <c r="L1072" s="38"/>
      <c r="M1072" s="40"/>
      <c r="N1072" s="38"/>
      <c r="O1072" s="38"/>
      <c r="P1072" s="40"/>
      <c r="Q1072" s="43"/>
    </row>
    <row r="1073" spans="1:17" ht="16.5" customHeight="1" x14ac:dyDescent="0.2">
      <c r="A1073" s="98"/>
      <c r="B1073" s="40"/>
      <c r="C1073" s="98"/>
      <c r="D1073" s="99"/>
      <c r="E1073" s="99"/>
      <c r="F1073" s="40"/>
      <c r="G1073" s="40"/>
      <c r="H1073" s="40"/>
      <c r="I1073" s="40"/>
      <c r="J1073" s="40"/>
      <c r="K1073" s="40"/>
      <c r="L1073" s="38"/>
      <c r="M1073" s="40"/>
      <c r="N1073" s="38"/>
      <c r="O1073" s="38"/>
      <c r="P1073" s="40"/>
      <c r="Q1073" s="43"/>
    </row>
    <row r="1074" spans="1:17" ht="16.5" customHeight="1" x14ac:dyDescent="0.2">
      <c r="A1074" s="98"/>
      <c r="B1074" s="40"/>
      <c r="C1074" s="98"/>
      <c r="D1074" s="99"/>
      <c r="E1074" s="99"/>
      <c r="F1074" s="40"/>
      <c r="G1074" s="40"/>
      <c r="H1074" s="40"/>
      <c r="I1074" s="40"/>
      <c r="J1074" s="40"/>
      <c r="K1074" s="40"/>
      <c r="L1074" s="38"/>
      <c r="M1074" s="40"/>
      <c r="N1074" s="38"/>
      <c r="O1074" s="38"/>
      <c r="P1074" s="40"/>
      <c r="Q1074" s="43"/>
    </row>
    <row r="1075" spans="1:17" ht="16.5" customHeight="1" x14ac:dyDescent="0.2">
      <c r="A1075" s="98"/>
      <c r="B1075" s="40"/>
      <c r="C1075" s="98"/>
      <c r="D1075" s="99"/>
      <c r="E1075" s="99"/>
      <c r="F1075" s="40"/>
      <c r="G1075" s="40"/>
      <c r="H1075" s="40"/>
      <c r="I1075" s="40"/>
      <c r="J1075" s="40"/>
      <c r="K1075" s="40"/>
      <c r="L1075" s="38"/>
      <c r="M1075" s="40"/>
      <c r="N1075" s="38"/>
      <c r="O1075" s="38"/>
      <c r="P1075" s="40"/>
      <c r="Q1075" s="43"/>
    </row>
    <row r="1076" spans="1:17" ht="16.5" customHeight="1" x14ac:dyDescent="0.2">
      <c r="A1076" s="98"/>
      <c r="B1076" s="40"/>
      <c r="C1076" s="98"/>
      <c r="D1076" s="99"/>
      <c r="E1076" s="99"/>
      <c r="F1076" s="40"/>
      <c r="G1076" s="40"/>
      <c r="H1076" s="40"/>
      <c r="I1076" s="40"/>
      <c r="J1076" s="40"/>
      <c r="K1076" s="40"/>
      <c r="L1076" s="38"/>
      <c r="M1076" s="40"/>
      <c r="N1076" s="38"/>
      <c r="O1076" s="38"/>
      <c r="P1076" s="40"/>
      <c r="Q1076" s="43"/>
    </row>
    <row r="1077" spans="1:17" ht="16.5" customHeight="1" x14ac:dyDescent="0.2">
      <c r="A1077" s="98"/>
      <c r="B1077" s="40"/>
      <c r="C1077" s="98"/>
      <c r="D1077" s="99"/>
      <c r="E1077" s="99"/>
      <c r="F1077" s="40"/>
      <c r="G1077" s="40"/>
      <c r="H1077" s="40"/>
      <c r="I1077" s="40"/>
      <c r="J1077" s="40"/>
      <c r="K1077" s="40"/>
      <c r="L1077" s="38"/>
      <c r="M1077" s="40"/>
      <c r="N1077" s="38"/>
      <c r="O1077" s="38"/>
      <c r="P1077" s="40"/>
      <c r="Q1077" s="43"/>
    </row>
    <row r="1078" spans="1:17" ht="16.5" customHeight="1" x14ac:dyDescent="0.2">
      <c r="A1078" s="98"/>
      <c r="B1078" s="40"/>
      <c r="C1078" s="98"/>
      <c r="D1078" s="99"/>
      <c r="E1078" s="99"/>
      <c r="F1078" s="40"/>
      <c r="G1078" s="40"/>
      <c r="H1078" s="40"/>
      <c r="I1078" s="40"/>
      <c r="J1078" s="40"/>
      <c r="K1078" s="40"/>
      <c r="L1078" s="38"/>
      <c r="M1078" s="40"/>
      <c r="N1078" s="38"/>
      <c r="O1078" s="38"/>
      <c r="P1078" s="40"/>
      <c r="Q1078" s="43"/>
    </row>
    <row r="1079" spans="1:17" ht="16.5" customHeight="1" x14ac:dyDescent="0.2">
      <c r="A1079" s="98"/>
      <c r="B1079" s="40"/>
      <c r="C1079" s="98"/>
      <c r="D1079" s="99"/>
      <c r="E1079" s="99"/>
      <c r="F1079" s="40"/>
      <c r="G1079" s="40"/>
      <c r="H1079" s="40"/>
      <c r="I1079" s="40"/>
      <c r="J1079" s="40"/>
      <c r="K1079" s="40"/>
      <c r="L1079" s="38"/>
      <c r="M1079" s="40"/>
      <c r="N1079" s="38"/>
      <c r="O1079" s="38"/>
      <c r="P1079" s="40"/>
      <c r="Q1079" s="43"/>
    </row>
    <row r="1080" spans="1:17" ht="16.5" customHeight="1" x14ac:dyDescent="0.2">
      <c r="A1080" s="98"/>
      <c r="B1080" s="40"/>
      <c r="C1080" s="98"/>
      <c r="D1080" s="99"/>
      <c r="E1080" s="99"/>
      <c r="F1080" s="40"/>
      <c r="G1080" s="40"/>
      <c r="H1080" s="40"/>
      <c r="I1080" s="40"/>
      <c r="J1080" s="40"/>
      <c r="K1080" s="40"/>
      <c r="L1080" s="38"/>
      <c r="M1080" s="40"/>
      <c r="N1080" s="38"/>
      <c r="O1080" s="38"/>
      <c r="P1080" s="40"/>
      <c r="Q1080" s="43"/>
    </row>
    <row r="1081" spans="1:17" ht="16.5" customHeight="1" x14ac:dyDescent="0.2">
      <c r="A1081" s="98"/>
      <c r="B1081" s="40"/>
      <c r="C1081" s="98"/>
      <c r="D1081" s="99"/>
      <c r="E1081" s="99"/>
      <c r="F1081" s="40"/>
      <c r="G1081" s="40"/>
      <c r="H1081" s="40"/>
      <c r="I1081" s="40"/>
      <c r="J1081" s="40"/>
      <c r="K1081" s="40"/>
      <c r="L1081" s="38"/>
      <c r="M1081" s="40"/>
      <c r="N1081" s="38"/>
      <c r="O1081" s="38"/>
      <c r="P1081" s="40"/>
      <c r="Q1081" s="43"/>
    </row>
    <row r="1082" spans="1:17" ht="16.5" customHeight="1" x14ac:dyDescent="0.2">
      <c r="A1082" s="98"/>
      <c r="B1082" s="40"/>
      <c r="C1082" s="98"/>
      <c r="D1082" s="99"/>
      <c r="E1082" s="99"/>
      <c r="F1082" s="40"/>
      <c r="G1082" s="40"/>
      <c r="H1082" s="40"/>
      <c r="I1082" s="40"/>
      <c r="J1082" s="40"/>
      <c r="K1082" s="40"/>
      <c r="L1082" s="38"/>
      <c r="M1082" s="40"/>
      <c r="N1082" s="38"/>
      <c r="O1082" s="38"/>
      <c r="P1082" s="40"/>
      <c r="Q1082" s="43"/>
    </row>
    <row r="1083" spans="1:17" ht="16.5" customHeight="1" x14ac:dyDescent="0.2">
      <c r="A1083" s="98"/>
      <c r="B1083" s="40"/>
      <c r="C1083" s="98"/>
      <c r="D1083" s="99"/>
      <c r="E1083" s="99"/>
      <c r="F1083" s="40"/>
      <c r="G1083" s="40"/>
      <c r="H1083" s="40"/>
      <c r="I1083" s="40"/>
      <c r="J1083" s="40"/>
      <c r="K1083" s="40"/>
      <c r="L1083" s="38"/>
      <c r="M1083" s="40"/>
      <c r="N1083" s="38"/>
      <c r="O1083" s="38"/>
      <c r="P1083" s="40"/>
      <c r="Q1083" s="43"/>
    </row>
    <row r="1084" spans="1:17" ht="16.5" customHeight="1" x14ac:dyDescent="0.2">
      <c r="A1084" s="98"/>
      <c r="B1084" s="40"/>
      <c r="C1084" s="98"/>
      <c r="D1084" s="99"/>
      <c r="E1084" s="99"/>
      <c r="F1084" s="40"/>
      <c r="G1084" s="40"/>
      <c r="H1084" s="40"/>
      <c r="I1084" s="40"/>
      <c r="J1084" s="40"/>
      <c r="K1084" s="40"/>
      <c r="L1084" s="38"/>
      <c r="M1084" s="40"/>
      <c r="N1084" s="38"/>
      <c r="O1084" s="38"/>
      <c r="P1084" s="40"/>
      <c r="Q1084" s="43"/>
    </row>
    <row r="1085" spans="1:17" ht="16.5" customHeight="1" x14ac:dyDescent="0.2">
      <c r="A1085" s="98"/>
      <c r="B1085" s="40"/>
      <c r="C1085" s="98"/>
      <c r="D1085" s="99"/>
      <c r="E1085" s="99"/>
      <c r="F1085" s="40"/>
      <c r="G1085" s="40"/>
      <c r="H1085" s="40"/>
      <c r="I1085" s="40"/>
      <c r="J1085" s="40"/>
      <c r="K1085" s="40"/>
      <c r="L1085" s="38"/>
      <c r="M1085" s="40"/>
      <c r="N1085" s="38"/>
      <c r="O1085" s="38"/>
      <c r="P1085" s="40"/>
      <c r="Q1085" s="43"/>
    </row>
    <row r="1086" spans="1:17" ht="16.5" customHeight="1" x14ac:dyDescent="0.2">
      <c r="A1086" s="98"/>
      <c r="B1086" s="40"/>
      <c r="C1086" s="98"/>
      <c r="D1086" s="99"/>
      <c r="E1086" s="99"/>
      <c r="F1086" s="40"/>
      <c r="G1086" s="40"/>
      <c r="H1086" s="40"/>
      <c r="I1086" s="40"/>
      <c r="J1086" s="40"/>
      <c r="K1086" s="40"/>
      <c r="L1086" s="38"/>
      <c r="M1086" s="40"/>
      <c r="N1086" s="38"/>
      <c r="O1086" s="38"/>
      <c r="P1086" s="40"/>
      <c r="Q1086" s="43"/>
    </row>
    <row r="1087" spans="1:17" ht="16.5" customHeight="1" x14ac:dyDescent="0.2">
      <c r="A1087" s="98"/>
      <c r="B1087" s="40"/>
      <c r="C1087" s="98"/>
      <c r="D1087" s="99"/>
      <c r="E1087" s="99"/>
      <c r="F1087" s="40"/>
      <c r="G1087" s="40"/>
      <c r="H1087" s="40"/>
      <c r="I1087" s="40"/>
      <c r="J1087" s="40"/>
      <c r="K1087" s="40"/>
      <c r="L1087" s="38"/>
      <c r="M1087" s="40"/>
      <c r="N1087" s="38"/>
      <c r="O1087" s="38"/>
      <c r="P1087" s="40"/>
      <c r="Q1087" s="43"/>
    </row>
    <row r="1088" spans="1:17" ht="16.5" customHeight="1" x14ac:dyDescent="0.2">
      <c r="A1088" s="98"/>
      <c r="B1088" s="40"/>
      <c r="C1088" s="98"/>
      <c r="D1088" s="99"/>
      <c r="E1088" s="99"/>
      <c r="F1088" s="40"/>
      <c r="G1088" s="40"/>
      <c r="H1088" s="40"/>
      <c r="I1088" s="40"/>
      <c r="J1088" s="40"/>
      <c r="K1088" s="40"/>
      <c r="L1088" s="38"/>
      <c r="M1088" s="40"/>
      <c r="N1088" s="38"/>
      <c r="O1088" s="38"/>
      <c r="P1088" s="40"/>
      <c r="Q1088" s="43"/>
    </row>
    <row r="1089" spans="1:17" ht="16.5" customHeight="1" x14ac:dyDescent="0.2">
      <c r="A1089" s="98"/>
      <c r="B1089" s="40"/>
      <c r="C1089" s="98"/>
      <c r="D1089" s="99"/>
      <c r="E1089" s="99"/>
      <c r="F1089" s="40"/>
      <c r="G1089" s="40"/>
      <c r="H1089" s="40"/>
      <c r="I1089" s="40"/>
      <c r="J1089" s="40"/>
      <c r="K1089" s="40"/>
      <c r="L1089" s="38"/>
      <c r="M1089" s="40"/>
      <c r="N1089" s="38"/>
      <c r="O1089" s="38"/>
      <c r="P1089" s="40"/>
      <c r="Q1089" s="43"/>
    </row>
    <row r="1090" spans="1:17" ht="16.5" customHeight="1" x14ac:dyDescent="0.2">
      <c r="A1090" s="98"/>
      <c r="B1090" s="40"/>
      <c r="C1090" s="98"/>
      <c r="D1090" s="99"/>
      <c r="E1090" s="99"/>
      <c r="F1090" s="40"/>
      <c r="G1090" s="40"/>
      <c r="H1090" s="40"/>
      <c r="I1090" s="40"/>
      <c r="J1090" s="40"/>
      <c r="K1090" s="40"/>
      <c r="L1090" s="38"/>
      <c r="M1090" s="40"/>
      <c r="N1090" s="38"/>
      <c r="O1090" s="38"/>
      <c r="P1090" s="40"/>
      <c r="Q1090" s="43"/>
    </row>
    <row r="1091" spans="1:17" ht="16.5" customHeight="1" x14ac:dyDescent="0.2">
      <c r="A1091" s="98"/>
      <c r="B1091" s="40"/>
      <c r="C1091" s="98"/>
      <c r="D1091" s="99"/>
      <c r="E1091" s="99"/>
      <c r="F1091" s="40"/>
      <c r="G1091" s="40"/>
      <c r="H1091" s="40"/>
      <c r="I1091" s="40"/>
      <c r="J1091" s="40"/>
      <c r="K1091" s="40"/>
      <c r="L1091" s="38"/>
      <c r="M1091" s="40"/>
      <c r="N1091" s="38"/>
      <c r="O1091" s="38"/>
      <c r="P1091" s="40"/>
      <c r="Q1091" s="43"/>
    </row>
    <row r="1092" spans="1:17" ht="16.5" customHeight="1" x14ac:dyDescent="0.2">
      <c r="A1092" s="98"/>
      <c r="B1092" s="40"/>
      <c r="C1092" s="98"/>
      <c r="D1092" s="99"/>
      <c r="E1092" s="99"/>
      <c r="F1092" s="40"/>
      <c r="G1092" s="40"/>
      <c r="H1092" s="40"/>
      <c r="I1092" s="40"/>
      <c r="J1092" s="40"/>
      <c r="K1092" s="40"/>
      <c r="L1092" s="38"/>
      <c r="M1092" s="40"/>
      <c r="N1092" s="38"/>
      <c r="O1092" s="38"/>
      <c r="P1092" s="40"/>
      <c r="Q1092" s="43"/>
    </row>
    <row r="1093" spans="1:17" ht="16.5" customHeight="1" x14ac:dyDescent="0.2">
      <c r="A1093" s="98"/>
      <c r="B1093" s="40"/>
      <c r="C1093" s="98"/>
      <c r="D1093" s="99"/>
      <c r="E1093" s="99"/>
      <c r="F1093" s="40"/>
      <c r="G1093" s="40"/>
      <c r="H1093" s="40"/>
      <c r="I1093" s="40"/>
      <c r="J1093" s="40"/>
      <c r="K1093" s="40"/>
      <c r="L1093" s="38"/>
      <c r="M1093" s="40"/>
      <c r="N1093" s="38"/>
      <c r="O1093" s="38"/>
      <c r="P1093" s="40"/>
      <c r="Q1093" s="43"/>
    </row>
    <row r="1094" spans="1:17" ht="16.5" customHeight="1" x14ac:dyDescent="0.2">
      <c r="A1094" s="98"/>
      <c r="B1094" s="40"/>
      <c r="C1094" s="98"/>
      <c r="D1094" s="99"/>
      <c r="E1094" s="99"/>
      <c r="F1094" s="40"/>
      <c r="G1094" s="40"/>
      <c r="H1094" s="40"/>
      <c r="I1094" s="40"/>
      <c r="J1094" s="40"/>
      <c r="K1094" s="40"/>
      <c r="L1094" s="38"/>
      <c r="M1094" s="40"/>
      <c r="N1094" s="38"/>
      <c r="O1094" s="38"/>
      <c r="P1094" s="40"/>
      <c r="Q1094" s="43"/>
    </row>
    <row r="1095" spans="1:17" ht="16.5" customHeight="1" x14ac:dyDescent="0.2">
      <c r="A1095" s="98"/>
      <c r="B1095" s="40"/>
      <c r="C1095" s="98"/>
      <c r="D1095" s="99"/>
      <c r="E1095" s="99"/>
      <c r="F1095" s="40"/>
      <c r="G1095" s="40"/>
      <c r="H1095" s="40"/>
      <c r="I1095" s="40"/>
      <c r="J1095" s="40"/>
      <c r="K1095" s="40"/>
      <c r="L1095" s="38"/>
      <c r="M1095" s="40"/>
      <c r="N1095" s="38"/>
      <c r="O1095" s="38"/>
      <c r="P1095" s="40"/>
      <c r="Q1095" s="43"/>
    </row>
    <row r="1096" spans="1:17" ht="16.5" customHeight="1" x14ac:dyDescent="0.2">
      <c r="A1096" s="98"/>
      <c r="B1096" s="40"/>
      <c r="C1096" s="98"/>
      <c r="D1096" s="99"/>
      <c r="E1096" s="99"/>
      <c r="F1096" s="40"/>
      <c r="G1096" s="40"/>
      <c r="H1096" s="40"/>
      <c r="I1096" s="40"/>
      <c r="J1096" s="40"/>
      <c r="K1096" s="40"/>
      <c r="L1096" s="38"/>
      <c r="M1096" s="40"/>
      <c r="N1096" s="38"/>
      <c r="O1096" s="38"/>
      <c r="P1096" s="40"/>
      <c r="Q1096" s="43"/>
    </row>
    <row r="1097" spans="1:17" ht="16.5" customHeight="1" x14ac:dyDescent="0.2">
      <c r="A1097" s="98"/>
      <c r="B1097" s="40"/>
      <c r="C1097" s="98"/>
      <c r="D1097" s="99"/>
      <c r="E1097" s="99"/>
      <c r="F1097" s="40"/>
      <c r="G1097" s="40"/>
      <c r="H1097" s="40"/>
      <c r="I1097" s="40"/>
      <c r="J1097" s="40"/>
      <c r="K1097" s="40"/>
      <c r="L1097" s="38"/>
      <c r="M1097" s="40"/>
      <c r="N1097" s="38"/>
      <c r="O1097" s="38"/>
      <c r="P1097" s="40"/>
      <c r="Q1097" s="43"/>
    </row>
    <row r="1098" spans="1:17" ht="16.5" customHeight="1" x14ac:dyDescent="0.2">
      <c r="A1098" s="98"/>
      <c r="B1098" s="40"/>
      <c r="C1098" s="98"/>
      <c r="D1098" s="99"/>
      <c r="E1098" s="99"/>
      <c r="F1098" s="40"/>
      <c r="G1098" s="40"/>
      <c r="H1098" s="40"/>
      <c r="I1098" s="40"/>
      <c r="J1098" s="40"/>
      <c r="K1098" s="40"/>
      <c r="L1098" s="38"/>
      <c r="M1098" s="40"/>
      <c r="N1098" s="38"/>
      <c r="O1098" s="38"/>
      <c r="P1098" s="40"/>
      <c r="Q1098" s="43"/>
    </row>
    <row r="1099" spans="1:17" ht="16.5" customHeight="1" x14ac:dyDescent="0.2">
      <c r="A1099" s="98"/>
      <c r="B1099" s="40"/>
      <c r="C1099" s="98"/>
      <c r="D1099" s="99"/>
      <c r="E1099" s="99"/>
      <c r="F1099" s="40"/>
      <c r="G1099" s="40"/>
      <c r="H1099" s="40"/>
      <c r="I1099" s="40"/>
      <c r="J1099" s="40"/>
      <c r="K1099" s="40"/>
      <c r="L1099" s="38"/>
      <c r="M1099" s="40"/>
      <c r="N1099" s="38"/>
      <c r="O1099" s="38"/>
      <c r="P1099" s="40"/>
      <c r="Q1099" s="43"/>
    </row>
    <row r="1100" spans="1:17" ht="16.5" customHeight="1" x14ac:dyDescent="0.2">
      <c r="A1100" s="98"/>
      <c r="B1100" s="40"/>
      <c r="C1100" s="98"/>
      <c r="D1100" s="99"/>
      <c r="E1100" s="99"/>
      <c r="F1100" s="40"/>
      <c r="G1100" s="40"/>
      <c r="H1100" s="40"/>
      <c r="I1100" s="40"/>
      <c r="J1100" s="40"/>
      <c r="K1100" s="40"/>
      <c r="L1100" s="38"/>
      <c r="M1100" s="40"/>
      <c r="N1100" s="38"/>
      <c r="O1100" s="38"/>
      <c r="P1100" s="40"/>
      <c r="Q1100" s="43"/>
    </row>
    <row r="1101" spans="1:17" ht="16.5" customHeight="1" x14ac:dyDescent="0.2">
      <c r="A1101" s="98"/>
      <c r="B1101" s="40"/>
      <c r="C1101" s="98"/>
      <c r="D1101" s="99"/>
      <c r="E1101" s="99"/>
      <c r="F1101" s="40"/>
      <c r="G1101" s="40"/>
      <c r="H1101" s="40"/>
      <c r="I1101" s="40"/>
      <c r="J1101" s="40"/>
      <c r="K1101" s="40"/>
      <c r="L1101" s="38"/>
      <c r="M1101" s="40"/>
      <c r="N1101" s="38"/>
      <c r="O1101" s="38"/>
      <c r="P1101" s="40"/>
      <c r="Q1101" s="43"/>
    </row>
    <row r="1102" spans="1:17" ht="16.5" customHeight="1" x14ac:dyDescent="0.2">
      <c r="A1102" s="98"/>
      <c r="B1102" s="40"/>
      <c r="C1102" s="98"/>
      <c r="D1102" s="99"/>
      <c r="E1102" s="99"/>
      <c r="F1102" s="40"/>
      <c r="G1102" s="40"/>
      <c r="H1102" s="40"/>
      <c r="I1102" s="40"/>
      <c r="J1102" s="40"/>
      <c r="K1102" s="40"/>
      <c r="L1102" s="38"/>
      <c r="M1102" s="40"/>
      <c r="N1102" s="38"/>
      <c r="O1102" s="38"/>
      <c r="P1102" s="40"/>
      <c r="Q1102" s="43"/>
    </row>
    <row r="1103" spans="1:17" ht="16.5" customHeight="1" x14ac:dyDescent="0.2">
      <c r="A1103" s="98"/>
      <c r="B1103" s="40"/>
      <c r="C1103" s="98"/>
      <c r="D1103" s="99"/>
      <c r="E1103" s="99"/>
      <c r="F1103" s="40"/>
      <c r="G1103" s="40"/>
      <c r="H1103" s="40"/>
      <c r="I1103" s="40"/>
      <c r="J1103" s="40"/>
      <c r="K1103" s="40"/>
      <c r="L1103" s="38"/>
      <c r="M1103" s="40"/>
      <c r="N1103" s="38"/>
      <c r="O1103" s="38"/>
      <c r="P1103" s="40"/>
      <c r="Q1103" s="43"/>
    </row>
    <row r="1104" spans="1:17" ht="16.5" customHeight="1" x14ac:dyDescent="0.2">
      <c r="A1104" s="98"/>
      <c r="B1104" s="40"/>
      <c r="C1104" s="98"/>
      <c r="D1104" s="99"/>
      <c r="E1104" s="99"/>
      <c r="F1104" s="40"/>
      <c r="G1104" s="40"/>
      <c r="H1104" s="40"/>
      <c r="I1104" s="40"/>
      <c r="J1104" s="40"/>
      <c r="K1104" s="40"/>
      <c r="L1104" s="38"/>
      <c r="M1104" s="40"/>
      <c r="N1104" s="38"/>
      <c r="O1104" s="38"/>
      <c r="P1104" s="40"/>
      <c r="Q1104" s="43"/>
    </row>
    <row r="1105" spans="1:17" ht="16.5" customHeight="1" x14ac:dyDescent="0.2">
      <c r="A1105" s="98"/>
      <c r="B1105" s="40"/>
      <c r="C1105" s="98"/>
      <c r="D1105" s="99"/>
      <c r="E1105" s="99"/>
      <c r="F1105" s="40"/>
      <c r="G1105" s="40"/>
      <c r="H1105" s="40"/>
      <c r="I1105" s="40"/>
      <c r="J1105" s="40"/>
      <c r="K1105" s="40"/>
      <c r="L1105" s="38"/>
      <c r="M1105" s="40"/>
      <c r="N1105" s="38"/>
      <c r="O1105" s="38"/>
      <c r="P1105" s="40"/>
      <c r="Q1105" s="43"/>
    </row>
    <row r="1106" spans="1:17" ht="16.5" customHeight="1" x14ac:dyDescent="0.2">
      <c r="A1106" s="98"/>
      <c r="B1106" s="40"/>
      <c r="C1106" s="98"/>
      <c r="D1106" s="99"/>
      <c r="E1106" s="99"/>
      <c r="F1106" s="40"/>
      <c r="G1106" s="40"/>
      <c r="H1106" s="40"/>
      <c r="I1106" s="40"/>
      <c r="J1106" s="40"/>
      <c r="K1106" s="40"/>
      <c r="L1106" s="38"/>
      <c r="M1106" s="40"/>
      <c r="N1106" s="38"/>
      <c r="O1106" s="38"/>
      <c r="P1106" s="40"/>
      <c r="Q1106" s="43"/>
    </row>
    <row r="1107" spans="1:17" ht="16.5" customHeight="1" x14ac:dyDescent="0.2">
      <c r="A1107" s="98"/>
      <c r="B1107" s="40"/>
      <c r="C1107" s="98"/>
      <c r="D1107" s="99"/>
      <c r="E1107" s="99"/>
      <c r="F1107" s="40"/>
      <c r="G1107" s="40"/>
      <c r="H1107" s="40"/>
      <c r="I1107" s="40"/>
      <c r="J1107" s="40"/>
      <c r="K1107" s="40"/>
      <c r="L1107" s="38"/>
      <c r="M1107" s="40"/>
      <c r="N1107" s="38"/>
      <c r="O1107" s="38"/>
      <c r="P1107" s="40"/>
      <c r="Q1107" s="43"/>
    </row>
    <row r="1108" spans="1:17" ht="16.5" customHeight="1" x14ac:dyDescent="0.2">
      <c r="A1108" s="98"/>
      <c r="B1108" s="40"/>
      <c r="C1108" s="98"/>
      <c r="D1108" s="99"/>
      <c r="E1108" s="99"/>
      <c r="F1108" s="40"/>
      <c r="G1108" s="40"/>
      <c r="H1108" s="40"/>
      <c r="I1108" s="40"/>
      <c r="J1108" s="40"/>
      <c r="K1108" s="40"/>
      <c r="L1108" s="38"/>
      <c r="M1108" s="40"/>
      <c r="N1108" s="38"/>
      <c r="O1108" s="38"/>
      <c r="P1108" s="40"/>
      <c r="Q1108" s="43"/>
    </row>
    <row r="1109" spans="1:17" ht="16.5" customHeight="1" x14ac:dyDescent="0.2">
      <c r="A1109" s="98"/>
      <c r="B1109" s="40"/>
      <c r="C1109" s="98"/>
      <c r="D1109" s="99"/>
      <c r="E1109" s="99"/>
      <c r="F1109" s="40"/>
      <c r="G1109" s="40"/>
      <c r="H1109" s="40"/>
      <c r="I1109" s="40"/>
      <c r="J1109" s="40"/>
      <c r="K1109" s="40"/>
      <c r="L1109" s="38"/>
      <c r="M1109" s="40"/>
      <c r="N1109" s="38"/>
      <c r="O1109" s="38"/>
      <c r="P1109" s="40"/>
      <c r="Q1109" s="43"/>
    </row>
    <row r="1110" spans="1:17" ht="16.5" customHeight="1" x14ac:dyDescent="0.2">
      <c r="A1110" s="98"/>
      <c r="B1110" s="40"/>
      <c r="C1110" s="98"/>
      <c r="D1110" s="99"/>
      <c r="E1110" s="99"/>
      <c r="F1110" s="40"/>
      <c r="G1110" s="40"/>
      <c r="H1110" s="40"/>
      <c r="I1110" s="40"/>
      <c r="J1110" s="40"/>
      <c r="K1110" s="40"/>
      <c r="L1110" s="38"/>
      <c r="M1110" s="40"/>
      <c r="N1110" s="38"/>
      <c r="O1110" s="38"/>
      <c r="P1110" s="40"/>
      <c r="Q1110" s="43"/>
    </row>
    <row r="1111" spans="1:17" ht="16.5" customHeight="1" x14ac:dyDescent="0.2">
      <c r="A1111" s="98"/>
      <c r="B1111" s="40"/>
      <c r="C1111" s="98"/>
      <c r="D1111" s="99"/>
      <c r="E1111" s="99"/>
      <c r="F1111" s="40"/>
      <c r="G1111" s="40"/>
      <c r="H1111" s="40"/>
      <c r="I1111" s="40"/>
      <c r="J1111" s="40"/>
      <c r="K1111" s="40"/>
      <c r="L1111" s="38"/>
      <c r="M1111" s="40"/>
      <c r="N1111" s="38"/>
      <c r="O1111" s="38"/>
      <c r="P1111" s="40"/>
      <c r="Q1111" s="43"/>
    </row>
    <row r="1112" spans="1:17" ht="16.5" customHeight="1" x14ac:dyDescent="0.2">
      <c r="A1112" s="98"/>
      <c r="B1112" s="40"/>
      <c r="C1112" s="98"/>
      <c r="D1112" s="99"/>
      <c r="E1112" s="99"/>
      <c r="F1112" s="40"/>
      <c r="G1112" s="40"/>
      <c r="H1112" s="40"/>
      <c r="I1112" s="40"/>
      <c r="J1112" s="40"/>
      <c r="K1112" s="40"/>
      <c r="L1112" s="38"/>
      <c r="M1112" s="40"/>
      <c r="N1112" s="38"/>
      <c r="O1112" s="38"/>
      <c r="P1112" s="40"/>
      <c r="Q1112" s="43"/>
    </row>
    <row r="1113" spans="1:17" ht="16.5" customHeight="1" x14ac:dyDescent="0.2">
      <c r="A1113" s="98"/>
      <c r="B1113" s="40"/>
      <c r="C1113" s="98"/>
      <c r="D1113" s="99"/>
      <c r="E1113" s="99"/>
      <c r="F1113" s="40"/>
      <c r="G1113" s="40"/>
      <c r="H1113" s="40"/>
      <c r="I1113" s="40"/>
      <c r="J1113" s="40"/>
      <c r="K1113" s="40"/>
      <c r="L1113" s="38"/>
      <c r="M1113" s="40"/>
      <c r="N1113" s="38"/>
      <c r="O1113" s="38"/>
      <c r="P1113" s="40"/>
      <c r="Q1113" s="43"/>
    </row>
    <row r="1114" spans="1:17" ht="16.5" customHeight="1" x14ac:dyDescent="0.2">
      <c r="A1114" s="98"/>
      <c r="B1114" s="40"/>
      <c r="C1114" s="98"/>
      <c r="D1114" s="99"/>
      <c r="E1114" s="99"/>
      <c r="F1114" s="40"/>
      <c r="G1114" s="40"/>
      <c r="H1114" s="40"/>
      <c r="I1114" s="40"/>
      <c r="J1114" s="40"/>
      <c r="K1114" s="40"/>
      <c r="L1114" s="38"/>
      <c r="M1114" s="40"/>
      <c r="N1114" s="38"/>
      <c r="O1114" s="38"/>
      <c r="P1114" s="40"/>
      <c r="Q1114" s="43"/>
    </row>
    <row r="1115" spans="1:17" ht="16.5" customHeight="1" x14ac:dyDescent="0.2">
      <c r="A1115" s="98"/>
      <c r="B1115" s="40"/>
      <c r="C1115" s="98"/>
      <c r="D1115" s="99"/>
      <c r="E1115" s="99"/>
      <c r="F1115" s="40"/>
      <c r="G1115" s="40"/>
      <c r="H1115" s="40"/>
      <c r="I1115" s="40"/>
      <c r="J1115" s="40"/>
      <c r="K1115" s="40"/>
      <c r="L1115" s="38"/>
      <c r="M1115" s="40"/>
      <c r="N1115" s="38"/>
      <c r="O1115" s="38"/>
      <c r="P1115" s="40"/>
      <c r="Q1115" s="43"/>
    </row>
    <row r="1116" spans="1:17" ht="16.5" customHeight="1" x14ac:dyDescent="0.2">
      <c r="A1116" s="98"/>
      <c r="B1116" s="40"/>
      <c r="C1116" s="98"/>
      <c r="D1116" s="99"/>
      <c r="E1116" s="99"/>
      <c r="F1116" s="40"/>
      <c r="G1116" s="40"/>
      <c r="H1116" s="40"/>
      <c r="I1116" s="40"/>
      <c r="J1116" s="40"/>
      <c r="K1116" s="40"/>
      <c r="L1116" s="38"/>
      <c r="M1116" s="40"/>
      <c r="N1116" s="38"/>
      <c r="O1116" s="38"/>
      <c r="P1116" s="40"/>
      <c r="Q1116" s="43"/>
    </row>
    <row r="1117" spans="1:17" ht="16.5" customHeight="1" x14ac:dyDescent="0.2">
      <c r="A1117" s="98"/>
      <c r="B1117" s="40"/>
      <c r="C1117" s="98"/>
      <c r="D1117" s="99"/>
      <c r="E1117" s="99"/>
      <c r="F1117" s="40"/>
      <c r="G1117" s="40"/>
      <c r="H1117" s="40"/>
      <c r="I1117" s="40"/>
      <c r="J1117" s="40"/>
      <c r="K1117" s="40"/>
      <c r="L1117" s="38"/>
      <c r="M1117" s="40"/>
      <c r="N1117" s="38"/>
      <c r="O1117" s="38"/>
      <c r="P1117" s="40"/>
      <c r="Q1117" s="43"/>
    </row>
    <row r="1118" spans="1:17" ht="16.5" customHeight="1" x14ac:dyDescent="0.2">
      <c r="A1118" s="98"/>
      <c r="B1118" s="40"/>
      <c r="C1118" s="98"/>
      <c r="D1118" s="99"/>
      <c r="E1118" s="99"/>
      <c r="F1118" s="40"/>
      <c r="G1118" s="40"/>
      <c r="H1118" s="40"/>
      <c r="I1118" s="40"/>
      <c r="J1118" s="40"/>
      <c r="K1118" s="40"/>
      <c r="L1118" s="38"/>
      <c r="M1118" s="40"/>
      <c r="N1118" s="38"/>
      <c r="O1118" s="38"/>
      <c r="P1118" s="40"/>
      <c r="Q1118" s="43"/>
    </row>
    <row r="1119" spans="1:17" ht="16.5" customHeight="1" x14ac:dyDescent="0.2">
      <c r="A1119" s="98"/>
      <c r="B1119" s="40"/>
      <c r="C1119" s="98"/>
      <c r="D1119" s="99"/>
      <c r="E1119" s="99"/>
      <c r="F1119" s="40"/>
      <c r="G1119" s="40"/>
      <c r="H1119" s="40"/>
      <c r="I1119" s="40"/>
      <c r="J1119" s="40"/>
      <c r="K1119" s="40"/>
      <c r="L1119" s="38"/>
      <c r="M1119" s="40"/>
      <c r="N1119" s="38"/>
      <c r="O1119" s="38"/>
      <c r="P1119" s="40"/>
      <c r="Q1119" s="43"/>
    </row>
    <row r="1120" spans="1:17" ht="16.5" customHeight="1" x14ac:dyDescent="0.2">
      <c r="A1120" s="98"/>
      <c r="B1120" s="40"/>
      <c r="C1120" s="98"/>
      <c r="D1120" s="99"/>
      <c r="E1120" s="99"/>
      <c r="F1120" s="40"/>
      <c r="G1120" s="40"/>
      <c r="H1120" s="40"/>
      <c r="I1120" s="40"/>
      <c r="J1120" s="40"/>
      <c r="K1120" s="40"/>
      <c r="L1120" s="38"/>
      <c r="M1120" s="40"/>
      <c r="N1120" s="38"/>
      <c r="O1120" s="38"/>
      <c r="P1120" s="40"/>
      <c r="Q1120" s="43"/>
    </row>
    <row r="1121" spans="1:17" ht="16.5" customHeight="1" x14ac:dyDescent="0.2">
      <c r="A1121" s="98"/>
      <c r="B1121" s="40"/>
      <c r="C1121" s="98"/>
      <c r="D1121" s="99"/>
      <c r="E1121" s="99"/>
      <c r="F1121" s="40"/>
      <c r="G1121" s="40"/>
      <c r="H1121" s="40"/>
      <c r="I1121" s="40"/>
      <c r="J1121" s="40"/>
      <c r="K1121" s="40"/>
      <c r="L1121" s="38"/>
      <c r="M1121" s="40"/>
      <c r="N1121" s="38"/>
      <c r="O1121" s="38"/>
      <c r="P1121" s="40"/>
      <c r="Q1121" s="43"/>
    </row>
    <row r="1122" spans="1:17" ht="16.5" customHeight="1" x14ac:dyDescent="0.2">
      <c r="A1122" s="98"/>
      <c r="B1122" s="40"/>
      <c r="C1122" s="98"/>
      <c r="D1122" s="99"/>
      <c r="E1122" s="99"/>
      <c r="F1122" s="40"/>
      <c r="G1122" s="40"/>
      <c r="H1122" s="40"/>
      <c r="I1122" s="40"/>
      <c r="J1122" s="40"/>
      <c r="K1122" s="40"/>
      <c r="L1122" s="38"/>
      <c r="M1122" s="40"/>
      <c r="N1122" s="38"/>
      <c r="O1122" s="38"/>
      <c r="P1122" s="40"/>
      <c r="Q1122" s="43"/>
    </row>
    <row r="1123" spans="1:17" ht="16.5" customHeight="1" x14ac:dyDescent="0.2">
      <c r="A1123" s="98"/>
      <c r="B1123" s="40"/>
      <c r="C1123" s="98"/>
      <c r="D1123" s="99"/>
      <c r="E1123" s="99"/>
      <c r="F1123" s="40"/>
      <c r="G1123" s="40"/>
      <c r="H1123" s="40"/>
      <c r="I1123" s="40"/>
      <c r="J1123" s="40"/>
      <c r="K1123" s="40"/>
      <c r="L1123" s="38"/>
      <c r="M1123" s="40"/>
      <c r="N1123" s="38"/>
      <c r="O1123" s="38"/>
      <c r="P1123" s="40"/>
      <c r="Q1123" s="43"/>
    </row>
    <row r="1124" spans="1:17" ht="16.5" customHeight="1" x14ac:dyDescent="0.2">
      <c r="A1124" s="98"/>
      <c r="B1124" s="40"/>
      <c r="C1124" s="98"/>
      <c r="D1124" s="99"/>
      <c r="E1124" s="99"/>
      <c r="F1124" s="40"/>
      <c r="G1124" s="40"/>
      <c r="H1124" s="40"/>
      <c r="I1124" s="40"/>
      <c r="J1124" s="40"/>
      <c r="K1124" s="40"/>
      <c r="L1124" s="38"/>
      <c r="M1124" s="40"/>
      <c r="N1124" s="38"/>
      <c r="O1124" s="38"/>
      <c r="P1124" s="40"/>
      <c r="Q1124" s="43"/>
    </row>
    <row r="1125" spans="1:17" ht="16.5" customHeight="1" x14ac:dyDescent="0.2">
      <c r="A1125" s="98"/>
      <c r="B1125" s="40"/>
      <c r="C1125" s="98"/>
      <c r="D1125" s="99"/>
      <c r="E1125" s="99"/>
      <c r="F1125" s="40"/>
      <c r="G1125" s="40"/>
      <c r="H1125" s="40"/>
      <c r="I1125" s="40"/>
      <c r="J1125" s="40"/>
      <c r="K1125" s="40"/>
      <c r="L1125" s="38"/>
      <c r="M1125" s="40"/>
      <c r="N1125" s="38"/>
      <c r="O1125" s="38"/>
      <c r="P1125" s="40"/>
      <c r="Q1125" s="43"/>
    </row>
    <row r="1126" spans="1:17" ht="16.5" customHeight="1" x14ac:dyDescent="0.2">
      <c r="A1126" s="98"/>
      <c r="B1126" s="40"/>
      <c r="C1126" s="98"/>
      <c r="D1126" s="99"/>
      <c r="E1126" s="99"/>
      <c r="F1126" s="40"/>
      <c r="G1126" s="40"/>
      <c r="H1126" s="40"/>
      <c r="I1126" s="40"/>
      <c r="J1126" s="40"/>
      <c r="K1126" s="40"/>
      <c r="L1126" s="38"/>
      <c r="M1126" s="40"/>
      <c r="N1126" s="38"/>
      <c r="O1126" s="38"/>
      <c r="P1126" s="40"/>
      <c r="Q1126" s="43"/>
    </row>
    <row r="1127" spans="1:17" ht="16.5" customHeight="1" x14ac:dyDescent="0.2">
      <c r="A1127" s="98"/>
      <c r="B1127" s="40"/>
      <c r="C1127" s="98"/>
      <c r="D1127" s="99"/>
      <c r="E1127" s="99"/>
      <c r="F1127" s="40"/>
      <c r="G1127" s="40"/>
      <c r="H1127" s="40"/>
      <c r="I1127" s="40"/>
      <c r="J1127" s="40"/>
      <c r="K1127" s="40"/>
      <c r="L1127" s="38"/>
      <c r="M1127" s="40"/>
      <c r="N1127" s="38"/>
      <c r="O1127" s="38"/>
      <c r="P1127" s="40"/>
      <c r="Q1127" s="43"/>
    </row>
    <row r="1128" spans="1:17" ht="16.5" customHeight="1" x14ac:dyDescent="0.2">
      <c r="A1128" s="98"/>
      <c r="B1128" s="40"/>
      <c r="C1128" s="98"/>
      <c r="D1128" s="99"/>
      <c r="E1128" s="99"/>
      <c r="F1128" s="40"/>
      <c r="G1128" s="40"/>
      <c r="H1128" s="40"/>
      <c r="I1128" s="40"/>
      <c r="J1128" s="40"/>
      <c r="K1128" s="40"/>
      <c r="L1128" s="38"/>
      <c r="M1128" s="40"/>
      <c r="N1128" s="38"/>
      <c r="O1128" s="38"/>
      <c r="P1128" s="40"/>
      <c r="Q1128" s="43"/>
    </row>
    <row r="1129" spans="1:17" ht="16.5" customHeight="1" x14ac:dyDescent="0.2">
      <c r="A1129" s="98"/>
      <c r="B1129" s="40"/>
      <c r="C1129" s="98"/>
      <c r="D1129" s="99"/>
      <c r="E1129" s="99"/>
      <c r="F1129" s="40"/>
      <c r="G1129" s="40"/>
      <c r="H1129" s="40"/>
      <c r="I1129" s="40"/>
      <c r="J1129" s="40"/>
      <c r="K1129" s="40"/>
      <c r="L1129" s="38"/>
      <c r="M1129" s="40"/>
      <c r="N1129" s="38"/>
      <c r="O1129" s="38"/>
      <c r="P1129" s="40"/>
      <c r="Q1129" s="43"/>
    </row>
    <row r="1130" spans="1:17" ht="16.5" customHeight="1" x14ac:dyDescent="0.2">
      <c r="A1130" s="98"/>
      <c r="B1130" s="40"/>
      <c r="C1130" s="98"/>
      <c r="D1130" s="99"/>
      <c r="E1130" s="99"/>
      <c r="F1130" s="40"/>
      <c r="G1130" s="40"/>
      <c r="H1130" s="40"/>
      <c r="I1130" s="40"/>
      <c r="J1130" s="40"/>
      <c r="K1130" s="40"/>
      <c r="L1130" s="38"/>
      <c r="M1130" s="40"/>
      <c r="N1130" s="38"/>
      <c r="O1130" s="38"/>
      <c r="P1130" s="40"/>
      <c r="Q1130" s="43"/>
    </row>
    <row r="1131" spans="1:17" ht="16.5" customHeight="1" x14ac:dyDescent="0.2">
      <c r="A1131" s="98"/>
      <c r="B1131" s="40"/>
      <c r="C1131" s="98"/>
      <c r="D1131" s="99"/>
      <c r="E1131" s="99"/>
      <c r="F1131" s="40"/>
      <c r="G1131" s="40"/>
      <c r="H1131" s="40"/>
      <c r="I1131" s="40"/>
      <c r="J1131" s="40"/>
      <c r="K1131" s="40"/>
      <c r="L1131" s="38"/>
      <c r="M1131" s="40"/>
      <c r="N1131" s="38"/>
      <c r="O1131" s="38"/>
      <c r="P1131" s="40"/>
      <c r="Q1131" s="43"/>
    </row>
    <row r="1132" spans="1:17" ht="16.5" customHeight="1" x14ac:dyDescent="0.2">
      <c r="A1132" s="98"/>
      <c r="B1132" s="40"/>
      <c r="C1132" s="98"/>
      <c r="D1132" s="99"/>
      <c r="E1132" s="99"/>
      <c r="F1132" s="40"/>
      <c r="G1132" s="40"/>
      <c r="H1132" s="40"/>
      <c r="I1132" s="40"/>
      <c r="J1132" s="40"/>
      <c r="K1132" s="40"/>
      <c r="L1132" s="38"/>
      <c r="M1132" s="40"/>
      <c r="N1132" s="38"/>
      <c r="O1132" s="38"/>
      <c r="P1132" s="40"/>
      <c r="Q1132" s="43"/>
    </row>
    <row r="1133" spans="1:17" ht="16.5" customHeight="1" x14ac:dyDescent="0.2">
      <c r="A1133" s="98"/>
      <c r="B1133" s="40"/>
      <c r="C1133" s="98"/>
      <c r="D1133" s="99"/>
      <c r="E1133" s="99"/>
      <c r="F1133" s="40"/>
      <c r="G1133" s="40"/>
      <c r="H1133" s="40"/>
      <c r="I1133" s="40"/>
      <c r="J1133" s="40"/>
      <c r="K1133" s="40"/>
      <c r="L1133" s="38"/>
      <c r="M1133" s="40"/>
      <c r="N1133" s="38"/>
      <c r="O1133" s="38"/>
      <c r="P1133" s="40"/>
      <c r="Q1133" s="43"/>
    </row>
    <row r="1134" spans="1:17" ht="16.5" customHeight="1" x14ac:dyDescent="0.2">
      <c r="A1134" s="98"/>
      <c r="B1134" s="40"/>
      <c r="C1134" s="98"/>
      <c r="D1134" s="99"/>
      <c r="E1134" s="99"/>
      <c r="F1134" s="40"/>
      <c r="G1134" s="40"/>
      <c r="H1134" s="40"/>
      <c r="I1134" s="40"/>
      <c r="J1134" s="40"/>
      <c r="K1134" s="40"/>
      <c r="L1134" s="38"/>
      <c r="M1134" s="40"/>
      <c r="N1134" s="38"/>
      <c r="O1134" s="38"/>
      <c r="P1134" s="40"/>
      <c r="Q1134" s="43"/>
    </row>
    <row r="1135" spans="1:17" ht="16.5" customHeight="1" x14ac:dyDescent="0.2">
      <c r="A1135" s="98"/>
      <c r="B1135" s="40"/>
      <c r="C1135" s="98"/>
      <c r="D1135" s="99"/>
      <c r="E1135" s="99"/>
      <c r="F1135" s="40"/>
      <c r="G1135" s="40"/>
      <c r="H1135" s="40"/>
      <c r="I1135" s="40"/>
      <c r="J1135" s="40"/>
      <c r="K1135" s="40"/>
      <c r="L1135" s="38"/>
      <c r="M1135" s="40"/>
      <c r="N1135" s="38"/>
      <c r="O1135" s="38"/>
      <c r="P1135" s="40"/>
      <c r="Q1135" s="43"/>
    </row>
    <row r="1136" spans="1:17" ht="16.5" customHeight="1" x14ac:dyDescent="0.2">
      <c r="A1136" s="98"/>
      <c r="B1136" s="40"/>
      <c r="C1136" s="98"/>
      <c r="D1136" s="99"/>
      <c r="E1136" s="99"/>
      <c r="F1136" s="40"/>
      <c r="G1136" s="40"/>
      <c r="H1136" s="40"/>
      <c r="I1136" s="40"/>
      <c r="J1136" s="40"/>
      <c r="K1136" s="40"/>
      <c r="L1136" s="38"/>
      <c r="M1136" s="40"/>
      <c r="N1136" s="38"/>
      <c r="O1136" s="38"/>
      <c r="P1136" s="40"/>
      <c r="Q1136" s="43"/>
    </row>
    <row r="1137" spans="1:17" ht="16.5" customHeight="1" x14ac:dyDescent="0.2">
      <c r="A1137" s="98"/>
      <c r="B1137" s="40"/>
      <c r="C1137" s="98"/>
      <c r="D1137" s="99"/>
      <c r="E1137" s="99"/>
      <c r="F1137" s="40"/>
      <c r="G1137" s="40"/>
      <c r="H1137" s="40"/>
      <c r="I1137" s="40"/>
      <c r="J1137" s="40"/>
      <c r="K1137" s="40"/>
      <c r="L1137" s="38"/>
      <c r="M1137" s="40"/>
      <c r="N1137" s="38"/>
      <c r="O1137" s="38"/>
      <c r="P1137" s="40"/>
      <c r="Q1137" s="43"/>
    </row>
    <row r="1138" spans="1:17" ht="16.5" customHeight="1" x14ac:dyDescent="0.2">
      <c r="A1138" s="98"/>
      <c r="B1138" s="40"/>
      <c r="C1138" s="98"/>
      <c r="D1138" s="99"/>
      <c r="E1138" s="99"/>
      <c r="F1138" s="40"/>
      <c r="G1138" s="40"/>
      <c r="H1138" s="40"/>
      <c r="I1138" s="40"/>
      <c r="J1138" s="40"/>
      <c r="K1138" s="40"/>
      <c r="L1138" s="38"/>
      <c r="M1138" s="40"/>
      <c r="N1138" s="38"/>
      <c r="O1138" s="38"/>
      <c r="P1138" s="40"/>
      <c r="Q1138" s="43"/>
    </row>
    <row r="1139" spans="1:17" ht="16.5" customHeight="1" x14ac:dyDescent="0.2">
      <c r="A1139" s="98"/>
      <c r="B1139" s="40"/>
      <c r="C1139" s="98"/>
      <c r="D1139" s="99"/>
      <c r="E1139" s="99"/>
      <c r="F1139" s="40"/>
      <c r="G1139" s="40"/>
      <c r="H1139" s="40"/>
      <c r="I1139" s="40"/>
      <c r="J1139" s="40"/>
      <c r="K1139" s="40"/>
      <c r="L1139" s="38"/>
      <c r="M1139" s="40"/>
      <c r="N1139" s="38"/>
      <c r="O1139" s="38"/>
      <c r="P1139" s="40"/>
      <c r="Q1139" s="43"/>
    </row>
    <row r="1140" spans="1:17" ht="16.5" customHeight="1" x14ac:dyDescent="0.2">
      <c r="A1140" s="98"/>
      <c r="B1140" s="40"/>
      <c r="C1140" s="98"/>
      <c r="D1140" s="99"/>
      <c r="E1140" s="99"/>
      <c r="F1140" s="40"/>
      <c r="G1140" s="40"/>
      <c r="H1140" s="40"/>
      <c r="I1140" s="40"/>
      <c r="J1140" s="40"/>
      <c r="K1140" s="40"/>
      <c r="L1140" s="38"/>
      <c r="M1140" s="40"/>
      <c r="N1140" s="38"/>
      <c r="O1140" s="38"/>
      <c r="P1140" s="40"/>
      <c r="Q1140" s="43"/>
    </row>
    <row r="1141" spans="1:17" ht="16.5" customHeight="1" x14ac:dyDescent="0.2">
      <c r="A1141" s="98"/>
      <c r="B1141" s="40"/>
      <c r="C1141" s="98"/>
      <c r="D1141" s="99"/>
      <c r="E1141" s="99"/>
      <c r="F1141" s="40"/>
      <c r="G1141" s="40"/>
      <c r="H1141" s="40"/>
      <c r="I1141" s="40"/>
      <c r="J1141" s="40"/>
      <c r="K1141" s="40"/>
      <c r="L1141" s="38"/>
      <c r="M1141" s="40"/>
      <c r="N1141" s="38"/>
      <c r="O1141" s="38"/>
      <c r="P1141" s="40"/>
      <c r="Q1141" s="43"/>
    </row>
    <row r="1142" spans="1:17" ht="16.5" customHeight="1" x14ac:dyDescent="0.2">
      <c r="A1142" s="98"/>
      <c r="B1142" s="40"/>
      <c r="C1142" s="98"/>
      <c r="D1142" s="99"/>
      <c r="E1142" s="99"/>
      <c r="F1142" s="40"/>
      <c r="G1142" s="40"/>
      <c r="H1142" s="40"/>
      <c r="I1142" s="40"/>
      <c r="J1142" s="40"/>
      <c r="K1142" s="40"/>
      <c r="L1142" s="38"/>
      <c r="M1142" s="40"/>
      <c r="N1142" s="38"/>
      <c r="O1142" s="38"/>
      <c r="P1142" s="40"/>
      <c r="Q1142" s="43"/>
    </row>
    <row r="1143" spans="1:17" ht="16.5" customHeight="1" x14ac:dyDescent="0.2">
      <c r="A1143" s="98"/>
      <c r="B1143" s="40"/>
      <c r="C1143" s="98"/>
      <c r="D1143" s="99"/>
      <c r="E1143" s="99"/>
      <c r="F1143" s="40"/>
      <c r="G1143" s="40"/>
      <c r="H1143" s="40"/>
      <c r="I1143" s="40"/>
      <c r="J1143" s="40"/>
      <c r="K1143" s="40"/>
      <c r="L1143" s="38"/>
      <c r="M1143" s="40"/>
      <c r="N1143" s="38"/>
      <c r="O1143" s="38"/>
      <c r="P1143" s="40"/>
      <c r="Q1143" s="43"/>
    </row>
    <row r="1144" spans="1:17" ht="16.5" customHeight="1" x14ac:dyDescent="0.2">
      <c r="A1144" s="98"/>
      <c r="B1144" s="40"/>
      <c r="C1144" s="98"/>
      <c r="D1144" s="99"/>
      <c r="E1144" s="99"/>
      <c r="F1144" s="40"/>
      <c r="G1144" s="40"/>
      <c r="H1144" s="40"/>
      <c r="I1144" s="40"/>
      <c r="J1144" s="40"/>
      <c r="K1144" s="40"/>
      <c r="L1144" s="38"/>
      <c r="M1144" s="40"/>
      <c r="N1144" s="38"/>
      <c r="O1144" s="38"/>
      <c r="P1144" s="40"/>
      <c r="Q1144" s="43"/>
    </row>
    <row r="1145" spans="1:17" ht="16.5" customHeight="1" x14ac:dyDescent="0.2">
      <c r="A1145" s="98"/>
      <c r="B1145" s="40"/>
      <c r="C1145" s="98"/>
      <c r="D1145" s="99"/>
      <c r="E1145" s="99"/>
      <c r="F1145" s="40"/>
      <c r="G1145" s="40"/>
      <c r="H1145" s="40"/>
      <c r="I1145" s="40"/>
      <c r="J1145" s="40"/>
      <c r="K1145" s="40"/>
      <c r="L1145" s="38"/>
      <c r="M1145" s="40"/>
      <c r="N1145" s="38"/>
      <c r="O1145" s="38"/>
      <c r="P1145" s="40"/>
      <c r="Q1145" s="43"/>
    </row>
    <row r="1146" spans="1:17" ht="16.5" customHeight="1" x14ac:dyDescent="0.2">
      <c r="A1146" s="98"/>
      <c r="B1146" s="40"/>
      <c r="C1146" s="98"/>
      <c r="D1146" s="99"/>
      <c r="E1146" s="99"/>
      <c r="F1146" s="40"/>
      <c r="G1146" s="40"/>
      <c r="H1146" s="40"/>
      <c r="I1146" s="40"/>
      <c r="J1146" s="40"/>
      <c r="K1146" s="40"/>
      <c r="L1146" s="38"/>
      <c r="M1146" s="40"/>
      <c r="N1146" s="38"/>
      <c r="O1146" s="38"/>
      <c r="P1146" s="40"/>
      <c r="Q1146" s="43"/>
    </row>
    <row r="1147" spans="1:17" ht="16.5" customHeight="1" x14ac:dyDescent="0.2">
      <c r="A1147" s="98"/>
      <c r="B1147" s="40"/>
      <c r="C1147" s="98"/>
      <c r="D1147" s="99"/>
      <c r="E1147" s="99"/>
      <c r="F1147" s="40"/>
      <c r="G1147" s="40"/>
      <c r="H1147" s="40"/>
      <c r="I1147" s="40"/>
      <c r="J1147" s="40"/>
      <c r="K1147" s="40"/>
      <c r="L1147" s="38"/>
      <c r="M1147" s="40"/>
      <c r="N1147" s="38"/>
      <c r="O1147" s="38"/>
      <c r="P1147" s="40"/>
      <c r="Q1147" s="43"/>
    </row>
    <row r="1148" spans="1:17" ht="16.5" customHeight="1" x14ac:dyDescent="0.2">
      <c r="A1148" s="98"/>
      <c r="B1148" s="40"/>
      <c r="C1148" s="98"/>
      <c r="D1148" s="99"/>
      <c r="E1148" s="99"/>
      <c r="F1148" s="40"/>
      <c r="G1148" s="40"/>
      <c r="H1148" s="40"/>
      <c r="I1148" s="40"/>
      <c r="J1148" s="40"/>
      <c r="K1148" s="40"/>
      <c r="L1148" s="38"/>
      <c r="M1148" s="40"/>
      <c r="N1148" s="38"/>
      <c r="O1148" s="38"/>
      <c r="P1148" s="40"/>
      <c r="Q1148" s="43"/>
    </row>
    <row r="1149" spans="1:17" ht="16.5" customHeight="1" x14ac:dyDescent="0.2">
      <c r="A1149" s="98"/>
      <c r="B1149" s="40"/>
      <c r="C1149" s="98"/>
      <c r="D1149" s="99"/>
      <c r="E1149" s="99"/>
      <c r="F1149" s="40"/>
      <c r="G1149" s="40"/>
      <c r="H1149" s="40"/>
      <c r="I1149" s="40"/>
      <c r="J1149" s="40"/>
      <c r="K1149" s="40"/>
      <c r="L1149" s="38"/>
      <c r="M1149" s="40"/>
      <c r="N1149" s="38"/>
      <c r="O1149" s="38"/>
      <c r="P1149" s="40"/>
      <c r="Q1149" s="43"/>
    </row>
    <row r="1150" spans="1:17" ht="16.5" customHeight="1" x14ac:dyDescent="0.2">
      <c r="A1150" s="98"/>
      <c r="B1150" s="40"/>
      <c r="C1150" s="98"/>
      <c r="D1150" s="99"/>
      <c r="E1150" s="99"/>
      <c r="F1150" s="40"/>
      <c r="G1150" s="40"/>
      <c r="H1150" s="40"/>
      <c r="I1150" s="40"/>
      <c r="J1150" s="40"/>
      <c r="K1150" s="40"/>
      <c r="L1150" s="38"/>
      <c r="M1150" s="40"/>
      <c r="N1150" s="38"/>
      <c r="O1150" s="38"/>
      <c r="P1150" s="40"/>
      <c r="Q1150" s="43"/>
    </row>
    <row r="1151" spans="1:17" ht="16.5" customHeight="1" x14ac:dyDescent="0.2">
      <c r="A1151" s="98"/>
      <c r="B1151" s="40"/>
      <c r="C1151" s="98"/>
      <c r="D1151" s="99"/>
      <c r="E1151" s="99"/>
      <c r="F1151" s="40"/>
      <c r="G1151" s="40"/>
      <c r="H1151" s="40"/>
      <c r="I1151" s="40"/>
      <c r="J1151" s="40"/>
      <c r="K1151" s="40"/>
      <c r="L1151" s="38"/>
      <c r="M1151" s="40"/>
      <c r="N1151" s="38"/>
      <c r="O1151" s="38"/>
      <c r="P1151" s="40"/>
      <c r="Q1151" s="43"/>
    </row>
    <row r="1152" spans="1:17" ht="16.5" customHeight="1" x14ac:dyDescent="0.2">
      <c r="A1152" s="98"/>
      <c r="B1152" s="40"/>
      <c r="C1152" s="98"/>
      <c r="D1152" s="99"/>
      <c r="E1152" s="99"/>
      <c r="F1152" s="40"/>
      <c r="G1152" s="40"/>
      <c r="H1152" s="40"/>
      <c r="I1152" s="40"/>
      <c r="J1152" s="40"/>
      <c r="K1152" s="40"/>
      <c r="L1152" s="38"/>
      <c r="M1152" s="40"/>
      <c r="N1152" s="38"/>
      <c r="O1152" s="38"/>
      <c r="P1152" s="40"/>
      <c r="Q1152" s="43"/>
    </row>
    <row r="1153" spans="1:17" ht="16.5" customHeight="1" x14ac:dyDescent="0.2">
      <c r="A1153" s="98"/>
      <c r="B1153" s="40"/>
      <c r="C1153" s="98"/>
      <c r="D1153" s="99"/>
      <c r="E1153" s="99"/>
      <c r="F1153" s="40"/>
      <c r="G1153" s="40"/>
      <c r="H1153" s="40"/>
      <c r="I1153" s="40"/>
      <c r="J1153" s="40"/>
      <c r="K1153" s="40"/>
      <c r="L1153" s="38"/>
      <c r="M1153" s="40"/>
      <c r="N1153" s="38"/>
      <c r="O1153" s="38"/>
      <c r="P1153" s="40"/>
      <c r="Q1153" s="43"/>
    </row>
    <row r="1154" spans="1:17" ht="16.5" customHeight="1" x14ac:dyDescent="0.2">
      <c r="A1154" s="98"/>
      <c r="B1154" s="40"/>
      <c r="C1154" s="98"/>
      <c r="D1154" s="99"/>
      <c r="E1154" s="99"/>
      <c r="F1154" s="40"/>
      <c r="G1154" s="40"/>
      <c r="H1154" s="40"/>
      <c r="I1154" s="40"/>
      <c r="J1154" s="40"/>
      <c r="K1154" s="40"/>
      <c r="L1154" s="38"/>
      <c r="M1154" s="40"/>
      <c r="N1154" s="38"/>
      <c r="O1154" s="38"/>
      <c r="P1154" s="40"/>
      <c r="Q1154" s="43"/>
    </row>
    <row r="1155" spans="1:17" ht="16.5" customHeight="1" x14ac:dyDescent="0.2">
      <c r="A1155" s="98"/>
      <c r="B1155" s="40"/>
      <c r="C1155" s="98"/>
      <c r="D1155" s="99"/>
      <c r="E1155" s="99"/>
      <c r="F1155" s="40"/>
      <c r="G1155" s="40"/>
      <c r="H1155" s="40"/>
      <c r="I1155" s="40"/>
      <c r="J1155" s="40"/>
      <c r="K1155" s="40"/>
      <c r="L1155" s="38"/>
      <c r="M1155" s="40"/>
      <c r="N1155" s="38"/>
      <c r="O1155" s="38"/>
      <c r="P1155" s="40"/>
      <c r="Q1155" s="43"/>
    </row>
    <row r="1156" spans="1:17" ht="16.5" customHeight="1" x14ac:dyDescent="0.2">
      <c r="A1156" s="98"/>
      <c r="B1156" s="40"/>
      <c r="C1156" s="98"/>
      <c r="D1156" s="99"/>
      <c r="E1156" s="99"/>
      <c r="F1156" s="40"/>
      <c r="G1156" s="40"/>
      <c r="H1156" s="40"/>
      <c r="I1156" s="40"/>
      <c r="J1156" s="40"/>
      <c r="K1156" s="40"/>
      <c r="L1156" s="38"/>
      <c r="M1156" s="40"/>
      <c r="N1156" s="38"/>
      <c r="O1156" s="38"/>
      <c r="P1156" s="40"/>
      <c r="Q1156" s="43"/>
    </row>
    <row r="1157" spans="1:17" ht="16.5" customHeight="1" x14ac:dyDescent="0.2">
      <c r="A1157" s="98"/>
      <c r="B1157" s="40"/>
      <c r="C1157" s="98"/>
      <c r="D1157" s="99"/>
      <c r="E1157" s="99"/>
      <c r="F1157" s="40"/>
      <c r="G1157" s="40"/>
      <c r="H1157" s="40"/>
      <c r="I1157" s="40"/>
      <c r="J1157" s="40"/>
      <c r="K1157" s="40"/>
      <c r="L1157" s="38"/>
      <c r="M1157" s="40"/>
      <c r="N1157" s="38"/>
      <c r="O1157" s="38"/>
      <c r="P1157" s="40"/>
      <c r="Q1157" s="43"/>
    </row>
    <row r="1158" spans="1:17" ht="16.5" customHeight="1" x14ac:dyDescent="0.2">
      <c r="A1158" s="98"/>
      <c r="B1158" s="40"/>
      <c r="C1158" s="98"/>
      <c r="D1158" s="99"/>
      <c r="E1158" s="99"/>
      <c r="F1158" s="40"/>
      <c r="G1158" s="40"/>
      <c r="H1158" s="40"/>
      <c r="I1158" s="40"/>
      <c r="J1158" s="40"/>
      <c r="K1158" s="40"/>
      <c r="L1158" s="38"/>
      <c r="M1158" s="40"/>
      <c r="N1158" s="38"/>
      <c r="O1158" s="38"/>
      <c r="P1158" s="40"/>
      <c r="Q1158" s="43"/>
    </row>
    <row r="1159" spans="1:17" ht="16.5" customHeight="1" x14ac:dyDescent="0.2">
      <c r="A1159" s="98"/>
      <c r="B1159" s="40"/>
      <c r="C1159" s="98"/>
      <c r="D1159" s="99"/>
      <c r="E1159" s="99"/>
      <c r="F1159" s="40"/>
      <c r="G1159" s="40"/>
      <c r="H1159" s="40"/>
      <c r="I1159" s="40"/>
      <c r="J1159" s="40"/>
      <c r="K1159" s="40"/>
      <c r="L1159" s="38"/>
      <c r="M1159" s="40"/>
      <c r="N1159" s="38"/>
      <c r="O1159" s="38"/>
      <c r="P1159" s="40"/>
      <c r="Q1159" s="43"/>
    </row>
    <row r="1160" spans="1:17" ht="16.5" customHeight="1" x14ac:dyDescent="0.2">
      <c r="A1160" s="98"/>
      <c r="B1160" s="40"/>
      <c r="C1160" s="98"/>
      <c r="D1160" s="99"/>
      <c r="E1160" s="99"/>
      <c r="F1160" s="40"/>
      <c r="G1160" s="40"/>
      <c r="H1160" s="40"/>
      <c r="I1160" s="40"/>
      <c r="J1160" s="40"/>
      <c r="K1160" s="40"/>
      <c r="L1160" s="38"/>
      <c r="M1160" s="40"/>
      <c r="N1160" s="38"/>
      <c r="O1160" s="38"/>
      <c r="P1160" s="40"/>
      <c r="Q1160" s="43"/>
    </row>
    <row r="1161" spans="1:17" ht="16.5" customHeight="1" x14ac:dyDescent="0.2">
      <c r="A1161" s="98"/>
      <c r="B1161" s="40"/>
      <c r="C1161" s="98"/>
      <c r="D1161" s="99"/>
      <c r="E1161" s="99"/>
      <c r="F1161" s="40"/>
      <c r="G1161" s="40"/>
      <c r="H1161" s="40"/>
      <c r="I1161" s="40"/>
      <c r="J1161" s="40"/>
      <c r="K1161" s="40"/>
      <c r="L1161" s="38"/>
      <c r="M1161" s="40"/>
      <c r="N1161" s="38"/>
      <c r="O1161" s="38"/>
      <c r="P1161" s="40"/>
      <c r="Q1161" s="43"/>
    </row>
    <row r="1162" spans="1:17" ht="16.5" customHeight="1" x14ac:dyDescent="0.2">
      <c r="A1162" s="98"/>
      <c r="B1162" s="40"/>
      <c r="C1162" s="98"/>
      <c r="D1162" s="99"/>
      <c r="E1162" s="99"/>
      <c r="F1162" s="40"/>
      <c r="G1162" s="40"/>
      <c r="H1162" s="40"/>
      <c r="I1162" s="40"/>
      <c r="J1162" s="40"/>
      <c r="K1162" s="40"/>
      <c r="L1162" s="38"/>
      <c r="M1162" s="40"/>
      <c r="N1162" s="38"/>
      <c r="O1162" s="38"/>
      <c r="P1162" s="40"/>
      <c r="Q1162" s="43"/>
    </row>
    <row r="1163" spans="1:17" ht="16.5" customHeight="1" x14ac:dyDescent="0.2">
      <c r="A1163" s="98"/>
      <c r="B1163" s="40"/>
      <c r="C1163" s="98"/>
      <c r="D1163" s="99"/>
      <c r="E1163" s="99"/>
      <c r="F1163" s="40"/>
      <c r="G1163" s="40"/>
      <c r="H1163" s="40"/>
      <c r="I1163" s="40"/>
      <c r="J1163" s="40"/>
      <c r="K1163" s="40"/>
      <c r="L1163" s="38"/>
      <c r="M1163" s="40"/>
      <c r="N1163" s="38"/>
      <c r="O1163" s="38"/>
      <c r="P1163" s="40"/>
      <c r="Q1163" s="43"/>
    </row>
    <row r="1164" spans="1:17" ht="16.5" customHeight="1" x14ac:dyDescent="0.2">
      <c r="A1164" s="98"/>
      <c r="B1164" s="40"/>
      <c r="C1164" s="98"/>
      <c r="D1164" s="99"/>
      <c r="E1164" s="99"/>
      <c r="F1164" s="40"/>
      <c r="G1164" s="40"/>
      <c r="H1164" s="40"/>
      <c r="I1164" s="40"/>
      <c r="J1164" s="40"/>
      <c r="K1164" s="40"/>
      <c r="L1164" s="38"/>
      <c r="M1164" s="40"/>
      <c r="N1164" s="38"/>
      <c r="O1164" s="38"/>
      <c r="P1164" s="40"/>
      <c r="Q1164" s="43"/>
    </row>
    <row r="1165" spans="1:17" ht="16.5" customHeight="1" x14ac:dyDescent="0.2">
      <c r="A1165" s="98"/>
      <c r="B1165" s="40"/>
      <c r="C1165" s="98"/>
      <c r="D1165" s="99"/>
      <c r="E1165" s="99"/>
      <c r="F1165" s="40"/>
      <c r="G1165" s="40"/>
      <c r="H1165" s="40"/>
      <c r="I1165" s="40"/>
      <c r="J1165" s="40"/>
      <c r="K1165" s="40"/>
      <c r="L1165" s="38"/>
      <c r="M1165" s="40"/>
      <c r="N1165" s="38"/>
      <c r="O1165" s="38"/>
      <c r="P1165" s="40"/>
      <c r="Q1165" s="43"/>
    </row>
    <row r="1166" spans="1:17" ht="16.5" customHeight="1" x14ac:dyDescent="0.2">
      <c r="A1166" s="98"/>
      <c r="B1166" s="40"/>
      <c r="C1166" s="98"/>
      <c r="D1166" s="99"/>
      <c r="E1166" s="99"/>
      <c r="F1166" s="40"/>
      <c r="G1166" s="40"/>
      <c r="H1166" s="40"/>
      <c r="I1166" s="40"/>
      <c r="J1166" s="40"/>
      <c r="K1166" s="40"/>
      <c r="L1166" s="38"/>
      <c r="M1166" s="40"/>
      <c r="N1166" s="38"/>
      <c r="O1166" s="38"/>
      <c r="P1166" s="40"/>
      <c r="Q1166" s="43"/>
    </row>
    <row r="1167" spans="1:17" ht="16.5" customHeight="1" x14ac:dyDescent="0.2">
      <c r="A1167" s="98"/>
      <c r="B1167" s="40"/>
      <c r="C1167" s="98"/>
      <c r="D1167" s="99"/>
      <c r="E1167" s="99"/>
      <c r="F1167" s="40"/>
      <c r="G1167" s="40"/>
      <c r="H1167" s="40"/>
      <c r="I1167" s="40"/>
      <c r="J1167" s="40"/>
      <c r="K1167" s="40"/>
      <c r="L1167" s="38"/>
      <c r="M1167" s="40"/>
      <c r="N1167" s="38"/>
      <c r="O1167" s="38"/>
      <c r="P1167" s="40"/>
      <c r="Q1167" s="43"/>
    </row>
    <row r="1168" spans="1:17" ht="16.5" customHeight="1" x14ac:dyDescent="0.2">
      <c r="A1168" s="98"/>
      <c r="B1168" s="40"/>
      <c r="C1168" s="98"/>
      <c r="D1168" s="99"/>
      <c r="E1168" s="99"/>
      <c r="F1168" s="40"/>
      <c r="G1168" s="40"/>
      <c r="H1168" s="40"/>
      <c r="I1168" s="40"/>
      <c r="J1168" s="40"/>
      <c r="K1168" s="40"/>
      <c r="L1168" s="38"/>
      <c r="M1168" s="40"/>
      <c r="N1168" s="38"/>
      <c r="O1168" s="38"/>
      <c r="P1168" s="40"/>
      <c r="Q1168" s="43"/>
    </row>
    <row r="1169" spans="1:17" ht="16.5" customHeight="1" x14ac:dyDescent="0.2">
      <c r="A1169" s="98"/>
      <c r="B1169" s="40"/>
      <c r="C1169" s="98"/>
      <c r="D1169" s="99"/>
      <c r="E1169" s="99"/>
      <c r="F1169" s="40"/>
      <c r="G1169" s="40"/>
      <c r="H1169" s="40"/>
      <c r="I1169" s="40"/>
      <c r="J1169" s="40"/>
      <c r="K1169" s="40"/>
      <c r="L1169" s="38"/>
      <c r="M1169" s="40"/>
      <c r="N1169" s="38"/>
      <c r="O1169" s="38"/>
      <c r="P1169" s="40"/>
      <c r="Q1169" s="43"/>
    </row>
    <row r="1170" spans="1:17" ht="16.5" customHeight="1" x14ac:dyDescent="0.2">
      <c r="A1170" s="98"/>
      <c r="B1170" s="40"/>
      <c r="C1170" s="98"/>
      <c r="D1170" s="99"/>
      <c r="E1170" s="99"/>
      <c r="F1170" s="40"/>
      <c r="G1170" s="40"/>
      <c r="H1170" s="40"/>
      <c r="I1170" s="40"/>
      <c r="J1170" s="40"/>
      <c r="K1170" s="40"/>
      <c r="L1170" s="38"/>
      <c r="M1170" s="40"/>
      <c r="N1170" s="38"/>
      <c r="O1170" s="38"/>
      <c r="P1170" s="40"/>
      <c r="Q1170" s="43"/>
    </row>
    <row r="1171" spans="1:17" ht="16.5" customHeight="1" x14ac:dyDescent="0.2">
      <c r="A1171" s="98"/>
      <c r="B1171" s="40"/>
      <c r="C1171" s="98"/>
      <c r="D1171" s="99"/>
      <c r="E1171" s="99"/>
      <c r="F1171" s="40"/>
      <c r="G1171" s="40"/>
      <c r="H1171" s="40"/>
      <c r="I1171" s="40"/>
      <c r="J1171" s="40"/>
      <c r="K1171" s="40"/>
      <c r="L1171" s="38"/>
      <c r="M1171" s="40"/>
      <c r="N1171" s="38"/>
      <c r="O1171" s="38"/>
      <c r="P1171" s="40"/>
      <c r="Q1171" s="43"/>
    </row>
    <row r="1172" spans="1:17" ht="16.5" customHeight="1" x14ac:dyDescent="0.2">
      <c r="A1172" s="98"/>
      <c r="B1172" s="40"/>
      <c r="C1172" s="98"/>
      <c r="D1172" s="99"/>
      <c r="E1172" s="99"/>
      <c r="F1172" s="40"/>
      <c r="G1172" s="40"/>
      <c r="H1172" s="40"/>
      <c r="I1172" s="40"/>
      <c r="J1172" s="40"/>
      <c r="K1172" s="40"/>
      <c r="L1172" s="38"/>
      <c r="M1172" s="40"/>
      <c r="N1172" s="38"/>
      <c r="O1172" s="38"/>
      <c r="P1172" s="40"/>
      <c r="Q1172" s="43"/>
    </row>
    <row r="1173" spans="1:17" ht="16.5" customHeight="1" x14ac:dyDescent="0.2">
      <c r="A1173" s="98"/>
      <c r="B1173" s="40"/>
      <c r="C1173" s="98"/>
      <c r="D1173" s="99"/>
      <c r="E1173" s="99"/>
      <c r="F1173" s="40"/>
      <c r="G1173" s="40"/>
      <c r="H1173" s="40"/>
      <c r="I1173" s="40"/>
      <c r="J1173" s="40"/>
      <c r="K1173" s="40"/>
      <c r="L1173" s="38"/>
      <c r="M1173" s="40"/>
      <c r="N1173" s="38"/>
      <c r="O1173" s="38"/>
      <c r="P1173" s="40"/>
      <c r="Q1173" s="43"/>
    </row>
    <row r="1174" spans="1:17" ht="16.5" customHeight="1" x14ac:dyDescent="0.2">
      <c r="A1174" s="98"/>
      <c r="B1174" s="40"/>
      <c r="C1174" s="98"/>
      <c r="D1174" s="99"/>
      <c r="E1174" s="99"/>
      <c r="F1174" s="40"/>
      <c r="G1174" s="40"/>
      <c r="H1174" s="40"/>
      <c r="I1174" s="40"/>
      <c r="J1174" s="40"/>
      <c r="K1174" s="40"/>
      <c r="L1174" s="38"/>
      <c r="M1174" s="40"/>
      <c r="N1174" s="38"/>
      <c r="O1174" s="38"/>
      <c r="P1174" s="40"/>
      <c r="Q1174" s="43"/>
    </row>
    <row r="1175" spans="1:17" ht="16.5" customHeight="1" x14ac:dyDescent="0.2">
      <c r="A1175" s="98"/>
      <c r="B1175" s="40"/>
      <c r="C1175" s="98"/>
      <c r="D1175" s="99"/>
      <c r="E1175" s="99"/>
      <c r="F1175" s="40"/>
      <c r="G1175" s="40"/>
      <c r="H1175" s="40"/>
      <c r="I1175" s="40"/>
      <c r="J1175" s="40"/>
      <c r="K1175" s="40"/>
      <c r="L1175" s="38"/>
      <c r="M1175" s="40"/>
      <c r="N1175" s="38"/>
      <c r="O1175" s="38"/>
      <c r="P1175" s="40"/>
      <c r="Q1175" s="43"/>
    </row>
    <row r="1176" spans="1:17" ht="16.5" customHeight="1" x14ac:dyDescent="0.2">
      <c r="A1176" s="98"/>
      <c r="B1176" s="40"/>
      <c r="C1176" s="98"/>
      <c r="D1176" s="99"/>
      <c r="E1176" s="99"/>
      <c r="F1176" s="40"/>
      <c r="G1176" s="40"/>
      <c r="H1176" s="40"/>
      <c r="I1176" s="40"/>
      <c r="J1176" s="40"/>
      <c r="K1176" s="40"/>
      <c r="L1176" s="38"/>
      <c r="M1176" s="40"/>
      <c r="N1176" s="38"/>
      <c r="O1176" s="38"/>
      <c r="P1176" s="40"/>
      <c r="Q1176" s="43"/>
    </row>
    <row r="1177" spans="1:17" ht="16.5" customHeight="1" x14ac:dyDescent="0.2">
      <c r="A1177" s="98"/>
      <c r="B1177" s="40"/>
      <c r="C1177" s="98"/>
      <c r="D1177" s="99"/>
      <c r="E1177" s="99"/>
      <c r="F1177" s="40"/>
      <c r="G1177" s="40"/>
      <c r="H1177" s="40"/>
      <c r="I1177" s="40"/>
      <c r="J1177" s="40"/>
      <c r="K1177" s="40"/>
      <c r="L1177" s="38"/>
      <c r="M1177" s="40"/>
      <c r="N1177" s="38"/>
      <c r="O1177" s="38"/>
      <c r="P1177" s="40"/>
      <c r="Q1177" s="43"/>
    </row>
    <row r="1178" spans="1:17" ht="16.5" customHeight="1" x14ac:dyDescent="0.2">
      <c r="A1178" s="98"/>
      <c r="B1178" s="40"/>
      <c r="C1178" s="98"/>
      <c r="D1178" s="99"/>
      <c r="E1178" s="99"/>
      <c r="F1178" s="40"/>
      <c r="G1178" s="40"/>
      <c r="H1178" s="40"/>
      <c r="I1178" s="40"/>
      <c r="J1178" s="40"/>
      <c r="K1178" s="40"/>
      <c r="L1178" s="38"/>
      <c r="M1178" s="40"/>
      <c r="N1178" s="38"/>
      <c r="O1178" s="38"/>
      <c r="P1178" s="40"/>
      <c r="Q1178" s="43"/>
    </row>
    <row r="1179" spans="1:17" ht="16.5" customHeight="1" x14ac:dyDescent="0.2">
      <c r="A1179" s="98"/>
      <c r="B1179" s="40"/>
      <c r="C1179" s="98"/>
      <c r="D1179" s="99"/>
      <c r="E1179" s="99"/>
      <c r="F1179" s="40"/>
      <c r="G1179" s="40"/>
      <c r="H1179" s="40"/>
      <c r="I1179" s="40"/>
      <c r="J1179" s="40"/>
      <c r="K1179" s="40"/>
      <c r="L1179" s="38"/>
      <c r="M1179" s="40"/>
      <c r="N1179" s="38"/>
      <c r="O1179" s="38"/>
      <c r="P1179" s="40"/>
      <c r="Q1179" s="43"/>
    </row>
    <row r="1180" spans="1:17" ht="16.5" customHeight="1" x14ac:dyDescent="0.2">
      <c r="A1180" s="98"/>
      <c r="B1180" s="40"/>
      <c r="C1180" s="98"/>
      <c r="D1180" s="99"/>
      <c r="E1180" s="99"/>
      <c r="F1180" s="40"/>
      <c r="G1180" s="40"/>
      <c r="H1180" s="40"/>
      <c r="I1180" s="40"/>
      <c r="J1180" s="40"/>
      <c r="K1180" s="40"/>
      <c r="L1180" s="38"/>
      <c r="M1180" s="40"/>
      <c r="N1180" s="38"/>
      <c r="O1180" s="38"/>
      <c r="P1180" s="40"/>
      <c r="Q1180" s="43"/>
    </row>
    <row r="1181" spans="1:17" ht="16.5" customHeight="1" x14ac:dyDescent="0.2">
      <c r="A1181" s="98"/>
      <c r="B1181" s="40"/>
      <c r="C1181" s="98"/>
      <c r="D1181" s="99"/>
      <c r="E1181" s="99"/>
      <c r="F1181" s="40"/>
      <c r="G1181" s="40"/>
      <c r="H1181" s="40"/>
      <c r="I1181" s="40"/>
      <c r="J1181" s="40"/>
      <c r="K1181" s="40"/>
      <c r="L1181" s="38"/>
      <c r="M1181" s="40"/>
      <c r="N1181" s="38"/>
      <c r="O1181" s="38"/>
      <c r="P1181" s="40"/>
      <c r="Q1181" s="43"/>
    </row>
    <row r="1182" spans="1:17" ht="16.5" customHeight="1" x14ac:dyDescent="0.2">
      <c r="A1182" s="98"/>
      <c r="B1182" s="40"/>
      <c r="C1182" s="98"/>
      <c r="D1182" s="99"/>
      <c r="E1182" s="99"/>
      <c r="F1182" s="40"/>
      <c r="G1182" s="40"/>
      <c r="H1182" s="40"/>
      <c r="I1182" s="40"/>
      <c r="J1182" s="40"/>
      <c r="K1182" s="40"/>
      <c r="L1182" s="38"/>
      <c r="M1182" s="40"/>
      <c r="N1182" s="38"/>
      <c r="O1182" s="38"/>
      <c r="P1182" s="40"/>
      <c r="Q1182" s="43"/>
    </row>
    <row r="1183" spans="1:17" ht="16.5" customHeight="1" x14ac:dyDescent="0.2">
      <c r="A1183" s="98"/>
      <c r="B1183" s="40"/>
      <c r="C1183" s="98"/>
      <c r="D1183" s="99"/>
      <c r="E1183" s="99"/>
      <c r="F1183" s="40"/>
      <c r="G1183" s="40"/>
      <c r="H1183" s="40"/>
      <c r="I1183" s="40"/>
      <c r="J1183" s="40"/>
      <c r="K1183" s="40"/>
      <c r="L1183" s="38"/>
      <c r="M1183" s="40"/>
      <c r="N1183" s="38"/>
      <c r="O1183" s="38"/>
      <c r="P1183" s="40"/>
      <c r="Q1183" s="43"/>
    </row>
    <row r="1184" spans="1:17" ht="16.5" customHeight="1" x14ac:dyDescent="0.2">
      <c r="A1184" s="98"/>
      <c r="B1184" s="40"/>
      <c r="C1184" s="98"/>
      <c r="D1184" s="99"/>
      <c r="E1184" s="99"/>
      <c r="F1184" s="40"/>
      <c r="G1184" s="40"/>
      <c r="H1184" s="40"/>
      <c r="I1184" s="40"/>
      <c r="J1184" s="40"/>
      <c r="K1184" s="40"/>
      <c r="L1184" s="38"/>
      <c r="M1184" s="40"/>
      <c r="N1184" s="38"/>
      <c r="O1184" s="38"/>
      <c r="P1184" s="40"/>
      <c r="Q1184" s="43"/>
    </row>
    <row r="1185" spans="1:17" ht="16.5" customHeight="1" x14ac:dyDescent="0.2">
      <c r="A1185" s="98"/>
      <c r="B1185" s="40"/>
      <c r="C1185" s="98"/>
      <c r="D1185" s="99"/>
      <c r="E1185" s="99"/>
      <c r="F1185" s="40"/>
      <c r="G1185" s="40"/>
      <c r="H1185" s="40"/>
      <c r="I1185" s="40"/>
      <c r="J1185" s="40"/>
      <c r="K1185" s="40"/>
      <c r="L1185" s="38"/>
      <c r="M1185" s="40"/>
      <c r="N1185" s="38"/>
      <c r="O1185" s="38"/>
      <c r="P1185" s="40"/>
      <c r="Q1185" s="43"/>
    </row>
    <row r="1186" spans="1:17" ht="16.5" customHeight="1" x14ac:dyDescent="0.2">
      <c r="A1186" s="98"/>
      <c r="B1186" s="40"/>
      <c r="C1186" s="98"/>
      <c r="D1186" s="99"/>
      <c r="E1186" s="99"/>
      <c r="F1186" s="40"/>
      <c r="G1186" s="40"/>
      <c r="H1186" s="40"/>
      <c r="I1186" s="40"/>
      <c r="J1186" s="40"/>
      <c r="K1186" s="40"/>
      <c r="L1186" s="38"/>
      <c r="M1186" s="40"/>
      <c r="N1186" s="38"/>
      <c r="O1186" s="38"/>
      <c r="P1186" s="40"/>
      <c r="Q1186" s="43"/>
    </row>
    <row r="1187" spans="1:17" ht="16.5" customHeight="1" x14ac:dyDescent="0.2">
      <c r="A1187" s="98"/>
      <c r="B1187" s="40"/>
      <c r="C1187" s="98"/>
      <c r="D1187" s="99"/>
      <c r="E1187" s="99"/>
      <c r="F1187" s="40"/>
      <c r="G1187" s="40"/>
      <c r="H1187" s="40"/>
      <c r="I1187" s="40"/>
      <c r="J1187" s="40"/>
      <c r="K1187" s="40"/>
      <c r="L1187" s="38"/>
      <c r="M1187" s="40"/>
      <c r="N1187" s="38"/>
      <c r="O1187" s="38"/>
      <c r="P1187" s="40"/>
      <c r="Q1187" s="43"/>
    </row>
    <row r="1188" spans="1:17" ht="16.5" customHeight="1" x14ac:dyDescent="0.2">
      <c r="A1188" s="98"/>
      <c r="B1188" s="40"/>
      <c r="C1188" s="98"/>
      <c r="D1188" s="99"/>
      <c r="E1188" s="99"/>
      <c r="F1188" s="40"/>
      <c r="G1188" s="40"/>
      <c r="H1188" s="40"/>
      <c r="I1188" s="40"/>
      <c r="J1188" s="40"/>
      <c r="K1188" s="40"/>
      <c r="L1188" s="38"/>
      <c r="M1188" s="40"/>
      <c r="N1188" s="38"/>
      <c r="O1188" s="38"/>
      <c r="P1188" s="40"/>
      <c r="Q1188" s="43"/>
    </row>
    <row r="1189" spans="1:17" ht="16.5" customHeight="1" x14ac:dyDescent="0.2">
      <c r="A1189" s="98"/>
      <c r="B1189" s="40"/>
      <c r="C1189" s="98"/>
      <c r="D1189" s="99"/>
      <c r="E1189" s="99"/>
      <c r="F1189" s="40"/>
      <c r="G1189" s="40"/>
      <c r="H1189" s="40"/>
      <c r="I1189" s="40"/>
      <c r="J1189" s="40"/>
      <c r="K1189" s="40"/>
      <c r="L1189" s="38"/>
      <c r="M1189" s="40"/>
      <c r="N1189" s="38"/>
      <c r="O1189" s="38"/>
      <c r="P1189" s="40"/>
      <c r="Q1189" s="43"/>
    </row>
    <row r="1190" spans="1:17" ht="16.5" customHeight="1" x14ac:dyDescent="0.2">
      <c r="A1190" s="98"/>
      <c r="B1190" s="40"/>
      <c r="C1190" s="98"/>
      <c r="D1190" s="99"/>
      <c r="E1190" s="99"/>
      <c r="F1190" s="40"/>
      <c r="G1190" s="40"/>
      <c r="H1190" s="40"/>
      <c r="I1190" s="40"/>
      <c r="J1190" s="40"/>
      <c r="K1190" s="40"/>
      <c r="L1190" s="38"/>
      <c r="M1190" s="40"/>
      <c r="N1190" s="38"/>
      <c r="O1190" s="38"/>
      <c r="P1190" s="40"/>
      <c r="Q1190" s="43"/>
    </row>
    <row r="1191" spans="1:17" ht="16.5" customHeight="1" x14ac:dyDescent="0.2">
      <c r="A1191" s="98"/>
      <c r="B1191" s="40"/>
      <c r="C1191" s="98"/>
      <c r="D1191" s="99"/>
      <c r="E1191" s="99"/>
      <c r="F1191" s="40"/>
      <c r="G1191" s="40"/>
      <c r="H1191" s="40"/>
      <c r="I1191" s="40"/>
      <c r="J1191" s="40"/>
      <c r="K1191" s="40"/>
      <c r="L1191" s="38"/>
      <c r="M1191" s="40"/>
      <c r="N1191" s="38"/>
      <c r="O1191" s="38"/>
      <c r="P1191" s="40"/>
      <c r="Q1191" s="43"/>
    </row>
    <row r="1192" spans="1:17" ht="16.5" customHeight="1" x14ac:dyDescent="0.2">
      <c r="A1192" s="98"/>
      <c r="B1192" s="40"/>
      <c r="C1192" s="98"/>
      <c r="D1192" s="99"/>
      <c r="E1192" s="99"/>
      <c r="F1192" s="40"/>
      <c r="G1192" s="40"/>
      <c r="H1192" s="40"/>
      <c r="I1192" s="40"/>
      <c r="J1192" s="40"/>
      <c r="K1192" s="40"/>
      <c r="L1192" s="38"/>
      <c r="M1192" s="40"/>
      <c r="N1192" s="38"/>
      <c r="O1192" s="38"/>
      <c r="P1192" s="40"/>
      <c r="Q1192" s="43"/>
    </row>
    <row r="1193" spans="1:17" ht="16.5" customHeight="1" x14ac:dyDescent="0.2">
      <c r="A1193" s="98"/>
      <c r="B1193" s="40"/>
      <c r="C1193" s="98"/>
      <c r="D1193" s="99"/>
      <c r="E1193" s="99"/>
      <c r="F1193" s="40"/>
      <c r="G1193" s="40"/>
      <c r="H1193" s="40"/>
      <c r="I1193" s="40"/>
      <c r="J1193" s="40"/>
      <c r="K1193" s="40"/>
      <c r="L1193" s="38"/>
      <c r="M1193" s="40"/>
      <c r="N1193" s="38"/>
      <c r="O1193" s="38"/>
      <c r="P1193" s="40"/>
      <c r="Q1193" s="43"/>
    </row>
    <row r="1194" spans="1:17" ht="16.5" customHeight="1" x14ac:dyDescent="0.2">
      <c r="A1194" s="98"/>
      <c r="B1194" s="40"/>
      <c r="C1194" s="98"/>
      <c r="D1194" s="99"/>
      <c r="E1194" s="99"/>
      <c r="F1194" s="40"/>
      <c r="G1194" s="40"/>
      <c r="H1194" s="40"/>
      <c r="I1194" s="40"/>
      <c r="J1194" s="40"/>
      <c r="K1194" s="40"/>
      <c r="L1194" s="38"/>
      <c r="M1194" s="40"/>
      <c r="N1194" s="38"/>
      <c r="O1194" s="38"/>
      <c r="P1194" s="40"/>
      <c r="Q1194" s="43"/>
    </row>
    <row r="1195" spans="1:17" ht="16.5" customHeight="1" x14ac:dyDescent="0.2">
      <c r="A1195" s="98"/>
      <c r="B1195" s="40"/>
      <c r="C1195" s="98"/>
      <c r="D1195" s="99"/>
      <c r="E1195" s="99"/>
      <c r="F1195" s="40"/>
      <c r="G1195" s="40"/>
      <c r="H1195" s="40"/>
      <c r="I1195" s="40"/>
      <c r="J1195" s="40"/>
      <c r="K1195" s="40"/>
      <c r="L1195" s="38"/>
      <c r="M1195" s="40"/>
      <c r="N1195" s="38"/>
      <c r="O1195" s="38"/>
      <c r="P1195" s="40"/>
      <c r="Q1195" s="43"/>
    </row>
    <row r="1196" spans="1:17" ht="16.5" customHeight="1" x14ac:dyDescent="0.2">
      <c r="A1196" s="98"/>
      <c r="B1196" s="40"/>
      <c r="C1196" s="98"/>
      <c r="D1196" s="99"/>
      <c r="E1196" s="99"/>
      <c r="F1196" s="40"/>
      <c r="G1196" s="40"/>
      <c r="H1196" s="40"/>
      <c r="I1196" s="40"/>
      <c r="J1196" s="40"/>
      <c r="K1196" s="40"/>
      <c r="L1196" s="38"/>
      <c r="M1196" s="40"/>
      <c r="N1196" s="38"/>
      <c r="O1196" s="38"/>
      <c r="P1196" s="40"/>
      <c r="Q1196" s="43"/>
    </row>
    <row r="1197" spans="1:17" ht="16.5" customHeight="1" x14ac:dyDescent="0.2">
      <c r="A1197" s="98"/>
      <c r="B1197" s="40"/>
      <c r="C1197" s="98"/>
      <c r="D1197" s="99"/>
      <c r="E1197" s="99"/>
      <c r="F1197" s="40"/>
      <c r="G1197" s="40"/>
      <c r="H1197" s="40"/>
      <c r="I1197" s="40"/>
      <c r="J1197" s="40"/>
      <c r="K1197" s="40"/>
      <c r="L1197" s="38"/>
      <c r="M1197" s="40"/>
      <c r="N1197" s="38"/>
      <c r="O1197" s="38"/>
      <c r="P1197" s="40"/>
      <c r="Q1197" s="43"/>
    </row>
    <row r="1198" spans="1:17" ht="16.5" customHeight="1" x14ac:dyDescent="0.2">
      <c r="A1198" s="98"/>
      <c r="B1198" s="40"/>
      <c r="C1198" s="98"/>
      <c r="D1198" s="99"/>
      <c r="E1198" s="99"/>
      <c r="F1198" s="40"/>
      <c r="G1198" s="40"/>
      <c r="H1198" s="40"/>
      <c r="I1198" s="40"/>
      <c r="J1198" s="40"/>
      <c r="K1198" s="40"/>
      <c r="L1198" s="38"/>
      <c r="M1198" s="40"/>
      <c r="N1198" s="38"/>
      <c r="O1198" s="38"/>
      <c r="P1198" s="40"/>
      <c r="Q1198" s="43"/>
    </row>
    <row r="1199" spans="1:17" ht="16.5" customHeight="1" x14ac:dyDescent="0.2">
      <c r="A1199" s="98"/>
      <c r="B1199" s="40"/>
      <c r="C1199" s="98"/>
      <c r="D1199" s="99"/>
      <c r="E1199" s="99"/>
      <c r="F1199" s="40"/>
      <c r="G1199" s="40"/>
      <c r="H1199" s="40"/>
      <c r="I1199" s="40"/>
      <c r="J1199" s="40"/>
      <c r="K1199" s="40"/>
      <c r="L1199" s="38"/>
      <c r="M1199" s="40"/>
      <c r="N1199" s="38"/>
      <c r="O1199" s="38"/>
      <c r="P1199" s="40"/>
      <c r="Q1199" s="43"/>
    </row>
    <row r="1200" spans="1:17" ht="16.5" customHeight="1" x14ac:dyDescent="0.2">
      <c r="A1200" s="98"/>
      <c r="B1200" s="40"/>
      <c r="C1200" s="98"/>
      <c r="D1200" s="99"/>
      <c r="E1200" s="99"/>
      <c r="F1200" s="40"/>
      <c r="G1200" s="40"/>
      <c r="H1200" s="40"/>
      <c r="I1200" s="40"/>
      <c r="J1200" s="40"/>
      <c r="K1200" s="40"/>
      <c r="L1200" s="38"/>
      <c r="M1200" s="40"/>
      <c r="N1200" s="38"/>
      <c r="O1200" s="38"/>
      <c r="P1200" s="40"/>
      <c r="Q1200" s="43"/>
    </row>
    <row r="1201" spans="1:17" ht="16.5" customHeight="1" x14ac:dyDescent="0.2">
      <c r="A1201" s="98"/>
      <c r="B1201" s="40"/>
      <c r="C1201" s="98"/>
      <c r="D1201" s="99"/>
      <c r="E1201" s="99"/>
      <c r="F1201" s="40"/>
      <c r="G1201" s="40"/>
      <c r="H1201" s="40"/>
      <c r="I1201" s="40"/>
      <c r="J1201" s="40"/>
      <c r="K1201" s="40"/>
      <c r="L1201" s="38"/>
      <c r="M1201" s="40"/>
      <c r="N1201" s="38"/>
      <c r="O1201" s="38"/>
      <c r="P1201" s="40"/>
      <c r="Q1201" s="43"/>
    </row>
    <row r="1202" spans="1:17" ht="16.5" customHeight="1" x14ac:dyDescent="0.2">
      <c r="A1202" s="98"/>
      <c r="B1202" s="40"/>
      <c r="C1202" s="98"/>
      <c r="D1202" s="99"/>
      <c r="E1202" s="99"/>
      <c r="F1202" s="40"/>
      <c r="G1202" s="40"/>
      <c r="H1202" s="40"/>
      <c r="I1202" s="40"/>
      <c r="J1202" s="40"/>
      <c r="K1202" s="40"/>
      <c r="L1202" s="38"/>
      <c r="M1202" s="40"/>
      <c r="N1202" s="38"/>
      <c r="O1202" s="38"/>
      <c r="P1202" s="40"/>
      <c r="Q1202" s="43"/>
    </row>
    <row r="1203" spans="1:17" ht="16.5" customHeight="1" x14ac:dyDescent="0.2">
      <c r="A1203" s="98"/>
      <c r="B1203" s="40"/>
      <c r="C1203" s="98"/>
      <c r="D1203" s="99"/>
      <c r="E1203" s="99"/>
      <c r="F1203" s="40"/>
      <c r="G1203" s="40"/>
      <c r="H1203" s="40"/>
      <c r="I1203" s="40"/>
      <c r="J1203" s="40"/>
      <c r="K1203" s="40"/>
      <c r="L1203" s="38"/>
      <c r="M1203" s="40"/>
      <c r="N1203" s="38"/>
      <c r="O1203" s="38"/>
      <c r="P1203" s="40"/>
      <c r="Q1203" s="43"/>
    </row>
    <row r="1204" spans="1:17" ht="16.5" customHeight="1" x14ac:dyDescent="0.2">
      <c r="A1204" s="98"/>
      <c r="B1204" s="40"/>
      <c r="C1204" s="98"/>
      <c r="D1204" s="99"/>
      <c r="E1204" s="99"/>
      <c r="F1204" s="40"/>
      <c r="G1204" s="40"/>
      <c r="H1204" s="40"/>
      <c r="I1204" s="40"/>
      <c r="J1204" s="40"/>
      <c r="K1204" s="40"/>
      <c r="L1204" s="38"/>
      <c r="M1204" s="40"/>
      <c r="N1204" s="38"/>
      <c r="O1204" s="38"/>
      <c r="P1204" s="40"/>
      <c r="Q1204" s="43"/>
    </row>
    <row r="1205" spans="1:17" ht="16.5" customHeight="1" x14ac:dyDescent="0.2">
      <c r="A1205" s="98"/>
      <c r="B1205" s="40"/>
      <c r="C1205" s="98"/>
      <c r="D1205" s="99"/>
      <c r="E1205" s="99"/>
      <c r="F1205" s="40"/>
      <c r="G1205" s="40"/>
      <c r="H1205" s="40"/>
      <c r="I1205" s="40"/>
      <c r="J1205" s="40"/>
      <c r="K1205" s="40"/>
      <c r="L1205" s="38"/>
      <c r="M1205" s="40"/>
      <c r="N1205" s="38"/>
      <c r="O1205" s="38"/>
      <c r="P1205" s="40"/>
      <c r="Q1205" s="43"/>
    </row>
    <row r="1206" spans="1:17" ht="16.5" customHeight="1" x14ac:dyDescent="0.2">
      <c r="A1206" s="98"/>
      <c r="B1206" s="40"/>
      <c r="C1206" s="98"/>
      <c r="D1206" s="99"/>
      <c r="E1206" s="99"/>
      <c r="F1206" s="40"/>
      <c r="G1206" s="40"/>
      <c r="H1206" s="40"/>
      <c r="I1206" s="40"/>
      <c r="J1206" s="40"/>
      <c r="K1206" s="40"/>
      <c r="L1206" s="38"/>
      <c r="M1206" s="40"/>
      <c r="N1206" s="38"/>
      <c r="O1206" s="38"/>
      <c r="P1206" s="40"/>
      <c r="Q1206" s="43"/>
    </row>
    <row r="1207" spans="1:17" ht="16.5" customHeight="1" x14ac:dyDescent="0.2">
      <c r="A1207" s="98"/>
      <c r="B1207" s="40"/>
      <c r="C1207" s="98"/>
      <c r="D1207" s="99"/>
      <c r="E1207" s="99"/>
      <c r="F1207" s="40"/>
      <c r="G1207" s="40"/>
      <c r="H1207" s="40"/>
      <c r="I1207" s="40"/>
      <c r="J1207" s="40"/>
      <c r="K1207" s="40"/>
      <c r="L1207" s="38"/>
      <c r="M1207" s="40"/>
      <c r="N1207" s="38"/>
      <c r="O1207" s="38"/>
      <c r="P1207" s="40"/>
      <c r="Q1207" s="43"/>
    </row>
    <row r="1208" spans="1:17" ht="16.5" customHeight="1" x14ac:dyDescent="0.2">
      <c r="A1208" s="98"/>
      <c r="B1208" s="40"/>
      <c r="C1208" s="98"/>
      <c r="D1208" s="99"/>
      <c r="E1208" s="99"/>
      <c r="F1208" s="40"/>
      <c r="G1208" s="40"/>
      <c r="H1208" s="40"/>
      <c r="I1208" s="40"/>
      <c r="J1208" s="40"/>
      <c r="K1208" s="40"/>
      <c r="L1208" s="38"/>
      <c r="M1208" s="40"/>
      <c r="N1208" s="38"/>
      <c r="O1208" s="38"/>
      <c r="P1208" s="40"/>
      <c r="Q1208" s="43"/>
    </row>
    <row r="1209" spans="1:17" ht="16.5" customHeight="1" x14ac:dyDescent="0.2">
      <c r="A1209" s="98"/>
      <c r="B1209" s="40"/>
      <c r="C1209" s="98"/>
      <c r="D1209" s="99"/>
      <c r="E1209" s="99"/>
      <c r="F1209" s="40"/>
      <c r="G1209" s="40"/>
      <c r="H1209" s="40"/>
      <c r="I1209" s="40"/>
      <c r="J1209" s="40"/>
      <c r="K1209" s="40"/>
      <c r="L1209" s="38"/>
      <c r="M1209" s="40"/>
      <c r="N1209" s="38"/>
      <c r="O1209" s="38"/>
      <c r="P1209" s="40"/>
      <c r="Q1209" s="43"/>
    </row>
    <row r="1210" spans="1:17" ht="16.5" customHeight="1" x14ac:dyDescent="0.2">
      <c r="A1210" s="98"/>
      <c r="B1210" s="40"/>
      <c r="C1210" s="98"/>
      <c r="D1210" s="99"/>
      <c r="E1210" s="99"/>
      <c r="F1210" s="40"/>
      <c r="G1210" s="40"/>
      <c r="H1210" s="40"/>
      <c r="I1210" s="40"/>
      <c r="J1210" s="40"/>
      <c r="K1210" s="40"/>
      <c r="L1210" s="38"/>
      <c r="M1210" s="40"/>
      <c r="N1210" s="38"/>
      <c r="O1210" s="38"/>
      <c r="P1210" s="40"/>
      <c r="Q1210" s="43"/>
    </row>
    <row r="1211" spans="1:17" ht="16.5" customHeight="1" x14ac:dyDescent="0.2">
      <c r="A1211" s="98"/>
      <c r="B1211" s="40"/>
      <c r="C1211" s="98"/>
      <c r="D1211" s="99"/>
      <c r="E1211" s="99"/>
      <c r="F1211" s="40"/>
      <c r="G1211" s="40"/>
      <c r="H1211" s="40"/>
      <c r="I1211" s="40"/>
      <c r="J1211" s="40"/>
      <c r="K1211" s="40"/>
      <c r="L1211" s="38"/>
      <c r="M1211" s="40"/>
      <c r="N1211" s="38"/>
      <c r="O1211" s="38"/>
      <c r="P1211" s="40"/>
      <c r="Q1211" s="43"/>
    </row>
    <row r="1212" spans="1:17" ht="16.5" customHeight="1" x14ac:dyDescent="0.2">
      <c r="A1212" s="98"/>
      <c r="B1212" s="40"/>
      <c r="C1212" s="98"/>
      <c r="D1212" s="99"/>
      <c r="E1212" s="99"/>
      <c r="F1212" s="40"/>
      <c r="G1212" s="40"/>
      <c r="H1212" s="40"/>
      <c r="I1212" s="40"/>
      <c r="J1212" s="40"/>
      <c r="K1212" s="40"/>
      <c r="L1212" s="38"/>
      <c r="M1212" s="40"/>
      <c r="N1212" s="38"/>
      <c r="O1212" s="38"/>
      <c r="P1212" s="40"/>
      <c r="Q1212" s="43"/>
    </row>
    <row r="1213" spans="1:17" ht="16.5" customHeight="1" x14ac:dyDescent="0.2">
      <c r="A1213" s="98"/>
      <c r="B1213" s="40"/>
      <c r="C1213" s="98"/>
      <c r="D1213" s="99"/>
      <c r="E1213" s="99"/>
      <c r="F1213" s="40"/>
      <c r="G1213" s="40"/>
      <c r="H1213" s="40"/>
      <c r="I1213" s="40"/>
      <c r="J1213" s="40"/>
      <c r="K1213" s="40"/>
      <c r="L1213" s="38"/>
      <c r="M1213" s="40"/>
      <c r="N1213" s="38"/>
      <c r="O1213" s="38"/>
      <c r="P1213" s="40"/>
      <c r="Q1213" s="43"/>
    </row>
    <row r="1214" spans="1:17" ht="16.5" customHeight="1" x14ac:dyDescent="0.2">
      <c r="A1214" s="98"/>
      <c r="B1214" s="40"/>
      <c r="C1214" s="98"/>
      <c r="D1214" s="99"/>
      <c r="E1214" s="99"/>
      <c r="F1214" s="40"/>
      <c r="G1214" s="40"/>
      <c r="H1214" s="40"/>
      <c r="I1214" s="40"/>
      <c r="J1214" s="40"/>
      <c r="K1214" s="40"/>
      <c r="L1214" s="38"/>
      <c r="M1214" s="40"/>
      <c r="N1214" s="38"/>
      <c r="O1214" s="38"/>
      <c r="P1214" s="40"/>
      <c r="Q1214" s="43"/>
    </row>
    <row r="1215" spans="1:17" ht="16.5" customHeight="1" x14ac:dyDescent="0.2">
      <c r="A1215" s="98"/>
      <c r="B1215" s="40"/>
      <c r="C1215" s="98"/>
      <c r="D1215" s="99"/>
      <c r="E1215" s="99"/>
      <c r="F1215" s="40"/>
      <c r="G1215" s="40"/>
      <c r="H1215" s="40"/>
      <c r="I1215" s="40"/>
      <c r="J1215" s="40"/>
      <c r="K1215" s="40"/>
      <c r="L1215" s="38"/>
      <c r="M1215" s="40"/>
      <c r="N1215" s="38"/>
      <c r="O1215" s="38"/>
      <c r="P1215" s="40"/>
      <c r="Q1215" s="43"/>
    </row>
    <row r="1216" spans="1:17" ht="16.5" customHeight="1" x14ac:dyDescent="0.2">
      <c r="A1216" s="98"/>
      <c r="B1216" s="40"/>
      <c r="C1216" s="98"/>
      <c r="D1216" s="99"/>
      <c r="E1216" s="99"/>
      <c r="F1216" s="40"/>
      <c r="G1216" s="40"/>
      <c r="H1216" s="40"/>
      <c r="I1216" s="40"/>
      <c r="J1216" s="40"/>
      <c r="K1216" s="40"/>
      <c r="L1216" s="38"/>
      <c r="M1216" s="40"/>
      <c r="N1216" s="38"/>
      <c r="O1216" s="38"/>
      <c r="P1216" s="40"/>
      <c r="Q1216" s="43"/>
    </row>
    <row r="1217" spans="1:17" ht="16.5" customHeight="1" x14ac:dyDescent="0.2">
      <c r="A1217" s="98"/>
      <c r="B1217" s="40"/>
      <c r="C1217" s="98"/>
      <c r="D1217" s="99"/>
      <c r="E1217" s="99"/>
      <c r="F1217" s="40"/>
      <c r="G1217" s="40"/>
      <c r="H1217" s="40"/>
      <c r="I1217" s="40"/>
      <c r="J1217" s="40"/>
      <c r="K1217" s="40"/>
      <c r="L1217" s="38"/>
      <c r="M1217" s="40"/>
      <c r="N1217" s="38"/>
      <c r="O1217" s="38"/>
      <c r="P1217" s="40"/>
      <c r="Q1217" s="43"/>
    </row>
    <row r="1218" spans="1:17" ht="16.5" customHeight="1" x14ac:dyDescent="0.2">
      <c r="A1218" s="98"/>
      <c r="B1218" s="40"/>
      <c r="C1218" s="98"/>
      <c r="D1218" s="99"/>
      <c r="E1218" s="99"/>
      <c r="F1218" s="40"/>
      <c r="G1218" s="40"/>
      <c r="H1218" s="40"/>
      <c r="I1218" s="40"/>
      <c r="J1218" s="40"/>
      <c r="K1218" s="40"/>
      <c r="L1218" s="38"/>
      <c r="M1218" s="40"/>
      <c r="N1218" s="38"/>
      <c r="O1218" s="38"/>
      <c r="P1218" s="40"/>
      <c r="Q1218" s="43"/>
    </row>
    <row r="1219" spans="1:17" ht="16.5" customHeight="1" x14ac:dyDescent="0.2">
      <c r="A1219" s="98"/>
      <c r="B1219" s="40"/>
      <c r="C1219" s="98"/>
      <c r="D1219" s="99"/>
      <c r="E1219" s="99"/>
      <c r="F1219" s="40"/>
      <c r="G1219" s="40"/>
      <c r="H1219" s="40"/>
      <c r="I1219" s="40"/>
      <c r="J1219" s="40"/>
      <c r="K1219" s="40"/>
      <c r="L1219" s="38"/>
      <c r="M1219" s="40"/>
      <c r="N1219" s="38"/>
      <c r="O1219" s="38"/>
      <c r="P1219" s="40"/>
      <c r="Q1219" s="43"/>
    </row>
    <row r="1220" spans="1:17" ht="16.5" customHeight="1" x14ac:dyDescent="0.2">
      <c r="A1220" s="98"/>
      <c r="B1220" s="40"/>
      <c r="C1220" s="98"/>
      <c r="D1220" s="99"/>
      <c r="E1220" s="99"/>
      <c r="F1220" s="40"/>
      <c r="G1220" s="40"/>
      <c r="H1220" s="40"/>
      <c r="I1220" s="40"/>
      <c r="J1220" s="40"/>
      <c r="K1220" s="40"/>
      <c r="L1220" s="38"/>
      <c r="M1220" s="40"/>
      <c r="N1220" s="38"/>
      <c r="O1220" s="38"/>
      <c r="P1220" s="40"/>
      <c r="Q1220" s="43"/>
    </row>
    <row r="1221" spans="1:17" ht="16.5" customHeight="1" x14ac:dyDescent="0.2">
      <c r="A1221" s="98"/>
      <c r="B1221" s="40"/>
      <c r="C1221" s="98"/>
      <c r="D1221" s="99"/>
      <c r="E1221" s="99"/>
      <c r="F1221" s="40"/>
      <c r="G1221" s="40"/>
      <c r="H1221" s="40"/>
      <c r="I1221" s="40"/>
      <c r="J1221" s="40"/>
      <c r="K1221" s="40"/>
      <c r="L1221" s="38"/>
      <c r="M1221" s="40"/>
      <c r="N1221" s="38"/>
      <c r="O1221" s="38"/>
      <c r="P1221" s="40"/>
      <c r="Q1221" s="43"/>
    </row>
    <row r="1222" spans="1:17" ht="16.5" customHeight="1" x14ac:dyDescent="0.2">
      <c r="A1222" s="98"/>
      <c r="B1222" s="40"/>
      <c r="C1222" s="98"/>
      <c r="D1222" s="99"/>
      <c r="E1222" s="99"/>
      <c r="F1222" s="40"/>
      <c r="G1222" s="40"/>
      <c r="H1222" s="40"/>
      <c r="I1222" s="40"/>
      <c r="J1222" s="40"/>
      <c r="K1222" s="40"/>
      <c r="L1222" s="38"/>
      <c r="M1222" s="40"/>
      <c r="N1222" s="38"/>
      <c r="O1222" s="38"/>
      <c r="P1222" s="40"/>
      <c r="Q1222" s="43"/>
    </row>
    <row r="1223" spans="1:17" ht="16.5" customHeight="1" x14ac:dyDescent="0.2">
      <c r="A1223" s="98"/>
      <c r="B1223" s="40"/>
      <c r="C1223" s="98"/>
      <c r="D1223" s="99"/>
      <c r="E1223" s="99"/>
      <c r="F1223" s="40"/>
      <c r="G1223" s="40"/>
      <c r="H1223" s="40"/>
      <c r="I1223" s="40"/>
      <c r="J1223" s="40"/>
      <c r="K1223" s="40"/>
      <c r="L1223" s="38"/>
      <c r="M1223" s="40"/>
      <c r="N1223" s="38"/>
      <c r="O1223" s="38"/>
      <c r="P1223" s="40"/>
      <c r="Q1223" s="43"/>
    </row>
    <row r="1224" spans="1:17" ht="16.5" customHeight="1" x14ac:dyDescent="0.2">
      <c r="A1224" s="98"/>
      <c r="B1224" s="40"/>
      <c r="C1224" s="98"/>
      <c r="D1224" s="99"/>
      <c r="E1224" s="99"/>
      <c r="F1224" s="40"/>
      <c r="G1224" s="40"/>
      <c r="H1224" s="40"/>
      <c r="I1224" s="40"/>
      <c r="J1224" s="40"/>
      <c r="K1224" s="40"/>
      <c r="L1224" s="38"/>
      <c r="M1224" s="40"/>
      <c r="N1224" s="38"/>
      <c r="O1224" s="38"/>
      <c r="P1224" s="40"/>
      <c r="Q1224" s="43"/>
    </row>
    <row r="1225" spans="1:17" ht="16.5" customHeight="1" x14ac:dyDescent="0.2">
      <c r="A1225" s="98"/>
      <c r="B1225" s="40"/>
      <c r="C1225" s="98"/>
      <c r="D1225" s="99"/>
      <c r="E1225" s="99"/>
      <c r="F1225" s="40"/>
      <c r="G1225" s="40"/>
      <c r="H1225" s="40"/>
      <c r="I1225" s="40"/>
      <c r="J1225" s="40"/>
      <c r="K1225" s="40"/>
      <c r="L1225" s="38"/>
      <c r="M1225" s="40"/>
      <c r="N1225" s="38"/>
      <c r="O1225" s="38"/>
      <c r="P1225" s="40"/>
      <c r="Q1225" s="43"/>
    </row>
    <row r="1226" spans="1:17" ht="16.5" customHeight="1" x14ac:dyDescent="0.2">
      <c r="A1226" s="98"/>
      <c r="B1226" s="40"/>
      <c r="C1226" s="98"/>
      <c r="D1226" s="99"/>
      <c r="E1226" s="99"/>
      <c r="F1226" s="40"/>
      <c r="G1226" s="40"/>
      <c r="H1226" s="40"/>
      <c r="I1226" s="40"/>
      <c r="J1226" s="40"/>
      <c r="K1226" s="40"/>
      <c r="L1226" s="38"/>
      <c r="M1226" s="40"/>
      <c r="N1226" s="38"/>
      <c r="O1226" s="38"/>
      <c r="P1226" s="40"/>
      <c r="Q1226" s="43"/>
    </row>
    <row r="1227" spans="1:17" ht="16.5" customHeight="1" x14ac:dyDescent="0.2">
      <c r="A1227" s="98"/>
      <c r="B1227" s="40"/>
      <c r="C1227" s="98"/>
      <c r="D1227" s="99"/>
      <c r="E1227" s="99"/>
      <c r="F1227" s="40"/>
      <c r="G1227" s="40"/>
      <c r="H1227" s="40"/>
      <c r="I1227" s="40"/>
      <c r="J1227" s="40"/>
      <c r="K1227" s="40"/>
      <c r="L1227" s="38"/>
      <c r="M1227" s="40"/>
      <c r="N1227" s="38"/>
      <c r="O1227" s="38"/>
      <c r="P1227" s="40"/>
      <c r="Q1227" s="43"/>
    </row>
    <row r="1228" spans="1:17" ht="16.5" customHeight="1" x14ac:dyDescent="0.2">
      <c r="A1228" s="98"/>
      <c r="B1228" s="40"/>
      <c r="C1228" s="98"/>
      <c r="D1228" s="99"/>
      <c r="E1228" s="99"/>
      <c r="F1228" s="40"/>
      <c r="G1228" s="40"/>
      <c r="H1228" s="40"/>
      <c r="I1228" s="40"/>
      <c r="J1228" s="40"/>
      <c r="K1228" s="40"/>
      <c r="L1228" s="38"/>
      <c r="M1228" s="40"/>
      <c r="N1228" s="38"/>
      <c r="O1228" s="38"/>
      <c r="P1228" s="40"/>
      <c r="Q1228" s="43"/>
    </row>
    <row r="1229" spans="1:17" ht="16.5" customHeight="1" x14ac:dyDescent="0.2">
      <c r="A1229" s="98"/>
      <c r="B1229" s="40"/>
      <c r="C1229" s="98"/>
      <c r="D1229" s="99"/>
      <c r="E1229" s="99"/>
      <c r="F1229" s="40"/>
      <c r="G1229" s="40"/>
      <c r="H1229" s="40"/>
      <c r="I1229" s="40"/>
      <c r="J1229" s="40"/>
      <c r="K1229" s="40"/>
      <c r="L1229" s="38"/>
      <c r="M1229" s="40"/>
      <c r="N1229" s="38"/>
      <c r="O1229" s="38"/>
      <c r="P1229" s="40"/>
      <c r="Q1229" s="43"/>
    </row>
    <row r="1230" spans="1:17" ht="16.5" customHeight="1" x14ac:dyDescent="0.2">
      <c r="A1230" s="98"/>
      <c r="B1230" s="40"/>
      <c r="C1230" s="98"/>
      <c r="D1230" s="99"/>
      <c r="E1230" s="99"/>
      <c r="F1230" s="40"/>
      <c r="G1230" s="40"/>
      <c r="H1230" s="40"/>
      <c r="I1230" s="40"/>
      <c r="J1230" s="40"/>
      <c r="K1230" s="40"/>
      <c r="L1230" s="38"/>
      <c r="M1230" s="40"/>
      <c r="N1230" s="38"/>
      <c r="O1230" s="38"/>
      <c r="P1230" s="40"/>
      <c r="Q1230" s="43"/>
    </row>
    <row r="1231" spans="1:17" ht="16.5" customHeight="1" x14ac:dyDescent="0.2">
      <c r="A1231" s="98"/>
      <c r="B1231" s="40"/>
      <c r="C1231" s="98"/>
      <c r="D1231" s="99"/>
      <c r="E1231" s="99"/>
      <c r="F1231" s="40"/>
      <c r="G1231" s="40"/>
      <c r="H1231" s="40"/>
      <c r="I1231" s="40"/>
      <c r="J1231" s="40"/>
      <c r="K1231" s="40"/>
      <c r="L1231" s="38"/>
      <c r="M1231" s="40"/>
      <c r="N1231" s="38"/>
      <c r="O1231" s="38"/>
      <c r="P1231" s="40"/>
      <c r="Q1231" s="43"/>
    </row>
    <row r="1232" spans="1:17" ht="16.5" customHeight="1" x14ac:dyDescent="0.2">
      <c r="A1232" s="98"/>
      <c r="B1232" s="40"/>
      <c r="C1232" s="98"/>
      <c r="D1232" s="99"/>
      <c r="E1232" s="99"/>
      <c r="F1232" s="40"/>
      <c r="G1232" s="40"/>
      <c r="H1232" s="40"/>
      <c r="I1232" s="40"/>
      <c r="J1232" s="40"/>
      <c r="K1232" s="40"/>
      <c r="L1232" s="38"/>
      <c r="M1232" s="40"/>
      <c r="N1232" s="38"/>
      <c r="O1232" s="38"/>
      <c r="P1232" s="40"/>
      <c r="Q1232" s="43"/>
    </row>
    <row r="1233" spans="1:17" ht="16.5" customHeight="1" x14ac:dyDescent="0.2">
      <c r="A1233" s="98"/>
      <c r="B1233" s="40"/>
      <c r="C1233" s="98"/>
      <c r="D1233" s="99"/>
      <c r="E1233" s="99"/>
      <c r="F1233" s="40"/>
      <c r="G1233" s="40"/>
      <c r="H1233" s="40"/>
      <c r="I1233" s="40"/>
      <c r="J1233" s="40"/>
      <c r="K1233" s="40"/>
      <c r="L1233" s="38"/>
      <c r="M1233" s="40"/>
      <c r="N1233" s="38"/>
      <c r="O1233" s="38"/>
      <c r="P1233" s="40"/>
      <c r="Q1233" s="43"/>
    </row>
    <row r="1234" spans="1:17" ht="16.5" customHeight="1" x14ac:dyDescent="0.2">
      <c r="A1234" s="98"/>
      <c r="B1234" s="40"/>
      <c r="C1234" s="98"/>
      <c r="D1234" s="99"/>
      <c r="E1234" s="99"/>
      <c r="F1234" s="40"/>
      <c r="G1234" s="40"/>
      <c r="H1234" s="40"/>
      <c r="I1234" s="40"/>
      <c r="J1234" s="40"/>
      <c r="K1234" s="40"/>
      <c r="L1234" s="38"/>
      <c r="M1234" s="40"/>
      <c r="N1234" s="38"/>
      <c r="O1234" s="38"/>
      <c r="P1234" s="40"/>
      <c r="Q1234" s="43"/>
    </row>
    <row r="1235" spans="1:17" ht="16.5" customHeight="1" x14ac:dyDescent="0.2">
      <c r="A1235" s="98"/>
      <c r="B1235" s="40"/>
      <c r="C1235" s="98"/>
      <c r="D1235" s="99"/>
      <c r="E1235" s="99"/>
      <c r="F1235" s="40"/>
      <c r="G1235" s="40"/>
      <c r="H1235" s="40"/>
      <c r="I1235" s="40"/>
      <c r="J1235" s="40"/>
      <c r="K1235" s="40"/>
      <c r="L1235" s="38"/>
      <c r="M1235" s="40"/>
      <c r="N1235" s="38"/>
      <c r="O1235" s="38"/>
      <c r="P1235" s="40"/>
      <c r="Q1235" s="43"/>
    </row>
    <row r="1236" spans="1:17" ht="16.5" customHeight="1" x14ac:dyDescent="0.2">
      <c r="A1236" s="98"/>
      <c r="B1236" s="40"/>
      <c r="C1236" s="98"/>
      <c r="D1236" s="99"/>
      <c r="E1236" s="99"/>
      <c r="F1236" s="40"/>
      <c r="G1236" s="40"/>
      <c r="H1236" s="40"/>
      <c r="I1236" s="40"/>
      <c r="J1236" s="40"/>
      <c r="K1236" s="40"/>
      <c r="L1236" s="38"/>
      <c r="M1236" s="40"/>
      <c r="N1236" s="38"/>
      <c r="O1236" s="38"/>
      <c r="P1236" s="40"/>
      <c r="Q1236" s="43"/>
    </row>
    <row r="1237" spans="1:17" ht="16.5" customHeight="1" x14ac:dyDescent="0.2">
      <c r="A1237" s="98"/>
      <c r="B1237" s="40"/>
      <c r="C1237" s="98"/>
      <c r="D1237" s="99"/>
      <c r="E1237" s="99"/>
      <c r="F1237" s="40"/>
      <c r="G1237" s="40"/>
      <c r="H1237" s="40"/>
      <c r="I1237" s="40"/>
      <c r="J1237" s="40"/>
      <c r="K1237" s="40"/>
      <c r="L1237" s="38"/>
      <c r="M1237" s="40"/>
      <c r="N1237" s="38"/>
      <c r="O1237" s="38"/>
      <c r="P1237" s="40"/>
      <c r="Q1237" s="43"/>
    </row>
    <row r="1238" spans="1:17" ht="16.5" customHeight="1" x14ac:dyDescent="0.2">
      <c r="A1238" s="98"/>
      <c r="B1238" s="40"/>
      <c r="C1238" s="98"/>
      <c r="D1238" s="99"/>
      <c r="E1238" s="99"/>
      <c r="F1238" s="40"/>
      <c r="G1238" s="40"/>
      <c r="H1238" s="40"/>
      <c r="I1238" s="40"/>
      <c r="J1238" s="40"/>
      <c r="K1238" s="40"/>
      <c r="L1238" s="38"/>
      <c r="M1238" s="40"/>
      <c r="N1238" s="38"/>
      <c r="O1238" s="38"/>
      <c r="P1238" s="40"/>
      <c r="Q1238" s="43"/>
    </row>
    <row r="1239" spans="1:17" ht="16.5" customHeight="1" x14ac:dyDescent="0.2">
      <c r="A1239" s="98"/>
      <c r="B1239" s="40"/>
      <c r="C1239" s="98"/>
      <c r="D1239" s="99"/>
      <c r="E1239" s="99"/>
      <c r="F1239" s="40"/>
      <c r="G1239" s="40"/>
      <c r="H1239" s="40"/>
      <c r="I1239" s="40"/>
      <c r="J1239" s="40"/>
      <c r="K1239" s="40"/>
      <c r="L1239" s="38"/>
      <c r="M1239" s="40"/>
      <c r="N1239" s="38"/>
      <c r="O1239" s="38"/>
      <c r="P1239" s="40"/>
      <c r="Q1239" s="43"/>
    </row>
    <row r="1240" spans="1:17" ht="16.5" customHeight="1" x14ac:dyDescent="0.2">
      <c r="A1240" s="98"/>
      <c r="B1240" s="40"/>
      <c r="C1240" s="98"/>
      <c r="D1240" s="99"/>
      <c r="E1240" s="99"/>
      <c r="F1240" s="40"/>
      <c r="G1240" s="40"/>
      <c r="H1240" s="40"/>
      <c r="I1240" s="40"/>
      <c r="J1240" s="40"/>
      <c r="K1240" s="40"/>
      <c r="L1240" s="38"/>
      <c r="M1240" s="40"/>
      <c r="N1240" s="38"/>
      <c r="O1240" s="38"/>
      <c r="P1240" s="40"/>
      <c r="Q1240" s="43"/>
    </row>
    <row r="1241" spans="1:17" ht="16.5" customHeight="1" x14ac:dyDescent="0.2">
      <c r="A1241" s="98"/>
      <c r="B1241" s="40"/>
      <c r="C1241" s="98"/>
      <c r="D1241" s="99"/>
      <c r="E1241" s="99"/>
      <c r="F1241" s="40"/>
      <c r="G1241" s="40"/>
      <c r="H1241" s="40"/>
      <c r="I1241" s="40"/>
      <c r="J1241" s="40"/>
      <c r="K1241" s="40"/>
      <c r="L1241" s="38"/>
      <c r="M1241" s="40"/>
      <c r="N1241" s="38"/>
      <c r="O1241" s="38"/>
      <c r="P1241" s="40"/>
      <c r="Q1241" s="43"/>
    </row>
    <row r="1242" spans="1:17" ht="16.5" customHeight="1" x14ac:dyDescent="0.2">
      <c r="A1242" s="98"/>
      <c r="B1242" s="40"/>
      <c r="C1242" s="98"/>
      <c r="D1242" s="99"/>
      <c r="E1242" s="99"/>
      <c r="F1242" s="40"/>
      <c r="G1242" s="40"/>
      <c r="H1242" s="40"/>
      <c r="I1242" s="40"/>
      <c r="J1242" s="40"/>
      <c r="K1242" s="40"/>
      <c r="L1242" s="38"/>
      <c r="M1242" s="40"/>
      <c r="N1242" s="38"/>
      <c r="O1242" s="38"/>
      <c r="P1242" s="40"/>
      <c r="Q1242" s="43"/>
    </row>
    <row r="1243" spans="1:17" ht="16.5" customHeight="1" x14ac:dyDescent="0.2">
      <c r="A1243" s="98"/>
      <c r="B1243" s="40"/>
      <c r="C1243" s="98"/>
      <c r="D1243" s="99"/>
      <c r="E1243" s="99"/>
      <c r="F1243" s="40"/>
      <c r="G1243" s="40"/>
      <c r="H1243" s="40"/>
      <c r="I1243" s="40"/>
      <c r="J1243" s="40"/>
      <c r="K1243" s="40"/>
      <c r="L1243" s="38"/>
      <c r="M1243" s="40"/>
      <c r="N1243" s="38"/>
      <c r="O1243" s="38"/>
      <c r="P1243" s="40"/>
      <c r="Q1243" s="43"/>
    </row>
    <row r="1244" spans="1:17" ht="16.5" customHeight="1" x14ac:dyDescent="0.2">
      <c r="A1244" s="98"/>
      <c r="B1244" s="40"/>
      <c r="C1244" s="98"/>
      <c r="D1244" s="99"/>
      <c r="E1244" s="99"/>
      <c r="F1244" s="40"/>
      <c r="G1244" s="40"/>
      <c r="H1244" s="40"/>
      <c r="I1244" s="40"/>
      <c r="J1244" s="40"/>
      <c r="K1244" s="40"/>
      <c r="L1244" s="38"/>
      <c r="M1244" s="40"/>
      <c r="N1244" s="38"/>
      <c r="O1244" s="38"/>
      <c r="P1244" s="40"/>
      <c r="Q1244" s="43"/>
    </row>
    <row r="1245" spans="1:17" ht="16.5" customHeight="1" x14ac:dyDescent="0.2">
      <c r="A1245" s="98"/>
      <c r="B1245" s="40"/>
      <c r="C1245" s="98"/>
      <c r="D1245" s="99"/>
      <c r="E1245" s="99"/>
      <c r="F1245" s="40"/>
      <c r="G1245" s="40"/>
      <c r="H1245" s="40"/>
      <c r="I1245" s="40"/>
      <c r="J1245" s="40"/>
      <c r="K1245" s="40"/>
      <c r="L1245" s="38"/>
      <c r="M1245" s="40"/>
      <c r="N1245" s="38"/>
      <c r="O1245" s="38"/>
      <c r="P1245" s="40"/>
      <c r="Q1245" s="43"/>
    </row>
    <row r="1246" spans="1:17" ht="16.5" customHeight="1" x14ac:dyDescent="0.2">
      <c r="A1246" s="98"/>
      <c r="B1246" s="40"/>
      <c r="C1246" s="98"/>
      <c r="D1246" s="99"/>
      <c r="E1246" s="99"/>
      <c r="F1246" s="40"/>
      <c r="G1246" s="40"/>
      <c r="H1246" s="40"/>
      <c r="I1246" s="40"/>
      <c r="J1246" s="40"/>
      <c r="K1246" s="40"/>
      <c r="L1246" s="38"/>
      <c r="M1246" s="40"/>
      <c r="N1246" s="38"/>
      <c r="O1246" s="38"/>
      <c r="P1246" s="40"/>
      <c r="Q1246" s="43"/>
    </row>
    <row r="1247" spans="1:17" ht="16.5" customHeight="1" x14ac:dyDescent="0.2">
      <c r="A1247" s="98"/>
      <c r="B1247" s="40"/>
      <c r="C1247" s="98"/>
      <c r="D1247" s="99"/>
      <c r="E1247" s="99"/>
      <c r="F1247" s="40"/>
      <c r="G1247" s="40"/>
      <c r="H1247" s="40"/>
      <c r="I1247" s="40"/>
      <c r="J1247" s="40"/>
      <c r="K1247" s="40"/>
      <c r="L1247" s="38"/>
      <c r="M1247" s="40"/>
      <c r="N1247" s="38"/>
      <c r="O1247" s="38"/>
      <c r="P1247" s="40"/>
      <c r="Q1247" s="43"/>
    </row>
    <row r="1248" spans="1:17" ht="16.5" customHeight="1" x14ac:dyDescent="0.2">
      <c r="A1248" s="98"/>
      <c r="B1248" s="40"/>
      <c r="C1248" s="98"/>
      <c r="D1248" s="99"/>
      <c r="E1248" s="99"/>
      <c r="F1248" s="40"/>
      <c r="G1248" s="40"/>
      <c r="H1248" s="40"/>
      <c r="I1248" s="40"/>
      <c r="J1248" s="40"/>
      <c r="K1248" s="40"/>
      <c r="L1248" s="38"/>
      <c r="M1248" s="40"/>
      <c r="N1248" s="38"/>
      <c r="O1248" s="38"/>
      <c r="P1248" s="40"/>
      <c r="Q1248" s="43"/>
    </row>
    <row r="1249" spans="1:17" ht="16.5" customHeight="1" x14ac:dyDescent="0.2">
      <c r="A1249" s="98"/>
      <c r="B1249" s="40"/>
      <c r="C1249" s="98"/>
      <c r="D1249" s="99"/>
      <c r="E1249" s="99"/>
      <c r="F1249" s="40"/>
      <c r="G1249" s="40"/>
      <c r="H1249" s="40"/>
      <c r="I1249" s="40"/>
      <c r="J1249" s="40"/>
      <c r="K1249" s="40"/>
      <c r="L1249" s="38"/>
      <c r="M1249" s="40"/>
      <c r="N1249" s="38"/>
      <c r="O1249" s="38"/>
      <c r="P1249" s="40"/>
      <c r="Q1249" s="43"/>
    </row>
    <row r="1250" spans="1:17" ht="16.5" customHeight="1" x14ac:dyDescent="0.2">
      <c r="A1250" s="98"/>
      <c r="B1250" s="40"/>
      <c r="C1250" s="98"/>
      <c r="D1250" s="99"/>
      <c r="E1250" s="99"/>
      <c r="F1250" s="40"/>
      <c r="G1250" s="40"/>
      <c r="H1250" s="40"/>
      <c r="I1250" s="40"/>
      <c r="J1250" s="40"/>
      <c r="K1250" s="40"/>
      <c r="L1250" s="38"/>
      <c r="M1250" s="40"/>
      <c r="N1250" s="38"/>
      <c r="O1250" s="38"/>
      <c r="P1250" s="40"/>
      <c r="Q1250" s="43"/>
    </row>
    <row r="1251" spans="1:17" ht="16.5" customHeight="1" x14ac:dyDescent="0.2">
      <c r="A1251" s="98"/>
      <c r="B1251" s="40"/>
      <c r="C1251" s="98"/>
      <c r="D1251" s="99"/>
      <c r="E1251" s="99"/>
      <c r="F1251" s="40"/>
      <c r="G1251" s="40"/>
      <c r="H1251" s="40"/>
      <c r="I1251" s="40"/>
      <c r="J1251" s="40"/>
      <c r="K1251" s="40"/>
      <c r="L1251" s="38"/>
      <c r="M1251" s="40"/>
      <c r="N1251" s="38"/>
      <c r="O1251" s="38"/>
      <c r="P1251" s="40"/>
      <c r="Q1251" s="43"/>
    </row>
    <row r="1252" spans="1:17" ht="16.5" customHeight="1" x14ac:dyDescent="0.2">
      <c r="A1252" s="98"/>
      <c r="B1252" s="40"/>
      <c r="C1252" s="98"/>
      <c r="D1252" s="99"/>
      <c r="E1252" s="99"/>
      <c r="F1252" s="40"/>
      <c r="G1252" s="40"/>
      <c r="H1252" s="40"/>
      <c r="I1252" s="40"/>
      <c r="J1252" s="40"/>
      <c r="K1252" s="40"/>
      <c r="L1252" s="38"/>
      <c r="M1252" s="40"/>
      <c r="N1252" s="38"/>
      <c r="O1252" s="38"/>
      <c r="P1252" s="40"/>
      <c r="Q1252" s="43"/>
    </row>
    <row r="1253" spans="1:17" ht="16.5" customHeight="1" x14ac:dyDescent="0.2">
      <c r="A1253" s="98"/>
      <c r="B1253" s="40"/>
      <c r="C1253" s="98"/>
      <c r="D1253" s="99"/>
      <c r="E1253" s="99"/>
      <c r="F1253" s="40"/>
      <c r="G1253" s="40"/>
      <c r="H1253" s="40"/>
      <c r="I1253" s="40"/>
      <c r="J1253" s="40"/>
      <c r="K1253" s="40"/>
      <c r="L1253" s="38"/>
      <c r="M1253" s="40"/>
      <c r="N1253" s="38"/>
      <c r="O1253" s="38"/>
      <c r="P1253" s="40"/>
      <c r="Q1253" s="43"/>
    </row>
    <row r="1254" spans="1:17" ht="16.5" customHeight="1" x14ac:dyDescent="0.2">
      <c r="A1254" s="98"/>
      <c r="B1254" s="40"/>
      <c r="C1254" s="98"/>
      <c r="D1254" s="99"/>
      <c r="E1254" s="99"/>
      <c r="F1254" s="40"/>
      <c r="G1254" s="40"/>
      <c r="H1254" s="40"/>
      <c r="I1254" s="40"/>
      <c r="J1254" s="40"/>
      <c r="K1254" s="40"/>
      <c r="L1254" s="38"/>
      <c r="M1254" s="40"/>
      <c r="N1254" s="38"/>
      <c r="O1254" s="38"/>
      <c r="P1254" s="40"/>
      <c r="Q1254" s="43"/>
    </row>
    <row r="1255" spans="1:17" ht="16.5" customHeight="1" x14ac:dyDescent="0.2">
      <c r="A1255" s="98"/>
      <c r="B1255" s="40"/>
      <c r="C1255" s="98"/>
      <c r="D1255" s="99"/>
      <c r="E1255" s="99"/>
      <c r="F1255" s="40"/>
      <c r="G1255" s="40"/>
      <c r="H1255" s="40"/>
      <c r="I1255" s="40"/>
      <c r="J1255" s="40"/>
      <c r="K1255" s="40"/>
      <c r="L1255" s="38"/>
      <c r="M1255" s="40"/>
      <c r="N1255" s="38"/>
      <c r="O1255" s="38"/>
      <c r="P1255" s="40"/>
      <c r="Q1255" s="43"/>
    </row>
    <row r="1256" spans="1:17" ht="16.5" customHeight="1" x14ac:dyDescent="0.2">
      <c r="A1256" s="98"/>
      <c r="B1256" s="40"/>
      <c r="C1256" s="98"/>
      <c r="D1256" s="99"/>
      <c r="E1256" s="99"/>
      <c r="F1256" s="40"/>
      <c r="G1256" s="40"/>
      <c r="H1256" s="40"/>
      <c r="I1256" s="40"/>
      <c r="J1256" s="40"/>
      <c r="K1256" s="40"/>
      <c r="L1256" s="38"/>
      <c r="M1256" s="40"/>
      <c r="N1256" s="38"/>
      <c r="O1256" s="38"/>
      <c r="P1256" s="40"/>
      <c r="Q1256" s="43"/>
    </row>
    <row r="1257" spans="1:17" ht="16.5" customHeight="1" x14ac:dyDescent="0.2">
      <c r="A1257" s="98"/>
      <c r="B1257" s="40"/>
      <c r="C1257" s="98"/>
      <c r="D1257" s="99"/>
      <c r="E1257" s="99"/>
      <c r="F1257" s="40"/>
      <c r="G1257" s="40"/>
      <c r="H1257" s="40"/>
      <c r="I1257" s="40"/>
      <c r="J1257" s="40"/>
      <c r="K1257" s="40"/>
      <c r="L1257" s="38"/>
      <c r="M1257" s="40"/>
      <c r="N1257" s="38"/>
      <c r="O1257" s="38"/>
      <c r="P1257" s="40"/>
      <c r="Q1257" s="43"/>
    </row>
    <row r="1258" spans="1:17" ht="16.5" customHeight="1" x14ac:dyDescent="0.2">
      <c r="A1258" s="98"/>
      <c r="B1258" s="40"/>
      <c r="C1258" s="98"/>
      <c r="D1258" s="99"/>
      <c r="E1258" s="99"/>
      <c r="F1258" s="40"/>
      <c r="G1258" s="40"/>
      <c r="H1258" s="40"/>
      <c r="I1258" s="40"/>
      <c r="J1258" s="40"/>
      <c r="K1258" s="40"/>
      <c r="L1258" s="38"/>
      <c r="M1258" s="40"/>
      <c r="N1258" s="38"/>
      <c r="O1258" s="38"/>
      <c r="P1258" s="40"/>
      <c r="Q1258" s="43"/>
    </row>
    <row r="1259" spans="1:17" ht="16.5" customHeight="1" x14ac:dyDescent="0.2">
      <c r="A1259" s="98"/>
      <c r="B1259" s="40"/>
      <c r="C1259" s="98"/>
      <c r="D1259" s="99"/>
      <c r="E1259" s="99"/>
      <c r="F1259" s="40"/>
      <c r="G1259" s="40"/>
      <c r="H1259" s="40"/>
      <c r="I1259" s="40"/>
      <c r="J1259" s="40"/>
      <c r="K1259" s="40"/>
      <c r="L1259" s="38"/>
      <c r="M1259" s="40"/>
      <c r="N1259" s="38"/>
      <c r="O1259" s="38"/>
      <c r="P1259" s="40"/>
      <c r="Q1259" s="43"/>
    </row>
    <row r="1260" spans="1:17" ht="16.5" customHeight="1" x14ac:dyDescent="0.2">
      <c r="A1260" s="98"/>
      <c r="B1260" s="40"/>
      <c r="C1260" s="98"/>
      <c r="D1260" s="99"/>
      <c r="E1260" s="99"/>
      <c r="F1260" s="40"/>
      <c r="G1260" s="40"/>
      <c r="H1260" s="40"/>
      <c r="I1260" s="40"/>
      <c r="J1260" s="40"/>
      <c r="K1260" s="40"/>
      <c r="L1260" s="38"/>
      <c r="M1260" s="40"/>
      <c r="N1260" s="38"/>
      <c r="O1260" s="38"/>
      <c r="P1260" s="40"/>
      <c r="Q1260" s="43"/>
    </row>
    <row r="1261" spans="1:17" ht="16.5" customHeight="1" x14ac:dyDescent="0.2">
      <c r="A1261" s="98"/>
      <c r="B1261" s="40"/>
      <c r="C1261" s="98"/>
      <c r="D1261" s="99"/>
      <c r="E1261" s="99"/>
      <c r="F1261" s="40"/>
      <c r="G1261" s="40"/>
      <c r="H1261" s="40"/>
      <c r="I1261" s="40"/>
      <c r="J1261" s="40"/>
      <c r="K1261" s="40"/>
      <c r="L1261" s="38"/>
      <c r="M1261" s="40"/>
      <c r="N1261" s="38"/>
      <c r="O1261" s="38"/>
      <c r="P1261" s="40"/>
      <c r="Q1261" s="43"/>
    </row>
    <row r="1262" spans="1:17" ht="16.5" customHeight="1" x14ac:dyDescent="0.2">
      <c r="A1262" s="98"/>
      <c r="B1262" s="40"/>
      <c r="C1262" s="98"/>
      <c r="D1262" s="99"/>
      <c r="E1262" s="99"/>
      <c r="F1262" s="40"/>
      <c r="G1262" s="40"/>
      <c r="H1262" s="40"/>
      <c r="I1262" s="40"/>
      <c r="J1262" s="40"/>
      <c r="K1262" s="40"/>
      <c r="L1262" s="38"/>
      <c r="M1262" s="40"/>
      <c r="N1262" s="38"/>
      <c r="O1262" s="38"/>
      <c r="P1262" s="40"/>
      <c r="Q1262" s="43"/>
    </row>
    <row r="1263" spans="1:17" ht="16.5" customHeight="1" x14ac:dyDescent="0.2">
      <c r="A1263" s="98"/>
      <c r="B1263" s="40"/>
      <c r="C1263" s="98"/>
      <c r="D1263" s="99"/>
      <c r="E1263" s="99"/>
      <c r="F1263" s="40"/>
      <c r="G1263" s="40"/>
      <c r="H1263" s="40"/>
      <c r="I1263" s="40"/>
      <c r="J1263" s="40"/>
      <c r="K1263" s="40"/>
      <c r="L1263" s="38"/>
      <c r="M1263" s="40"/>
      <c r="N1263" s="38"/>
      <c r="O1263" s="38"/>
      <c r="P1263" s="40"/>
      <c r="Q1263" s="43"/>
    </row>
    <row r="1264" spans="1:17" ht="16.5" customHeight="1" x14ac:dyDescent="0.2">
      <c r="A1264" s="98"/>
      <c r="B1264" s="40"/>
      <c r="C1264" s="98"/>
      <c r="D1264" s="99"/>
      <c r="E1264" s="99"/>
      <c r="F1264" s="40"/>
      <c r="G1264" s="40"/>
      <c r="H1264" s="40"/>
      <c r="I1264" s="40"/>
      <c r="J1264" s="40"/>
      <c r="K1264" s="40"/>
      <c r="L1264" s="38"/>
      <c r="M1264" s="40"/>
      <c r="N1264" s="38"/>
      <c r="O1264" s="38"/>
      <c r="P1264" s="40"/>
      <c r="Q1264" s="43"/>
    </row>
    <row r="1265" spans="1:17" ht="16.5" customHeight="1" x14ac:dyDescent="0.2">
      <c r="A1265" s="98"/>
      <c r="B1265" s="40"/>
      <c r="C1265" s="98"/>
      <c r="D1265" s="99"/>
      <c r="E1265" s="99"/>
      <c r="F1265" s="40"/>
      <c r="G1265" s="40"/>
      <c r="H1265" s="40"/>
      <c r="I1265" s="40"/>
      <c r="J1265" s="40"/>
      <c r="K1265" s="40"/>
      <c r="L1265" s="38"/>
      <c r="M1265" s="40"/>
      <c r="N1265" s="38"/>
      <c r="O1265" s="38"/>
      <c r="P1265" s="40"/>
      <c r="Q1265" s="43"/>
    </row>
    <row r="1266" spans="1:17" ht="16.5" customHeight="1" x14ac:dyDescent="0.2">
      <c r="A1266" s="98"/>
      <c r="B1266" s="40"/>
      <c r="C1266" s="98"/>
      <c r="D1266" s="99"/>
      <c r="E1266" s="99"/>
      <c r="F1266" s="40"/>
      <c r="G1266" s="40"/>
      <c r="H1266" s="40"/>
      <c r="I1266" s="40"/>
      <c r="J1266" s="40"/>
      <c r="K1266" s="40"/>
      <c r="L1266" s="38"/>
      <c r="M1266" s="40"/>
      <c r="N1266" s="38"/>
      <c r="O1266" s="38"/>
      <c r="P1266" s="40"/>
      <c r="Q1266" s="43"/>
    </row>
    <row r="1267" spans="1:17" ht="16.5" customHeight="1" x14ac:dyDescent="0.2">
      <c r="A1267" s="98"/>
      <c r="B1267" s="40"/>
      <c r="C1267" s="98"/>
      <c r="D1267" s="99"/>
      <c r="E1267" s="99"/>
      <c r="F1267" s="40"/>
      <c r="G1267" s="40"/>
      <c r="H1267" s="40"/>
      <c r="I1267" s="40"/>
      <c r="J1267" s="40"/>
      <c r="K1267" s="40"/>
      <c r="L1267" s="38"/>
      <c r="M1267" s="40"/>
      <c r="N1267" s="38"/>
      <c r="O1267" s="38"/>
      <c r="P1267" s="40"/>
      <c r="Q1267" s="43"/>
    </row>
    <row r="1268" spans="1:17" ht="16.5" customHeight="1" x14ac:dyDescent="0.2">
      <c r="A1268" s="98"/>
      <c r="B1268" s="40"/>
      <c r="C1268" s="98"/>
      <c r="D1268" s="99"/>
      <c r="E1268" s="99"/>
      <c r="F1268" s="40"/>
      <c r="G1268" s="40"/>
      <c r="H1268" s="40"/>
      <c r="I1268" s="40"/>
      <c r="J1268" s="40"/>
      <c r="K1268" s="40"/>
      <c r="L1268" s="38"/>
      <c r="M1268" s="40"/>
      <c r="N1268" s="38"/>
      <c r="O1268" s="38"/>
      <c r="P1268" s="40"/>
      <c r="Q1268" s="43"/>
    </row>
    <row r="1269" spans="1:17" ht="16.5" customHeight="1" x14ac:dyDescent="0.2">
      <c r="A1269" s="98"/>
      <c r="B1269" s="40"/>
      <c r="C1269" s="98"/>
      <c r="D1269" s="99"/>
      <c r="E1269" s="99"/>
      <c r="F1269" s="40"/>
      <c r="G1269" s="40"/>
      <c r="H1269" s="40"/>
      <c r="I1269" s="40"/>
      <c r="J1269" s="40"/>
      <c r="K1269" s="40"/>
      <c r="L1269" s="38"/>
      <c r="M1269" s="40"/>
      <c r="N1269" s="38"/>
      <c r="O1269" s="38"/>
      <c r="P1269" s="40"/>
      <c r="Q1269" s="43"/>
    </row>
    <row r="1270" spans="1:17" ht="16.5" customHeight="1" x14ac:dyDescent="0.2">
      <c r="A1270" s="98"/>
      <c r="B1270" s="40"/>
      <c r="C1270" s="98"/>
      <c r="D1270" s="99"/>
      <c r="E1270" s="99"/>
      <c r="F1270" s="40"/>
      <c r="G1270" s="40"/>
      <c r="H1270" s="40"/>
      <c r="I1270" s="40"/>
      <c r="J1270" s="40"/>
      <c r="K1270" s="40"/>
      <c r="L1270" s="38"/>
      <c r="M1270" s="40"/>
      <c r="N1270" s="38"/>
      <c r="O1270" s="38"/>
      <c r="P1270" s="40"/>
      <c r="Q1270" s="43"/>
    </row>
    <row r="1271" spans="1:17" ht="16.5" customHeight="1" x14ac:dyDescent="0.2">
      <c r="A1271" s="98"/>
      <c r="B1271" s="40"/>
      <c r="C1271" s="98"/>
      <c r="D1271" s="99"/>
      <c r="E1271" s="99"/>
      <c r="F1271" s="40"/>
      <c r="G1271" s="40"/>
      <c r="H1271" s="40"/>
      <c r="I1271" s="40"/>
      <c r="J1271" s="40"/>
      <c r="K1271" s="40"/>
      <c r="L1271" s="38"/>
      <c r="M1271" s="40"/>
      <c r="N1271" s="38"/>
      <c r="O1271" s="38"/>
      <c r="P1271" s="40"/>
      <c r="Q1271" s="43"/>
    </row>
    <row r="1272" spans="1:17" ht="16.5" customHeight="1" x14ac:dyDescent="0.2">
      <c r="A1272" s="98"/>
      <c r="B1272" s="40"/>
      <c r="C1272" s="98"/>
      <c r="D1272" s="99"/>
      <c r="E1272" s="99"/>
      <c r="F1272" s="40"/>
      <c r="G1272" s="40"/>
      <c r="H1272" s="40"/>
      <c r="I1272" s="40"/>
      <c r="J1272" s="40"/>
      <c r="K1272" s="40"/>
      <c r="L1272" s="38"/>
      <c r="M1272" s="40"/>
      <c r="N1272" s="38"/>
      <c r="O1272" s="38"/>
      <c r="P1272" s="40"/>
      <c r="Q1272" s="43"/>
    </row>
    <row r="1273" spans="1:17" ht="16.5" customHeight="1" x14ac:dyDescent="0.2">
      <c r="A1273" s="98"/>
      <c r="B1273" s="40"/>
      <c r="C1273" s="98"/>
      <c r="D1273" s="99"/>
      <c r="E1273" s="99"/>
      <c r="F1273" s="40"/>
      <c r="G1273" s="40"/>
      <c r="H1273" s="40"/>
      <c r="I1273" s="40"/>
      <c r="J1273" s="40"/>
      <c r="K1273" s="40"/>
      <c r="L1273" s="38"/>
      <c r="M1273" s="40"/>
      <c r="N1273" s="38"/>
      <c r="O1273" s="38"/>
      <c r="P1273" s="40"/>
      <c r="Q1273" s="43"/>
    </row>
    <row r="1274" spans="1:17" ht="16.5" customHeight="1" x14ac:dyDescent="0.2">
      <c r="A1274" s="98"/>
      <c r="B1274" s="40"/>
      <c r="C1274" s="98"/>
      <c r="D1274" s="99"/>
      <c r="E1274" s="99"/>
      <c r="F1274" s="40"/>
      <c r="G1274" s="40"/>
      <c r="H1274" s="40"/>
      <c r="I1274" s="40"/>
      <c r="J1274" s="40"/>
      <c r="K1274" s="40"/>
      <c r="L1274" s="38"/>
      <c r="M1274" s="40"/>
      <c r="N1274" s="38"/>
      <c r="O1274" s="38"/>
      <c r="P1274" s="40"/>
      <c r="Q1274" s="43"/>
    </row>
    <row r="1275" spans="1:17" ht="16.5" customHeight="1" x14ac:dyDescent="0.2">
      <c r="A1275" s="98"/>
      <c r="B1275" s="40"/>
      <c r="C1275" s="98"/>
      <c r="D1275" s="99"/>
      <c r="E1275" s="99"/>
      <c r="F1275" s="40"/>
      <c r="G1275" s="40"/>
      <c r="H1275" s="40"/>
      <c r="I1275" s="40"/>
      <c r="J1275" s="40"/>
      <c r="K1275" s="40"/>
      <c r="L1275" s="38"/>
      <c r="M1275" s="40"/>
      <c r="N1275" s="38"/>
      <c r="O1275" s="38"/>
      <c r="P1275" s="40"/>
      <c r="Q1275" s="43"/>
    </row>
    <row r="1276" spans="1:17" ht="16.5" customHeight="1" x14ac:dyDescent="0.2">
      <c r="A1276" s="98"/>
      <c r="B1276" s="40"/>
      <c r="C1276" s="98"/>
      <c r="D1276" s="99"/>
      <c r="E1276" s="99"/>
      <c r="F1276" s="40"/>
      <c r="G1276" s="40"/>
      <c r="H1276" s="40"/>
      <c r="I1276" s="40"/>
      <c r="J1276" s="40"/>
      <c r="K1276" s="40"/>
      <c r="L1276" s="38"/>
      <c r="M1276" s="40"/>
      <c r="N1276" s="38"/>
      <c r="O1276" s="38"/>
      <c r="P1276" s="40"/>
      <c r="Q1276" s="43"/>
    </row>
    <row r="1277" spans="1:17" ht="16.5" customHeight="1" x14ac:dyDescent="0.2">
      <c r="A1277" s="98"/>
      <c r="B1277" s="40"/>
      <c r="C1277" s="98"/>
      <c r="D1277" s="99"/>
      <c r="E1277" s="99"/>
      <c r="F1277" s="40"/>
      <c r="G1277" s="40"/>
      <c r="H1277" s="40"/>
      <c r="I1277" s="40"/>
      <c r="J1277" s="40"/>
      <c r="K1277" s="40"/>
      <c r="L1277" s="38"/>
      <c r="M1277" s="40"/>
      <c r="N1277" s="38"/>
      <c r="O1277" s="38"/>
      <c r="P1277" s="40"/>
      <c r="Q1277" s="43"/>
    </row>
    <row r="1278" spans="1:17" ht="16.5" customHeight="1" x14ac:dyDescent="0.2">
      <c r="A1278" s="98"/>
      <c r="B1278" s="40"/>
      <c r="C1278" s="98"/>
      <c r="D1278" s="99"/>
      <c r="E1278" s="99"/>
      <c r="F1278" s="40"/>
      <c r="G1278" s="40"/>
      <c r="H1278" s="40"/>
      <c r="I1278" s="40"/>
      <c r="J1278" s="40"/>
      <c r="K1278" s="40"/>
      <c r="L1278" s="38"/>
      <c r="M1278" s="40"/>
      <c r="N1278" s="38"/>
      <c r="O1278" s="38"/>
      <c r="P1278" s="40"/>
      <c r="Q1278" s="43"/>
    </row>
    <row r="1279" spans="1:17" ht="16.5" customHeight="1" x14ac:dyDescent="0.2">
      <c r="A1279" s="98"/>
      <c r="B1279" s="40"/>
      <c r="C1279" s="98"/>
      <c r="D1279" s="99"/>
      <c r="E1279" s="99"/>
      <c r="F1279" s="40"/>
      <c r="G1279" s="40"/>
      <c r="H1279" s="40"/>
      <c r="I1279" s="40"/>
      <c r="J1279" s="40"/>
      <c r="K1279" s="40"/>
      <c r="L1279" s="38"/>
      <c r="M1279" s="40"/>
      <c r="N1279" s="38"/>
      <c r="O1279" s="38"/>
      <c r="P1279" s="40"/>
      <c r="Q1279" s="43"/>
    </row>
    <row r="1280" spans="1:17" ht="16.5" customHeight="1" x14ac:dyDescent="0.2">
      <c r="A1280" s="98"/>
      <c r="B1280" s="40"/>
      <c r="C1280" s="98"/>
      <c r="D1280" s="99"/>
      <c r="E1280" s="99"/>
      <c r="F1280" s="40"/>
      <c r="G1280" s="40"/>
      <c r="H1280" s="40"/>
      <c r="I1280" s="40"/>
      <c r="J1280" s="40"/>
      <c r="K1280" s="40"/>
      <c r="L1280" s="38"/>
      <c r="M1280" s="40"/>
      <c r="N1280" s="38"/>
      <c r="O1280" s="38"/>
      <c r="P1280" s="40"/>
      <c r="Q1280" s="43"/>
    </row>
    <row r="1281" spans="1:17" ht="16.5" customHeight="1" x14ac:dyDescent="0.2">
      <c r="A1281" s="98"/>
      <c r="B1281" s="40"/>
      <c r="C1281" s="98"/>
      <c r="D1281" s="99"/>
      <c r="E1281" s="99"/>
      <c r="F1281" s="40"/>
      <c r="G1281" s="40"/>
      <c r="H1281" s="40"/>
      <c r="I1281" s="40"/>
      <c r="J1281" s="40"/>
      <c r="K1281" s="40"/>
      <c r="L1281" s="38"/>
      <c r="M1281" s="40"/>
      <c r="N1281" s="38"/>
      <c r="O1281" s="38"/>
      <c r="P1281" s="40"/>
      <c r="Q1281" s="43"/>
    </row>
    <row r="1282" spans="1:17" ht="16.5" customHeight="1" x14ac:dyDescent="0.2">
      <c r="A1282" s="98"/>
      <c r="B1282" s="40"/>
      <c r="C1282" s="98"/>
      <c r="D1282" s="99"/>
      <c r="E1282" s="99"/>
      <c r="F1282" s="40"/>
      <c r="G1282" s="40"/>
      <c r="H1282" s="40"/>
      <c r="I1282" s="40"/>
      <c r="J1282" s="40"/>
      <c r="K1282" s="40"/>
      <c r="L1282" s="38"/>
      <c r="M1282" s="40"/>
      <c r="N1282" s="38"/>
      <c r="O1282" s="38"/>
      <c r="P1282" s="40"/>
      <c r="Q1282" s="43"/>
    </row>
    <row r="1283" spans="1:17" ht="16.5" customHeight="1" x14ac:dyDescent="0.2">
      <c r="A1283" s="98"/>
      <c r="B1283" s="40"/>
      <c r="C1283" s="98"/>
      <c r="D1283" s="99"/>
      <c r="E1283" s="99"/>
      <c r="F1283" s="40"/>
      <c r="G1283" s="40"/>
      <c r="H1283" s="40"/>
      <c r="I1283" s="40"/>
      <c r="J1283" s="40"/>
      <c r="K1283" s="40"/>
      <c r="L1283" s="38"/>
      <c r="M1283" s="40"/>
      <c r="N1283" s="38"/>
      <c r="O1283" s="38"/>
      <c r="P1283" s="40"/>
      <c r="Q1283" s="43"/>
    </row>
    <row r="1284" spans="1:17" ht="16.5" customHeight="1" x14ac:dyDescent="0.2">
      <c r="A1284" s="98"/>
      <c r="B1284" s="40"/>
      <c r="C1284" s="98"/>
      <c r="D1284" s="99"/>
      <c r="E1284" s="99"/>
      <c r="F1284" s="40"/>
      <c r="G1284" s="40"/>
      <c r="H1284" s="40"/>
      <c r="I1284" s="40"/>
      <c r="J1284" s="40"/>
      <c r="K1284" s="40"/>
      <c r="L1284" s="38"/>
      <c r="M1284" s="40"/>
      <c r="N1284" s="38"/>
      <c r="O1284" s="38"/>
      <c r="P1284" s="40"/>
      <c r="Q1284" s="43"/>
    </row>
    <row r="1285" spans="1:17" ht="16.5" customHeight="1" x14ac:dyDescent="0.2">
      <c r="A1285" s="98"/>
      <c r="B1285" s="40"/>
      <c r="C1285" s="98"/>
      <c r="D1285" s="99"/>
      <c r="E1285" s="99"/>
      <c r="F1285" s="40"/>
      <c r="G1285" s="40"/>
      <c r="H1285" s="40"/>
      <c r="I1285" s="40"/>
      <c r="J1285" s="40"/>
      <c r="K1285" s="40"/>
      <c r="L1285" s="38"/>
      <c r="M1285" s="40"/>
      <c r="N1285" s="38"/>
      <c r="O1285" s="38"/>
      <c r="P1285" s="40"/>
      <c r="Q1285" s="43"/>
    </row>
    <row r="1286" spans="1:17" ht="16.5" customHeight="1" x14ac:dyDescent="0.2">
      <c r="A1286" s="98"/>
      <c r="B1286" s="40"/>
      <c r="C1286" s="98"/>
      <c r="D1286" s="99"/>
      <c r="E1286" s="99"/>
      <c r="F1286" s="40"/>
      <c r="G1286" s="40"/>
      <c r="H1286" s="40"/>
      <c r="I1286" s="40"/>
      <c r="J1286" s="40"/>
      <c r="K1286" s="40"/>
      <c r="L1286" s="38"/>
      <c r="M1286" s="40"/>
      <c r="N1286" s="38"/>
      <c r="O1286" s="38"/>
      <c r="P1286" s="40"/>
      <c r="Q1286" s="43"/>
    </row>
    <row r="1287" spans="1:17" ht="16.5" customHeight="1" x14ac:dyDescent="0.2">
      <c r="A1287" s="98"/>
      <c r="B1287" s="40"/>
      <c r="C1287" s="98"/>
      <c r="D1287" s="99"/>
      <c r="E1287" s="99"/>
      <c r="F1287" s="40"/>
      <c r="G1287" s="40"/>
      <c r="H1287" s="40"/>
      <c r="I1287" s="40"/>
      <c r="J1287" s="40"/>
      <c r="K1287" s="40"/>
      <c r="L1287" s="38"/>
      <c r="M1287" s="40"/>
      <c r="N1287" s="38"/>
      <c r="O1287" s="38"/>
      <c r="P1287" s="40"/>
      <c r="Q1287" s="43"/>
    </row>
    <row r="1288" spans="1:17" ht="16.5" customHeight="1" x14ac:dyDescent="0.2">
      <c r="A1288" s="98"/>
      <c r="B1288" s="40"/>
      <c r="C1288" s="98"/>
      <c r="D1288" s="99"/>
      <c r="E1288" s="99"/>
      <c r="F1288" s="40"/>
      <c r="G1288" s="40"/>
      <c r="H1288" s="40"/>
      <c r="I1288" s="40"/>
      <c r="J1288" s="40"/>
      <c r="K1288" s="40"/>
      <c r="L1288" s="38"/>
      <c r="M1288" s="40"/>
      <c r="N1288" s="38"/>
      <c r="O1288" s="38"/>
      <c r="P1288" s="40"/>
      <c r="Q1288" s="43"/>
    </row>
    <row r="1289" spans="1:17" ht="16.5" customHeight="1" x14ac:dyDescent="0.2">
      <c r="A1289" s="98"/>
      <c r="B1289" s="40"/>
      <c r="C1289" s="98"/>
      <c r="D1289" s="99"/>
      <c r="E1289" s="99"/>
      <c r="F1289" s="40"/>
      <c r="G1289" s="40"/>
      <c r="H1289" s="40"/>
      <c r="I1289" s="40"/>
      <c r="J1289" s="40"/>
      <c r="K1289" s="40"/>
      <c r="L1289" s="38"/>
      <c r="M1289" s="40"/>
      <c r="N1289" s="38"/>
      <c r="O1289" s="38"/>
      <c r="P1289" s="40"/>
      <c r="Q1289" s="43"/>
    </row>
    <row r="1290" spans="1:17" ht="16.5" customHeight="1" x14ac:dyDescent="0.2">
      <c r="A1290" s="98"/>
      <c r="B1290" s="40"/>
      <c r="C1290" s="98"/>
      <c r="D1290" s="99"/>
      <c r="E1290" s="99"/>
      <c r="F1290" s="40"/>
      <c r="G1290" s="40"/>
      <c r="H1290" s="40"/>
      <c r="I1290" s="40"/>
      <c r="J1290" s="40"/>
      <c r="K1290" s="40"/>
      <c r="L1290" s="38"/>
      <c r="M1290" s="40"/>
      <c r="N1290" s="38"/>
      <c r="O1290" s="38"/>
      <c r="P1290" s="40"/>
      <c r="Q1290" s="43"/>
    </row>
    <row r="1291" spans="1:17" ht="16.5" customHeight="1" x14ac:dyDescent="0.2">
      <c r="A1291" s="98"/>
      <c r="B1291" s="40"/>
      <c r="C1291" s="98"/>
      <c r="D1291" s="99"/>
      <c r="E1291" s="99"/>
      <c r="F1291" s="40"/>
      <c r="G1291" s="40"/>
      <c r="H1291" s="40"/>
      <c r="I1291" s="40"/>
      <c r="J1291" s="40"/>
      <c r="K1291" s="40"/>
      <c r="L1291" s="38"/>
      <c r="M1291" s="40"/>
      <c r="N1291" s="38"/>
      <c r="O1291" s="38"/>
      <c r="P1291" s="40"/>
      <c r="Q1291" s="43"/>
    </row>
    <row r="1292" spans="1:17" ht="16.5" customHeight="1" x14ac:dyDescent="0.2">
      <c r="A1292" s="98"/>
      <c r="B1292" s="40"/>
      <c r="C1292" s="98"/>
      <c r="D1292" s="99"/>
      <c r="E1292" s="99"/>
      <c r="F1292" s="40"/>
      <c r="G1292" s="40"/>
      <c r="H1292" s="40"/>
      <c r="I1292" s="40"/>
      <c r="J1292" s="40"/>
      <c r="K1292" s="40"/>
      <c r="L1292" s="38"/>
      <c r="M1292" s="40"/>
      <c r="N1292" s="38"/>
      <c r="O1292" s="38"/>
      <c r="P1292" s="40"/>
      <c r="Q1292" s="43"/>
    </row>
    <row r="1293" spans="1:17" ht="16.5" customHeight="1" x14ac:dyDescent="0.2">
      <c r="A1293" s="98"/>
      <c r="B1293" s="40"/>
      <c r="C1293" s="98"/>
      <c r="D1293" s="99"/>
      <c r="E1293" s="99"/>
      <c r="F1293" s="40"/>
      <c r="G1293" s="40"/>
      <c r="H1293" s="40"/>
      <c r="I1293" s="40"/>
      <c r="J1293" s="40"/>
      <c r="K1293" s="40"/>
      <c r="L1293" s="38"/>
      <c r="M1293" s="40"/>
      <c r="N1293" s="38"/>
      <c r="O1293" s="38"/>
      <c r="P1293" s="40"/>
      <c r="Q1293" s="43"/>
    </row>
    <row r="1294" spans="1:17" ht="16.5" customHeight="1" x14ac:dyDescent="0.2">
      <c r="A1294" s="98"/>
      <c r="B1294" s="40"/>
      <c r="C1294" s="98"/>
      <c r="D1294" s="99"/>
      <c r="E1294" s="99"/>
      <c r="F1294" s="40"/>
      <c r="G1294" s="40"/>
      <c r="H1294" s="40"/>
      <c r="I1294" s="40"/>
      <c r="J1294" s="40"/>
      <c r="K1294" s="40"/>
      <c r="L1294" s="38"/>
      <c r="M1294" s="40"/>
      <c r="N1294" s="38"/>
      <c r="O1294" s="38"/>
      <c r="P1294" s="40"/>
      <c r="Q1294" s="43"/>
    </row>
    <row r="1295" spans="1:17" ht="16.5" customHeight="1" x14ac:dyDescent="0.2">
      <c r="A1295" s="98"/>
      <c r="B1295" s="40"/>
      <c r="C1295" s="98"/>
      <c r="D1295" s="99"/>
      <c r="E1295" s="99"/>
      <c r="F1295" s="40"/>
      <c r="G1295" s="40"/>
      <c r="H1295" s="40"/>
      <c r="I1295" s="40"/>
      <c r="J1295" s="40"/>
      <c r="K1295" s="40"/>
      <c r="L1295" s="38"/>
      <c r="M1295" s="40"/>
      <c r="N1295" s="38"/>
      <c r="O1295" s="38"/>
      <c r="P1295" s="40"/>
      <c r="Q1295" s="43"/>
    </row>
    <row r="1296" spans="1:17" ht="16.5" customHeight="1" x14ac:dyDescent="0.2">
      <c r="A1296" s="98"/>
      <c r="B1296" s="40"/>
      <c r="C1296" s="98"/>
      <c r="D1296" s="99"/>
      <c r="E1296" s="99"/>
      <c r="F1296" s="40"/>
      <c r="G1296" s="40"/>
      <c r="H1296" s="40"/>
      <c r="I1296" s="40"/>
      <c r="J1296" s="40"/>
      <c r="K1296" s="40"/>
      <c r="L1296" s="38"/>
      <c r="M1296" s="40"/>
      <c r="N1296" s="38"/>
      <c r="O1296" s="38"/>
      <c r="P1296" s="40"/>
      <c r="Q1296" s="43"/>
    </row>
    <row r="1297" spans="1:17" ht="16.5" customHeight="1" x14ac:dyDescent="0.2">
      <c r="A1297" s="98"/>
      <c r="B1297" s="40"/>
      <c r="C1297" s="98"/>
      <c r="D1297" s="99"/>
      <c r="E1297" s="99"/>
      <c r="F1297" s="40"/>
      <c r="G1297" s="40"/>
      <c r="H1297" s="40"/>
      <c r="I1297" s="40"/>
      <c r="J1297" s="40"/>
      <c r="K1297" s="40"/>
      <c r="L1297" s="38"/>
      <c r="M1297" s="40"/>
      <c r="N1297" s="38"/>
      <c r="O1297" s="38"/>
      <c r="P1297" s="40"/>
      <c r="Q1297" s="43"/>
    </row>
    <row r="1298" spans="1:17" ht="16.5" customHeight="1" x14ac:dyDescent="0.2">
      <c r="A1298" s="98"/>
      <c r="B1298" s="40"/>
      <c r="C1298" s="98"/>
      <c r="D1298" s="99"/>
      <c r="E1298" s="99"/>
      <c r="F1298" s="40"/>
      <c r="G1298" s="40"/>
      <c r="H1298" s="40"/>
      <c r="I1298" s="40"/>
      <c r="J1298" s="40"/>
      <c r="K1298" s="40"/>
      <c r="L1298" s="38"/>
      <c r="M1298" s="40"/>
      <c r="N1298" s="38"/>
      <c r="O1298" s="38"/>
      <c r="P1298" s="40"/>
      <c r="Q1298" s="43"/>
    </row>
    <row r="1299" spans="1:17" ht="16.5" customHeight="1" x14ac:dyDescent="0.2">
      <c r="A1299" s="98"/>
      <c r="B1299" s="40"/>
      <c r="C1299" s="98"/>
      <c r="D1299" s="99"/>
      <c r="E1299" s="99"/>
      <c r="F1299" s="40"/>
      <c r="G1299" s="40"/>
      <c r="H1299" s="40"/>
      <c r="I1299" s="40"/>
      <c r="J1299" s="40"/>
      <c r="K1299" s="40"/>
      <c r="L1299" s="38"/>
      <c r="M1299" s="40"/>
      <c r="N1299" s="38"/>
      <c r="O1299" s="38"/>
      <c r="P1299" s="40"/>
      <c r="Q1299" s="43"/>
    </row>
    <row r="1300" spans="1:17" ht="16.5" customHeight="1" x14ac:dyDescent="0.2">
      <c r="A1300" s="98"/>
      <c r="B1300" s="40"/>
      <c r="C1300" s="98"/>
      <c r="D1300" s="99"/>
      <c r="E1300" s="99"/>
      <c r="F1300" s="40"/>
      <c r="G1300" s="40"/>
      <c r="H1300" s="40"/>
      <c r="I1300" s="40"/>
      <c r="J1300" s="40"/>
      <c r="K1300" s="40"/>
      <c r="L1300" s="38"/>
      <c r="M1300" s="40"/>
      <c r="N1300" s="38"/>
      <c r="O1300" s="38"/>
      <c r="P1300" s="40"/>
      <c r="Q1300" s="43"/>
    </row>
    <row r="1301" spans="1:17" ht="16.5" customHeight="1" x14ac:dyDescent="0.2">
      <c r="A1301" s="98"/>
      <c r="B1301" s="40"/>
      <c r="C1301" s="98"/>
      <c r="D1301" s="99"/>
      <c r="E1301" s="99"/>
      <c r="F1301" s="40"/>
      <c r="G1301" s="40"/>
      <c r="H1301" s="40"/>
      <c r="I1301" s="40"/>
      <c r="J1301" s="40"/>
      <c r="K1301" s="40"/>
      <c r="L1301" s="38"/>
      <c r="M1301" s="40"/>
      <c r="N1301" s="38"/>
      <c r="O1301" s="38"/>
      <c r="P1301" s="40"/>
      <c r="Q1301" s="43"/>
    </row>
    <row r="1302" spans="1:17" ht="16.5" customHeight="1" x14ac:dyDescent="0.2">
      <c r="A1302" s="98"/>
      <c r="B1302" s="40"/>
      <c r="C1302" s="98"/>
      <c r="D1302" s="99"/>
      <c r="E1302" s="99"/>
      <c r="F1302" s="40"/>
      <c r="G1302" s="40"/>
      <c r="H1302" s="40"/>
      <c r="I1302" s="40"/>
      <c r="J1302" s="40"/>
      <c r="K1302" s="40"/>
      <c r="L1302" s="38"/>
      <c r="M1302" s="40"/>
      <c r="N1302" s="38"/>
      <c r="O1302" s="38"/>
      <c r="P1302" s="40"/>
      <c r="Q1302" s="43"/>
    </row>
    <row r="1303" spans="1:17" ht="16.5" customHeight="1" x14ac:dyDescent="0.2">
      <c r="A1303" s="98"/>
      <c r="B1303" s="40"/>
      <c r="C1303" s="98"/>
      <c r="D1303" s="99"/>
      <c r="E1303" s="99"/>
      <c r="F1303" s="40"/>
      <c r="G1303" s="40"/>
      <c r="H1303" s="40"/>
      <c r="I1303" s="40"/>
      <c r="J1303" s="40"/>
      <c r="K1303" s="40"/>
      <c r="L1303" s="38"/>
      <c r="M1303" s="40"/>
      <c r="N1303" s="38"/>
      <c r="O1303" s="38"/>
      <c r="P1303" s="40"/>
      <c r="Q1303" s="43"/>
    </row>
    <row r="1304" spans="1:17" ht="16.5" customHeight="1" x14ac:dyDescent="0.2">
      <c r="A1304" s="98"/>
      <c r="B1304" s="40"/>
      <c r="C1304" s="98"/>
      <c r="D1304" s="99"/>
      <c r="E1304" s="99"/>
      <c r="F1304" s="40"/>
      <c r="G1304" s="40"/>
      <c r="H1304" s="40"/>
      <c r="I1304" s="40"/>
      <c r="J1304" s="40"/>
      <c r="K1304" s="40"/>
      <c r="L1304" s="38"/>
      <c r="M1304" s="40"/>
      <c r="N1304" s="38"/>
      <c r="O1304" s="38"/>
      <c r="P1304" s="40"/>
      <c r="Q1304" s="43"/>
    </row>
    <row r="1305" spans="1:17" ht="16.5" customHeight="1" x14ac:dyDescent="0.2">
      <c r="A1305" s="98"/>
      <c r="B1305" s="40"/>
      <c r="C1305" s="98"/>
      <c r="D1305" s="99"/>
      <c r="E1305" s="99"/>
      <c r="F1305" s="40"/>
      <c r="G1305" s="40"/>
      <c r="H1305" s="40"/>
      <c r="I1305" s="40"/>
      <c r="J1305" s="40"/>
      <c r="K1305" s="40"/>
      <c r="L1305" s="38"/>
      <c r="M1305" s="40"/>
      <c r="N1305" s="38"/>
      <c r="O1305" s="38"/>
      <c r="P1305" s="40"/>
      <c r="Q1305" s="43"/>
    </row>
    <row r="1306" spans="1:17" ht="16.5" customHeight="1" x14ac:dyDescent="0.2">
      <c r="A1306" s="98"/>
      <c r="B1306" s="40"/>
      <c r="C1306" s="98"/>
      <c r="D1306" s="99"/>
      <c r="E1306" s="99"/>
      <c r="F1306" s="40"/>
      <c r="G1306" s="40"/>
      <c r="H1306" s="40"/>
      <c r="I1306" s="40"/>
      <c r="J1306" s="40"/>
      <c r="K1306" s="40"/>
      <c r="L1306" s="38"/>
      <c r="M1306" s="40"/>
      <c r="N1306" s="38"/>
      <c r="O1306" s="38"/>
      <c r="P1306" s="40"/>
      <c r="Q1306" s="43"/>
    </row>
    <row r="1307" spans="1:17" ht="16.5" customHeight="1" x14ac:dyDescent="0.2">
      <c r="A1307" s="98"/>
      <c r="B1307" s="40"/>
      <c r="C1307" s="98"/>
      <c r="D1307" s="99"/>
      <c r="E1307" s="99"/>
      <c r="F1307" s="40"/>
      <c r="G1307" s="40"/>
      <c r="H1307" s="40"/>
      <c r="I1307" s="40"/>
      <c r="J1307" s="40"/>
      <c r="K1307" s="40"/>
      <c r="L1307" s="38"/>
      <c r="M1307" s="40"/>
      <c r="N1307" s="38"/>
      <c r="O1307" s="38"/>
      <c r="P1307" s="40"/>
      <c r="Q1307" s="43"/>
    </row>
    <row r="1308" spans="1:17" ht="16.5" customHeight="1" x14ac:dyDescent="0.2">
      <c r="A1308" s="98"/>
      <c r="B1308" s="40"/>
      <c r="C1308" s="98"/>
      <c r="D1308" s="99"/>
      <c r="E1308" s="99"/>
      <c r="F1308" s="40"/>
      <c r="G1308" s="40"/>
      <c r="H1308" s="40"/>
      <c r="I1308" s="40"/>
      <c r="J1308" s="40"/>
      <c r="K1308" s="40"/>
      <c r="L1308" s="38"/>
      <c r="M1308" s="40"/>
      <c r="N1308" s="38"/>
      <c r="O1308" s="38"/>
      <c r="P1308" s="40"/>
      <c r="Q1308" s="43"/>
    </row>
    <row r="1309" spans="1:17" ht="16.5" customHeight="1" x14ac:dyDescent="0.2">
      <c r="A1309" s="98"/>
      <c r="B1309" s="40"/>
      <c r="C1309" s="98"/>
      <c r="D1309" s="99"/>
      <c r="E1309" s="99"/>
      <c r="F1309" s="40"/>
      <c r="G1309" s="40"/>
      <c r="H1309" s="40"/>
      <c r="I1309" s="40"/>
      <c r="J1309" s="40"/>
      <c r="K1309" s="40"/>
      <c r="L1309" s="38"/>
      <c r="M1309" s="40"/>
      <c r="N1309" s="38"/>
      <c r="O1309" s="38"/>
      <c r="P1309" s="40"/>
      <c r="Q1309" s="43"/>
    </row>
    <row r="1310" spans="1:17" ht="16.5" customHeight="1" x14ac:dyDescent="0.2">
      <c r="A1310" s="98"/>
      <c r="B1310" s="40"/>
      <c r="C1310" s="98"/>
      <c r="D1310" s="99"/>
      <c r="E1310" s="99"/>
      <c r="F1310" s="40"/>
      <c r="G1310" s="40"/>
      <c r="H1310" s="40"/>
      <c r="I1310" s="40"/>
      <c r="J1310" s="40"/>
      <c r="K1310" s="40"/>
      <c r="L1310" s="38"/>
      <c r="M1310" s="40"/>
      <c r="N1310" s="38"/>
      <c r="O1310" s="38"/>
      <c r="P1310" s="40"/>
      <c r="Q1310" s="43"/>
    </row>
    <row r="1311" spans="1:17" ht="16.5" customHeight="1" x14ac:dyDescent="0.2">
      <c r="A1311" s="98"/>
      <c r="B1311" s="40"/>
      <c r="C1311" s="98"/>
      <c r="D1311" s="99"/>
      <c r="E1311" s="99"/>
      <c r="F1311" s="40"/>
      <c r="G1311" s="40"/>
      <c r="H1311" s="40"/>
      <c r="I1311" s="40"/>
      <c r="J1311" s="40"/>
      <c r="K1311" s="40"/>
      <c r="L1311" s="38"/>
      <c r="M1311" s="40"/>
      <c r="N1311" s="38"/>
      <c r="O1311" s="38"/>
      <c r="P1311" s="40"/>
      <c r="Q1311" s="43"/>
    </row>
    <row r="1312" spans="1:17" ht="16.5" customHeight="1" x14ac:dyDescent="0.2">
      <c r="A1312" s="98"/>
      <c r="B1312" s="40"/>
      <c r="C1312" s="98"/>
      <c r="D1312" s="99"/>
      <c r="E1312" s="99"/>
      <c r="F1312" s="40"/>
      <c r="G1312" s="40"/>
      <c r="H1312" s="40"/>
      <c r="I1312" s="40"/>
      <c r="J1312" s="40"/>
      <c r="K1312" s="40"/>
      <c r="L1312" s="38"/>
      <c r="M1312" s="40"/>
      <c r="N1312" s="38"/>
      <c r="O1312" s="38"/>
      <c r="P1312" s="40"/>
      <c r="Q1312" s="43"/>
    </row>
    <row r="1313" spans="1:17" ht="16.5" customHeight="1" x14ac:dyDescent="0.2">
      <c r="A1313" s="98"/>
      <c r="B1313" s="40"/>
      <c r="C1313" s="98"/>
      <c r="D1313" s="99"/>
      <c r="E1313" s="99"/>
      <c r="F1313" s="40"/>
      <c r="G1313" s="40"/>
      <c r="H1313" s="40"/>
      <c r="I1313" s="40"/>
      <c r="J1313" s="40"/>
      <c r="K1313" s="40"/>
      <c r="L1313" s="38"/>
      <c r="M1313" s="40"/>
      <c r="N1313" s="38"/>
      <c r="O1313" s="38"/>
      <c r="P1313" s="40"/>
      <c r="Q1313" s="43"/>
    </row>
    <row r="1314" spans="1:17" ht="16.5" customHeight="1" x14ac:dyDescent="0.2">
      <c r="A1314" s="98"/>
      <c r="B1314" s="40"/>
      <c r="C1314" s="98"/>
      <c r="D1314" s="99"/>
      <c r="E1314" s="99"/>
      <c r="F1314" s="40"/>
      <c r="G1314" s="40"/>
      <c r="H1314" s="40"/>
      <c r="I1314" s="40"/>
      <c r="J1314" s="40"/>
      <c r="K1314" s="40"/>
      <c r="L1314" s="38"/>
      <c r="M1314" s="40"/>
      <c r="N1314" s="38"/>
      <c r="O1314" s="38"/>
      <c r="P1314" s="40"/>
      <c r="Q1314" s="43"/>
    </row>
    <row r="1315" spans="1:17" ht="16.5" customHeight="1" x14ac:dyDescent="0.2">
      <c r="A1315" s="98"/>
      <c r="B1315" s="40"/>
      <c r="C1315" s="98"/>
      <c r="D1315" s="99"/>
      <c r="E1315" s="99"/>
      <c r="F1315" s="40"/>
      <c r="G1315" s="40"/>
      <c r="H1315" s="40"/>
      <c r="I1315" s="40"/>
      <c r="J1315" s="40"/>
      <c r="K1315" s="40"/>
      <c r="L1315" s="38"/>
      <c r="M1315" s="40"/>
      <c r="N1315" s="38"/>
      <c r="O1315" s="38"/>
      <c r="P1315" s="40"/>
      <c r="Q1315" s="43"/>
    </row>
    <row r="1316" spans="1:17" ht="16.5" customHeight="1" x14ac:dyDescent="0.2">
      <c r="A1316" s="98"/>
      <c r="B1316" s="40"/>
      <c r="C1316" s="98"/>
      <c r="D1316" s="99"/>
      <c r="E1316" s="99"/>
      <c r="F1316" s="40"/>
      <c r="G1316" s="40"/>
      <c r="H1316" s="40"/>
      <c r="I1316" s="40"/>
      <c r="J1316" s="40"/>
      <c r="K1316" s="40"/>
      <c r="L1316" s="38"/>
      <c r="M1316" s="40"/>
      <c r="N1316" s="38"/>
      <c r="O1316" s="38"/>
      <c r="P1316" s="40"/>
      <c r="Q1316" s="43"/>
    </row>
    <row r="1317" spans="1:17" ht="16.5" customHeight="1" x14ac:dyDescent="0.2">
      <c r="A1317" s="98"/>
      <c r="B1317" s="40"/>
      <c r="C1317" s="98"/>
      <c r="D1317" s="99"/>
      <c r="E1317" s="99"/>
      <c r="F1317" s="40"/>
      <c r="G1317" s="40"/>
      <c r="H1317" s="40"/>
      <c r="I1317" s="40"/>
      <c r="J1317" s="40"/>
      <c r="K1317" s="40"/>
      <c r="L1317" s="38"/>
      <c r="M1317" s="40"/>
      <c r="N1317" s="38"/>
      <c r="O1317" s="38"/>
      <c r="P1317" s="40"/>
      <c r="Q1317" s="43"/>
    </row>
    <row r="1318" spans="1:17" ht="16.5" customHeight="1" x14ac:dyDescent="0.2">
      <c r="A1318" s="98"/>
      <c r="B1318" s="40"/>
      <c r="C1318" s="98"/>
      <c r="D1318" s="99"/>
      <c r="E1318" s="99"/>
      <c r="F1318" s="40"/>
      <c r="G1318" s="40"/>
      <c r="H1318" s="40"/>
      <c r="I1318" s="40"/>
      <c r="J1318" s="40"/>
      <c r="K1318" s="40"/>
      <c r="L1318" s="38"/>
      <c r="M1318" s="40"/>
      <c r="N1318" s="38"/>
      <c r="O1318" s="38"/>
      <c r="P1318" s="40"/>
      <c r="Q1318" s="43"/>
    </row>
    <row r="1319" spans="1:17" ht="16.5" customHeight="1" x14ac:dyDescent="0.2">
      <c r="A1319" s="98"/>
      <c r="B1319" s="40"/>
      <c r="C1319" s="98"/>
      <c r="D1319" s="99"/>
      <c r="E1319" s="99"/>
      <c r="F1319" s="40"/>
      <c r="G1319" s="40"/>
      <c r="H1319" s="40"/>
      <c r="I1319" s="40"/>
      <c r="J1319" s="40"/>
      <c r="K1319" s="40"/>
      <c r="L1319" s="38"/>
      <c r="M1319" s="40"/>
      <c r="N1319" s="38"/>
      <c r="O1319" s="38"/>
      <c r="P1319" s="40"/>
      <c r="Q1319" s="43"/>
    </row>
    <row r="1320" spans="1:17" ht="16.5" customHeight="1" x14ac:dyDescent="0.2">
      <c r="A1320" s="98"/>
      <c r="B1320" s="40"/>
      <c r="C1320" s="98"/>
      <c r="D1320" s="99"/>
      <c r="E1320" s="99"/>
      <c r="F1320" s="40"/>
      <c r="G1320" s="40"/>
      <c r="H1320" s="40"/>
      <c r="I1320" s="40"/>
      <c r="J1320" s="40"/>
      <c r="K1320" s="40"/>
      <c r="L1320" s="38"/>
      <c r="M1320" s="40"/>
      <c r="N1320" s="38"/>
      <c r="O1320" s="38"/>
      <c r="P1320" s="40"/>
      <c r="Q1320" s="43"/>
    </row>
    <row r="1321" spans="1:17" ht="16.5" customHeight="1" x14ac:dyDescent="0.2">
      <c r="A1321" s="98"/>
      <c r="B1321" s="40"/>
      <c r="C1321" s="98"/>
      <c r="D1321" s="99"/>
      <c r="E1321" s="99"/>
      <c r="F1321" s="40"/>
      <c r="G1321" s="40"/>
      <c r="H1321" s="40"/>
      <c r="I1321" s="40"/>
      <c r="J1321" s="40"/>
      <c r="K1321" s="40"/>
      <c r="L1321" s="38"/>
      <c r="M1321" s="40"/>
      <c r="N1321" s="38"/>
      <c r="O1321" s="38"/>
      <c r="P1321" s="40"/>
      <c r="Q1321" s="43"/>
    </row>
    <row r="1322" spans="1:17" ht="16.5" customHeight="1" x14ac:dyDescent="0.2">
      <c r="A1322" s="98"/>
      <c r="B1322" s="40"/>
      <c r="C1322" s="98"/>
      <c r="D1322" s="99"/>
      <c r="E1322" s="99"/>
      <c r="F1322" s="40"/>
      <c r="G1322" s="40"/>
      <c r="H1322" s="40"/>
      <c r="I1322" s="40"/>
      <c r="J1322" s="40"/>
      <c r="K1322" s="40"/>
      <c r="L1322" s="38"/>
      <c r="M1322" s="40"/>
      <c r="N1322" s="38"/>
      <c r="O1322" s="38"/>
      <c r="P1322" s="40"/>
      <c r="Q1322" s="43"/>
    </row>
    <row r="1323" spans="1:17" ht="16.5" customHeight="1" x14ac:dyDescent="0.2">
      <c r="A1323" s="98"/>
      <c r="B1323" s="40"/>
      <c r="C1323" s="98"/>
      <c r="D1323" s="99"/>
      <c r="E1323" s="99"/>
      <c r="F1323" s="40"/>
      <c r="G1323" s="40"/>
      <c r="H1323" s="40"/>
      <c r="I1323" s="40"/>
      <c r="J1323" s="40"/>
      <c r="K1323" s="40"/>
      <c r="L1323" s="38"/>
      <c r="M1323" s="40"/>
      <c r="N1323" s="38"/>
      <c r="O1323" s="38"/>
      <c r="P1323" s="40"/>
      <c r="Q1323" s="43"/>
    </row>
    <row r="1324" spans="1:17" ht="16.5" customHeight="1" x14ac:dyDescent="0.2">
      <c r="A1324" s="98"/>
      <c r="B1324" s="40"/>
      <c r="C1324" s="98"/>
      <c r="D1324" s="99"/>
      <c r="E1324" s="99"/>
      <c r="F1324" s="40"/>
      <c r="G1324" s="40"/>
      <c r="H1324" s="40"/>
      <c r="I1324" s="40"/>
      <c r="J1324" s="40"/>
      <c r="K1324" s="40"/>
      <c r="L1324" s="38"/>
      <c r="M1324" s="40"/>
      <c r="N1324" s="38"/>
      <c r="O1324" s="38"/>
      <c r="P1324" s="40"/>
      <c r="Q1324" s="43"/>
    </row>
    <row r="1325" spans="1:17" ht="16.5" customHeight="1" x14ac:dyDescent="0.2">
      <c r="A1325" s="98"/>
      <c r="B1325" s="40"/>
      <c r="C1325" s="98"/>
      <c r="D1325" s="99"/>
      <c r="E1325" s="99"/>
      <c r="F1325" s="40"/>
      <c r="G1325" s="40"/>
      <c r="H1325" s="40"/>
      <c r="I1325" s="40"/>
      <c r="J1325" s="40"/>
      <c r="K1325" s="40"/>
      <c r="L1325" s="38"/>
      <c r="M1325" s="40"/>
      <c r="N1325" s="38"/>
      <c r="O1325" s="38"/>
      <c r="P1325" s="40"/>
      <c r="Q1325" s="43"/>
    </row>
    <row r="1326" spans="1:17" ht="16.5" customHeight="1" x14ac:dyDescent="0.2">
      <c r="A1326" s="98"/>
      <c r="B1326" s="40"/>
      <c r="C1326" s="98"/>
      <c r="D1326" s="99"/>
      <c r="E1326" s="99"/>
      <c r="F1326" s="40"/>
      <c r="G1326" s="40"/>
      <c r="H1326" s="40"/>
      <c r="I1326" s="40"/>
      <c r="J1326" s="40"/>
      <c r="K1326" s="40"/>
      <c r="L1326" s="38"/>
      <c r="M1326" s="40"/>
      <c r="N1326" s="38"/>
      <c r="O1326" s="38"/>
      <c r="P1326" s="40"/>
      <c r="Q1326" s="43"/>
    </row>
    <row r="1327" spans="1:17" ht="16.5" customHeight="1" x14ac:dyDescent="0.2">
      <c r="A1327" s="98"/>
      <c r="B1327" s="40"/>
      <c r="C1327" s="98"/>
      <c r="D1327" s="99"/>
      <c r="E1327" s="99"/>
      <c r="F1327" s="40"/>
      <c r="G1327" s="40"/>
      <c r="H1327" s="40"/>
      <c r="I1327" s="40"/>
      <c r="J1327" s="40"/>
      <c r="K1327" s="40"/>
      <c r="L1327" s="38"/>
      <c r="M1327" s="40"/>
      <c r="N1327" s="38"/>
      <c r="O1327" s="38"/>
      <c r="P1327" s="40"/>
      <c r="Q1327" s="43"/>
    </row>
    <row r="1328" spans="1:17" ht="16.5" customHeight="1" x14ac:dyDescent="0.2">
      <c r="A1328" s="98"/>
      <c r="B1328" s="40"/>
      <c r="C1328" s="98"/>
      <c r="D1328" s="99"/>
      <c r="E1328" s="99"/>
      <c r="F1328" s="40"/>
      <c r="G1328" s="40"/>
      <c r="H1328" s="40"/>
      <c r="I1328" s="40"/>
      <c r="J1328" s="40"/>
      <c r="K1328" s="40"/>
      <c r="L1328" s="38"/>
      <c r="M1328" s="40"/>
      <c r="N1328" s="38"/>
      <c r="O1328" s="38"/>
      <c r="P1328" s="40"/>
      <c r="Q1328" s="43"/>
    </row>
    <row r="1329" spans="1:17" ht="16.5" customHeight="1" x14ac:dyDescent="0.2">
      <c r="A1329" s="98"/>
      <c r="B1329" s="40"/>
      <c r="C1329" s="98"/>
      <c r="D1329" s="99"/>
      <c r="E1329" s="99"/>
      <c r="F1329" s="40"/>
      <c r="G1329" s="40"/>
      <c r="H1329" s="40"/>
      <c r="I1329" s="40"/>
      <c r="J1329" s="40"/>
      <c r="K1329" s="40"/>
      <c r="L1329" s="38"/>
      <c r="M1329" s="40"/>
      <c r="N1329" s="38"/>
      <c r="O1329" s="38"/>
      <c r="P1329" s="40"/>
      <c r="Q1329" s="43"/>
    </row>
    <row r="1330" spans="1:17" ht="16.5" customHeight="1" x14ac:dyDescent="0.2">
      <c r="A1330" s="98"/>
      <c r="B1330" s="40"/>
      <c r="C1330" s="98"/>
      <c r="D1330" s="99"/>
      <c r="E1330" s="99"/>
      <c r="F1330" s="40"/>
      <c r="G1330" s="40"/>
      <c r="H1330" s="40"/>
      <c r="I1330" s="40"/>
      <c r="J1330" s="40"/>
      <c r="K1330" s="40"/>
      <c r="L1330" s="38"/>
      <c r="M1330" s="40"/>
      <c r="N1330" s="38"/>
      <c r="O1330" s="38"/>
      <c r="P1330" s="40"/>
      <c r="Q1330" s="43"/>
    </row>
    <row r="1331" spans="1:17" ht="16.5" customHeight="1" x14ac:dyDescent="0.2">
      <c r="A1331" s="98"/>
      <c r="B1331" s="40"/>
      <c r="C1331" s="98"/>
      <c r="D1331" s="99"/>
      <c r="E1331" s="99"/>
      <c r="F1331" s="40"/>
      <c r="G1331" s="40"/>
      <c r="H1331" s="40"/>
      <c r="I1331" s="40"/>
      <c r="J1331" s="40"/>
      <c r="K1331" s="40"/>
      <c r="L1331" s="38"/>
      <c r="M1331" s="40"/>
      <c r="N1331" s="38"/>
      <c r="O1331" s="38"/>
      <c r="P1331" s="40"/>
      <c r="Q1331" s="43"/>
    </row>
    <row r="1332" spans="1:17" ht="16.5" customHeight="1" x14ac:dyDescent="0.2">
      <c r="A1332" s="98"/>
      <c r="B1332" s="40"/>
      <c r="C1332" s="98"/>
      <c r="D1332" s="99"/>
      <c r="E1332" s="99"/>
      <c r="F1332" s="40"/>
      <c r="G1332" s="40"/>
      <c r="H1332" s="40"/>
      <c r="I1332" s="40"/>
      <c r="J1332" s="40"/>
      <c r="K1332" s="40"/>
      <c r="L1332" s="38"/>
      <c r="M1332" s="40"/>
      <c r="N1332" s="38"/>
      <c r="O1332" s="38"/>
      <c r="P1332" s="40"/>
      <c r="Q1332" s="43"/>
    </row>
    <row r="1333" spans="1:17" ht="16.5" customHeight="1" x14ac:dyDescent="0.2">
      <c r="A1333" s="98"/>
      <c r="B1333" s="40"/>
      <c r="C1333" s="98"/>
      <c r="D1333" s="99"/>
      <c r="E1333" s="99"/>
      <c r="F1333" s="40"/>
      <c r="G1333" s="40"/>
      <c r="H1333" s="40"/>
      <c r="I1333" s="40"/>
      <c r="J1333" s="40"/>
      <c r="K1333" s="40"/>
      <c r="L1333" s="38"/>
      <c r="M1333" s="40"/>
      <c r="N1333" s="38"/>
      <c r="O1333" s="38"/>
      <c r="P1333" s="40"/>
      <c r="Q1333" s="43"/>
    </row>
    <row r="1334" spans="1:17" ht="16.5" customHeight="1" x14ac:dyDescent="0.2">
      <c r="A1334" s="98"/>
      <c r="B1334" s="40"/>
      <c r="C1334" s="98"/>
      <c r="D1334" s="99"/>
      <c r="E1334" s="99"/>
      <c r="F1334" s="40"/>
      <c r="G1334" s="40"/>
      <c r="H1334" s="40"/>
      <c r="I1334" s="40"/>
      <c r="J1334" s="40"/>
      <c r="K1334" s="40"/>
      <c r="L1334" s="38"/>
      <c r="M1334" s="40"/>
      <c r="N1334" s="38"/>
      <c r="O1334" s="38"/>
      <c r="P1334" s="40"/>
      <c r="Q1334" s="43"/>
    </row>
    <row r="1335" spans="1:17" ht="16.5" customHeight="1" x14ac:dyDescent="0.2">
      <c r="A1335" s="98"/>
      <c r="B1335" s="40"/>
      <c r="C1335" s="98"/>
      <c r="D1335" s="99"/>
      <c r="E1335" s="99"/>
      <c r="F1335" s="40"/>
      <c r="G1335" s="40"/>
      <c r="H1335" s="40"/>
      <c r="I1335" s="40"/>
      <c r="J1335" s="40"/>
      <c r="K1335" s="40"/>
      <c r="L1335" s="38"/>
      <c r="M1335" s="40"/>
      <c r="N1335" s="38"/>
      <c r="O1335" s="38"/>
      <c r="P1335" s="40"/>
      <c r="Q1335" s="43"/>
    </row>
    <row r="1336" spans="1:17" ht="16.5" customHeight="1" x14ac:dyDescent="0.2">
      <c r="A1336" s="98"/>
      <c r="B1336" s="40"/>
      <c r="C1336" s="98"/>
      <c r="D1336" s="99"/>
      <c r="E1336" s="99"/>
      <c r="F1336" s="40"/>
      <c r="G1336" s="40"/>
      <c r="H1336" s="40"/>
      <c r="I1336" s="40"/>
      <c r="J1336" s="40"/>
      <c r="K1336" s="40"/>
      <c r="L1336" s="38"/>
      <c r="M1336" s="40"/>
      <c r="N1336" s="38"/>
      <c r="O1336" s="38"/>
      <c r="P1336" s="40"/>
      <c r="Q1336" s="43"/>
    </row>
    <row r="1337" spans="1:17" ht="16.5" customHeight="1" x14ac:dyDescent="0.2">
      <c r="A1337" s="98"/>
      <c r="B1337" s="40"/>
      <c r="C1337" s="98"/>
      <c r="D1337" s="99"/>
      <c r="E1337" s="99"/>
      <c r="F1337" s="40"/>
      <c r="G1337" s="40"/>
      <c r="H1337" s="40"/>
      <c r="I1337" s="40"/>
      <c r="J1337" s="40"/>
      <c r="K1337" s="40"/>
      <c r="L1337" s="38"/>
      <c r="M1337" s="40"/>
      <c r="N1337" s="38"/>
      <c r="O1337" s="38"/>
      <c r="P1337" s="40"/>
      <c r="Q1337" s="43"/>
    </row>
    <row r="1338" spans="1:17" ht="16.5" customHeight="1" x14ac:dyDescent="0.2">
      <c r="A1338" s="98"/>
      <c r="B1338" s="40"/>
      <c r="C1338" s="98"/>
      <c r="D1338" s="99"/>
      <c r="E1338" s="99"/>
      <c r="F1338" s="40"/>
      <c r="G1338" s="40"/>
      <c r="H1338" s="40"/>
      <c r="I1338" s="40"/>
      <c r="J1338" s="40"/>
      <c r="K1338" s="40"/>
      <c r="L1338" s="38"/>
      <c r="M1338" s="40"/>
      <c r="N1338" s="38"/>
      <c r="O1338" s="38"/>
      <c r="P1338" s="40"/>
      <c r="Q1338" s="43"/>
    </row>
    <row r="1339" spans="1:17" ht="16.5" customHeight="1" x14ac:dyDescent="0.2">
      <c r="A1339" s="98"/>
      <c r="B1339" s="40"/>
      <c r="C1339" s="98"/>
      <c r="D1339" s="99"/>
      <c r="E1339" s="99"/>
      <c r="F1339" s="40"/>
      <c r="G1339" s="40"/>
      <c r="H1339" s="40"/>
      <c r="I1339" s="40"/>
      <c r="J1339" s="40"/>
      <c r="K1339" s="40"/>
      <c r="L1339" s="38"/>
      <c r="M1339" s="40"/>
      <c r="N1339" s="38"/>
      <c r="O1339" s="38"/>
      <c r="P1339" s="40"/>
      <c r="Q1339" s="43"/>
    </row>
    <row r="1340" spans="1:17" ht="16.5" customHeight="1" x14ac:dyDescent="0.2">
      <c r="A1340" s="98"/>
      <c r="B1340" s="40"/>
      <c r="C1340" s="98"/>
      <c r="D1340" s="99"/>
      <c r="E1340" s="99"/>
      <c r="F1340" s="40"/>
      <c r="G1340" s="40"/>
      <c r="H1340" s="40"/>
      <c r="I1340" s="40"/>
      <c r="J1340" s="40"/>
      <c r="K1340" s="40"/>
      <c r="L1340" s="38"/>
      <c r="M1340" s="40"/>
      <c r="N1340" s="38"/>
      <c r="O1340" s="38"/>
      <c r="P1340" s="40"/>
      <c r="Q1340" s="43"/>
    </row>
    <row r="1341" spans="1:17" ht="16.5" customHeight="1" x14ac:dyDescent="0.2">
      <c r="A1341" s="98"/>
      <c r="B1341" s="40"/>
      <c r="C1341" s="98"/>
      <c r="D1341" s="99"/>
      <c r="E1341" s="99"/>
      <c r="F1341" s="40"/>
      <c r="G1341" s="40"/>
      <c r="H1341" s="40"/>
      <c r="I1341" s="40"/>
      <c r="J1341" s="40"/>
      <c r="K1341" s="40"/>
      <c r="L1341" s="38"/>
      <c r="M1341" s="40"/>
      <c r="N1341" s="38"/>
      <c r="O1341" s="38"/>
      <c r="P1341" s="40"/>
      <c r="Q1341" s="43"/>
    </row>
    <row r="1342" spans="1:17" ht="16.5" customHeight="1" x14ac:dyDescent="0.2">
      <c r="A1342" s="98"/>
      <c r="B1342" s="40"/>
      <c r="C1342" s="98"/>
      <c r="D1342" s="99"/>
      <c r="E1342" s="99"/>
      <c r="F1342" s="40"/>
      <c r="G1342" s="40"/>
      <c r="H1342" s="40"/>
      <c r="I1342" s="40"/>
      <c r="J1342" s="40"/>
      <c r="K1342" s="40"/>
      <c r="L1342" s="38"/>
      <c r="M1342" s="40"/>
      <c r="N1342" s="38"/>
      <c r="O1342" s="38"/>
      <c r="P1342" s="40"/>
      <c r="Q1342" s="43"/>
    </row>
    <row r="1343" spans="1:17" ht="16.5" customHeight="1" x14ac:dyDescent="0.2">
      <c r="A1343" s="98"/>
      <c r="B1343" s="40"/>
      <c r="C1343" s="98"/>
      <c r="D1343" s="99"/>
      <c r="E1343" s="99"/>
      <c r="F1343" s="40"/>
      <c r="G1343" s="40"/>
      <c r="H1343" s="40"/>
      <c r="I1343" s="40"/>
      <c r="J1343" s="40"/>
      <c r="K1343" s="40"/>
      <c r="L1343" s="38"/>
      <c r="M1343" s="40"/>
      <c r="N1343" s="38"/>
      <c r="O1343" s="38"/>
      <c r="P1343" s="40"/>
      <c r="Q1343" s="43"/>
    </row>
    <row r="1344" spans="1:17" ht="16.5" customHeight="1" x14ac:dyDescent="0.2">
      <c r="A1344" s="98"/>
      <c r="B1344" s="40"/>
      <c r="C1344" s="98"/>
      <c r="D1344" s="99"/>
      <c r="E1344" s="99"/>
      <c r="F1344" s="40"/>
      <c r="G1344" s="40"/>
      <c r="H1344" s="40"/>
      <c r="I1344" s="40"/>
      <c r="J1344" s="40"/>
      <c r="K1344" s="40"/>
      <c r="L1344" s="38"/>
      <c r="M1344" s="40"/>
      <c r="N1344" s="38"/>
      <c r="O1344" s="38"/>
      <c r="P1344" s="40"/>
      <c r="Q1344" s="43"/>
    </row>
    <row r="1345" spans="1:17" ht="16.5" customHeight="1" x14ac:dyDescent="0.2">
      <c r="A1345" s="98"/>
      <c r="B1345" s="40"/>
      <c r="C1345" s="98"/>
      <c r="D1345" s="99"/>
      <c r="E1345" s="99"/>
      <c r="F1345" s="40"/>
      <c r="G1345" s="40"/>
      <c r="H1345" s="40"/>
      <c r="I1345" s="40"/>
      <c r="J1345" s="40"/>
      <c r="K1345" s="40"/>
      <c r="L1345" s="38"/>
      <c r="M1345" s="40"/>
      <c r="N1345" s="38"/>
      <c r="O1345" s="38"/>
      <c r="P1345" s="40"/>
      <c r="Q1345" s="43"/>
    </row>
    <row r="1346" spans="1:17" ht="16.5" customHeight="1" x14ac:dyDescent="0.2">
      <c r="A1346" s="98"/>
      <c r="B1346" s="40"/>
      <c r="C1346" s="98"/>
      <c r="D1346" s="99"/>
      <c r="E1346" s="99"/>
      <c r="F1346" s="40"/>
      <c r="G1346" s="40"/>
      <c r="H1346" s="40"/>
      <c r="I1346" s="40"/>
      <c r="J1346" s="40"/>
      <c r="K1346" s="40"/>
      <c r="L1346" s="38"/>
      <c r="M1346" s="40"/>
      <c r="N1346" s="38"/>
      <c r="O1346" s="38"/>
      <c r="P1346" s="40"/>
      <c r="Q1346" s="43"/>
    </row>
    <row r="1347" spans="1:17" ht="16.5" customHeight="1" x14ac:dyDescent="0.2">
      <c r="A1347" s="98"/>
      <c r="B1347" s="40"/>
      <c r="C1347" s="98"/>
      <c r="D1347" s="99"/>
      <c r="E1347" s="99"/>
      <c r="F1347" s="40"/>
      <c r="G1347" s="40"/>
      <c r="H1347" s="40"/>
      <c r="I1347" s="40"/>
      <c r="J1347" s="40"/>
      <c r="K1347" s="40"/>
      <c r="L1347" s="38"/>
      <c r="M1347" s="40"/>
      <c r="N1347" s="38"/>
      <c r="O1347" s="38"/>
      <c r="P1347" s="40"/>
      <c r="Q1347" s="43"/>
    </row>
    <row r="1348" spans="1:17" ht="16.5" customHeight="1" x14ac:dyDescent="0.2">
      <c r="A1348" s="98"/>
      <c r="B1348" s="40"/>
      <c r="C1348" s="98"/>
      <c r="D1348" s="99"/>
      <c r="E1348" s="99"/>
      <c r="F1348" s="40"/>
      <c r="G1348" s="40"/>
      <c r="H1348" s="40"/>
      <c r="I1348" s="40"/>
      <c r="J1348" s="40"/>
      <c r="K1348" s="40"/>
      <c r="L1348" s="38"/>
      <c r="M1348" s="40"/>
      <c r="N1348" s="38"/>
      <c r="O1348" s="38"/>
      <c r="P1348" s="40"/>
      <c r="Q1348" s="43"/>
    </row>
    <row r="1349" spans="1:17" ht="16.5" customHeight="1" x14ac:dyDescent="0.2">
      <c r="A1349" s="98"/>
      <c r="B1349" s="40"/>
      <c r="C1349" s="98"/>
      <c r="D1349" s="99"/>
      <c r="E1349" s="99"/>
      <c r="F1349" s="40"/>
      <c r="G1349" s="40"/>
      <c r="H1349" s="40"/>
      <c r="I1349" s="40"/>
      <c r="J1349" s="40"/>
      <c r="K1349" s="40"/>
      <c r="L1349" s="38"/>
      <c r="M1349" s="40"/>
      <c r="N1349" s="38"/>
      <c r="O1349" s="38"/>
      <c r="P1349" s="40"/>
      <c r="Q1349" s="43"/>
    </row>
    <row r="1350" spans="1:17" ht="16.5" customHeight="1" x14ac:dyDescent="0.2">
      <c r="A1350" s="98"/>
      <c r="B1350" s="40"/>
      <c r="C1350" s="98"/>
      <c r="D1350" s="99"/>
      <c r="E1350" s="99"/>
      <c r="F1350" s="40"/>
      <c r="G1350" s="40"/>
      <c r="H1350" s="40"/>
      <c r="I1350" s="40"/>
      <c r="J1350" s="40"/>
      <c r="K1350" s="40"/>
      <c r="L1350" s="38"/>
      <c r="M1350" s="40"/>
      <c r="N1350" s="38"/>
      <c r="O1350" s="38"/>
      <c r="P1350" s="40"/>
      <c r="Q1350" s="43"/>
    </row>
    <row r="1351" spans="1:17" ht="16.5" customHeight="1" x14ac:dyDescent="0.2">
      <c r="A1351" s="98"/>
      <c r="B1351" s="40"/>
      <c r="C1351" s="98"/>
      <c r="D1351" s="99"/>
      <c r="E1351" s="99"/>
      <c r="F1351" s="40"/>
      <c r="G1351" s="40"/>
      <c r="H1351" s="40"/>
      <c r="I1351" s="40"/>
      <c r="J1351" s="40"/>
      <c r="K1351" s="40"/>
      <c r="L1351" s="38"/>
      <c r="M1351" s="40"/>
      <c r="N1351" s="38"/>
      <c r="O1351" s="38"/>
      <c r="P1351" s="40"/>
      <c r="Q1351" s="43"/>
    </row>
    <row r="1352" spans="1:17" ht="16.5" customHeight="1" x14ac:dyDescent="0.2">
      <c r="A1352" s="98"/>
      <c r="B1352" s="40"/>
      <c r="C1352" s="98"/>
      <c r="D1352" s="99"/>
      <c r="E1352" s="99"/>
      <c r="F1352" s="40"/>
      <c r="G1352" s="40"/>
      <c r="H1352" s="40"/>
      <c r="I1352" s="40"/>
      <c r="J1352" s="40"/>
      <c r="K1352" s="40"/>
      <c r="L1352" s="38"/>
      <c r="M1352" s="40"/>
      <c r="N1352" s="38"/>
      <c r="O1352" s="38"/>
      <c r="P1352" s="40"/>
      <c r="Q1352" s="43"/>
    </row>
    <row r="1353" spans="1:17" ht="16.5" customHeight="1" x14ac:dyDescent="0.2">
      <c r="A1353" s="98"/>
      <c r="B1353" s="40"/>
      <c r="C1353" s="98"/>
      <c r="D1353" s="99"/>
      <c r="E1353" s="99"/>
      <c r="F1353" s="40"/>
      <c r="G1353" s="40"/>
      <c r="H1353" s="40"/>
      <c r="I1353" s="40"/>
      <c r="J1353" s="40"/>
      <c r="K1353" s="40"/>
      <c r="L1353" s="38"/>
      <c r="M1353" s="40"/>
      <c r="N1353" s="38"/>
      <c r="O1353" s="38"/>
      <c r="P1353" s="40"/>
      <c r="Q1353" s="43"/>
    </row>
    <row r="1354" spans="1:17" ht="16.5" customHeight="1" x14ac:dyDescent="0.2">
      <c r="A1354" s="98"/>
      <c r="B1354" s="40"/>
      <c r="C1354" s="98"/>
      <c r="D1354" s="99"/>
      <c r="E1354" s="99"/>
      <c r="F1354" s="40"/>
      <c r="G1354" s="40"/>
      <c r="H1354" s="40"/>
      <c r="I1354" s="40"/>
      <c r="J1354" s="40"/>
      <c r="K1354" s="40"/>
      <c r="L1354" s="38"/>
      <c r="M1354" s="40"/>
      <c r="N1354" s="38"/>
      <c r="O1354" s="38"/>
      <c r="P1354" s="40"/>
      <c r="Q1354" s="43"/>
    </row>
    <row r="1355" spans="1:17" ht="16.5" customHeight="1" x14ac:dyDescent="0.2">
      <c r="A1355" s="98"/>
      <c r="B1355" s="40"/>
      <c r="C1355" s="98"/>
      <c r="D1355" s="99"/>
      <c r="E1355" s="99"/>
      <c r="F1355" s="40"/>
      <c r="G1355" s="40"/>
      <c r="H1355" s="40"/>
      <c r="I1355" s="40"/>
      <c r="J1355" s="40"/>
      <c r="K1355" s="40"/>
      <c r="L1355" s="38"/>
      <c r="M1355" s="40"/>
      <c r="N1355" s="38"/>
      <c r="O1355" s="38"/>
      <c r="P1355" s="40"/>
      <c r="Q1355" s="43"/>
    </row>
    <row r="1356" spans="1:17" ht="16.5" customHeight="1" x14ac:dyDescent="0.2">
      <c r="A1356" s="98"/>
      <c r="B1356" s="40"/>
      <c r="C1356" s="98"/>
      <c r="D1356" s="99"/>
      <c r="E1356" s="99"/>
      <c r="F1356" s="40"/>
      <c r="G1356" s="40"/>
      <c r="H1356" s="40"/>
      <c r="I1356" s="40"/>
      <c r="J1356" s="40"/>
      <c r="K1356" s="40"/>
      <c r="L1356" s="38"/>
      <c r="M1356" s="40"/>
      <c r="N1356" s="38"/>
      <c r="O1356" s="38"/>
      <c r="P1356" s="40"/>
      <c r="Q1356" s="43"/>
    </row>
    <row r="1357" spans="1:17" ht="16.5" customHeight="1" x14ac:dyDescent="0.2">
      <c r="A1357" s="98"/>
      <c r="B1357" s="40"/>
      <c r="C1357" s="98"/>
      <c r="D1357" s="99"/>
      <c r="E1357" s="99"/>
      <c r="F1357" s="40"/>
      <c r="G1357" s="40"/>
      <c r="H1357" s="40"/>
      <c r="I1357" s="40"/>
      <c r="J1357" s="40"/>
      <c r="K1357" s="40"/>
      <c r="L1357" s="38"/>
      <c r="M1357" s="40"/>
      <c r="N1357" s="38"/>
      <c r="O1357" s="38"/>
      <c r="P1357" s="40"/>
      <c r="Q1357" s="43"/>
    </row>
    <row r="1358" spans="1:17" ht="16.5" customHeight="1" x14ac:dyDescent="0.2">
      <c r="A1358" s="98"/>
      <c r="B1358" s="40"/>
      <c r="C1358" s="98"/>
      <c r="D1358" s="99"/>
      <c r="E1358" s="99"/>
      <c r="F1358" s="40"/>
      <c r="G1358" s="40"/>
      <c r="H1358" s="40"/>
      <c r="I1358" s="40"/>
      <c r="J1358" s="40"/>
      <c r="K1358" s="40"/>
      <c r="L1358" s="38"/>
      <c r="M1358" s="40"/>
      <c r="N1358" s="38"/>
      <c r="O1358" s="38"/>
      <c r="P1358" s="40"/>
      <c r="Q1358" s="43"/>
    </row>
    <row r="1359" spans="1:17" ht="16.5" customHeight="1" x14ac:dyDescent="0.2">
      <c r="A1359" s="98"/>
      <c r="B1359" s="40"/>
      <c r="C1359" s="98"/>
      <c r="D1359" s="99"/>
      <c r="E1359" s="99"/>
      <c r="F1359" s="40"/>
      <c r="G1359" s="40"/>
      <c r="H1359" s="40"/>
      <c r="I1359" s="40"/>
      <c r="J1359" s="40"/>
      <c r="K1359" s="40"/>
      <c r="L1359" s="38"/>
      <c r="M1359" s="40"/>
      <c r="N1359" s="38"/>
      <c r="O1359" s="38"/>
      <c r="P1359" s="40"/>
      <c r="Q1359" s="43"/>
    </row>
    <row r="1360" spans="1:17" ht="16.5" customHeight="1" x14ac:dyDescent="0.2">
      <c r="A1360" s="98"/>
      <c r="B1360" s="40"/>
      <c r="C1360" s="98"/>
      <c r="D1360" s="99"/>
      <c r="E1360" s="99"/>
      <c r="F1360" s="40"/>
      <c r="G1360" s="40"/>
      <c r="H1360" s="40"/>
      <c r="I1360" s="40"/>
      <c r="J1360" s="40"/>
      <c r="K1360" s="40"/>
      <c r="L1360" s="38"/>
      <c r="M1360" s="40"/>
      <c r="N1360" s="38"/>
      <c r="O1360" s="38"/>
      <c r="P1360" s="40"/>
      <c r="Q1360" s="43"/>
    </row>
    <row r="1361" spans="1:17" ht="16.5" customHeight="1" x14ac:dyDescent="0.2">
      <c r="A1361" s="98"/>
      <c r="B1361" s="40"/>
      <c r="C1361" s="98"/>
      <c r="D1361" s="99"/>
      <c r="E1361" s="99"/>
      <c r="F1361" s="40"/>
      <c r="G1361" s="40"/>
      <c r="H1361" s="40"/>
      <c r="I1361" s="40"/>
      <c r="J1361" s="40"/>
      <c r="K1361" s="40"/>
      <c r="L1361" s="38"/>
      <c r="M1361" s="40"/>
      <c r="N1361" s="38"/>
      <c r="O1361" s="38"/>
      <c r="P1361" s="40"/>
      <c r="Q1361" s="43"/>
    </row>
    <row r="1362" spans="1:17" ht="16.5" customHeight="1" x14ac:dyDescent="0.2">
      <c r="A1362" s="98"/>
      <c r="B1362" s="40"/>
      <c r="C1362" s="98"/>
      <c r="D1362" s="99"/>
      <c r="E1362" s="99"/>
      <c r="F1362" s="40"/>
      <c r="G1362" s="40"/>
      <c r="H1362" s="40"/>
      <c r="I1362" s="40"/>
      <c r="J1362" s="40"/>
      <c r="K1362" s="40"/>
      <c r="L1362" s="38"/>
      <c r="M1362" s="40"/>
      <c r="N1362" s="38"/>
      <c r="O1362" s="38"/>
      <c r="P1362" s="40"/>
      <c r="Q1362" s="43"/>
    </row>
    <row r="1363" spans="1:17" ht="16.5" customHeight="1" x14ac:dyDescent="0.2">
      <c r="A1363" s="98"/>
      <c r="B1363" s="40"/>
      <c r="C1363" s="98"/>
      <c r="D1363" s="99"/>
      <c r="E1363" s="99"/>
      <c r="F1363" s="40"/>
      <c r="G1363" s="40"/>
      <c r="H1363" s="40"/>
      <c r="I1363" s="40"/>
      <c r="J1363" s="40"/>
      <c r="K1363" s="40"/>
      <c r="L1363" s="38"/>
      <c r="M1363" s="40"/>
      <c r="N1363" s="38"/>
      <c r="O1363" s="38"/>
      <c r="P1363" s="40"/>
      <c r="Q1363" s="43"/>
    </row>
    <row r="1364" spans="1:17" ht="16.5" customHeight="1" x14ac:dyDescent="0.2">
      <c r="A1364" s="98"/>
      <c r="B1364" s="40"/>
      <c r="C1364" s="98"/>
      <c r="D1364" s="99"/>
      <c r="E1364" s="99"/>
      <c r="F1364" s="40"/>
      <c r="G1364" s="40"/>
      <c r="H1364" s="40"/>
      <c r="I1364" s="40"/>
      <c r="J1364" s="40"/>
      <c r="K1364" s="40"/>
      <c r="L1364" s="38"/>
      <c r="M1364" s="40"/>
      <c r="N1364" s="38"/>
      <c r="O1364" s="38"/>
      <c r="P1364" s="40"/>
      <c r="Q1364" s="43"/>
    </row>
    <row r="1365" spans="1:17" ht="16.5" customHeight="1" x14ac:dyDescent="0.2">
      <c r="A1365" s="98"/>
      <c r="B1365" s="40"/>
      <c r="C1365" s="98"/>
      <c r="D1365" s="99"/>
      <c r="E1365" s="99"/>
      <c r="F1365" s="40"/>
      <c r="G1365" s="40"/>
      <c r="H1365" s="40"/>
      <c r="I1365" s="40"/>
      <c r="J1365" s="40"/>
      <c r="K1365" s="40"/>
      <c r="L1365" s="38"/>
      <c r="M1365" s="40"/>
      <c r="N1365" s="38"/>
      <c r="O1365" s="38"/>
      <c r="P1365" s="40"/>
      <c r="Q1365" s="43"/>
    </row>
    <row r="1366" spans="1:17" ht="16.5" customHeight="1" x14ac:dyDescent="0.2">
      <c r="A1366" s="98"/>
      <c r="B1366" s="40"/>
      <c r="C1366" s="98"/>
      <c r="D1366" s="99"/>
      <c r="E1366" s="99"/>
      <c r="F1366" s="40"/>
      <c r="G1366" s="40"/>
      <c r="H1366" s="40"/>
      <c r="I1366" s="40"/>
      <c r="J1366" s="40"/>
      <c r="K1366" s="40"/>
      <c r="L1366" s="38"/>
      <c r="M1366" s="40"/>
      <c r="N1366" s="38"/>
      <c r="O1366" s="38"/>
      <c r="P1366" s="40"/>
      <c r="Q1366" s="43"/>
    </row>
    <row r="1367" spans="1:17" ht="16.5" customHeight="1" x14ac:dyDescent="0.2">
      <c r="A1367" s="98"/>
      <c r="B1367" s="40"/>
      <c r="C1367" s="98"/>
      <c r="D1367" s="99"/>
      <c r="E1367" s="99"/>
      <c r="F1367" s="40"/>
      <c r="G1367" s="40"/>
      <c r="H1367" s="40"/>
      <c r="I1367" s="40"/>
      <c r="J1367" s="40"/>
      <c r="K1367" s="40"/>
      <c r="L1367" s="38"/>
      <c r="M1367" s="40"/>
      <c r="N1367" s="38"/>
      <c r="O1367" s="38"/>
      <c r="P1367" s="40"/>
      <c r="Q1367" s="43"/>
    </row>
    <row r="1368" spans="1:17" ht="16.5" customHeight="1" x14ac:dyDescent="0.2">
      <c r="A1368" s="98"/>
      <c r="B1368" s="40"/>
      <c r="C1368" s="98"/>
      <c r="D1368" s="99"/>
      <c r="E1368" s="99"/>
      <c r="F1368" s="40"/>
      <c r="G1368" s="40"/>
      <c r="H1368" s="40"/>
      <c r="I1368" s="40"/>
      <c r="J1368" s="40"/>
      <c r="K1368" s="40"/>
      <c r="L1368" s="38"/>
      <c r="M1368" s="40"/>
      <c r="N1368" s="38"/>
      <c r="O1368" s="38"/>
      <c r="P1368" s="40"/>
      <c r="Q1368" s="43"/>
    </row>
    <row r="1369" spans="1:17" ht="16.5" customHeight="1" x14ac:dyDescent="0.2">
      <c r="A1369" s="98"/>
      <c r="B1369" s="40"/>
      <c r="C1369" s="98"/>
      <c r="D1369" s="99"/>
      <c r="E1369" s="99"/>
      <c r="F1369" s="40"/>
      <c r="G1369" s="40"/>
      <c r="H1369" s="40"/>
      <c r="I1369" s="40"/>
      <c r="J1369" s="40"/>
      <c r="K1369" s="40"/>
      <c r="L1369" s="38"/>
      <c r="M1369" s="40"/>
      <c r="N1369" s="38"/>
      <c r="O1369" s="38"/>
      <c r="P1369" s="40"/>
      <c r="Q1369" s="43"/>
    </row>
    <row r="1370" spans="1:17" ht="16.5" customHeight="1" x14ac:dyDescent="0.2">
      <c r="A1370" s="98"/>
      <c r="B1370" s="40"/>
      <c r="C1370" s="98"/>
      <c r="D1370" s="99"/>
      <c r="E1370" s="99"/>
      <c r="F1370" s="40"/>
      <c r="G1370" s="40"/>
      <c r="H1370" s="40"/>
      <c r="I1370" s="40"/>
      <c r="J1370" s="40"/>
      <c r="K1370" s="40"/>
      <c r="L1370" s="38"/>
      <c r="M1370" s="40"/>
      <c r="N1370" s="38"/>
      <c r="O1370" s="38"/>
      <c r="P1370" s="40"/>
      <c r="Q1370" s="43"/>
    </row>
    <row r="1371" spans="1:17" ht="16.5" customHeight="1" x14ac:dyDescent="0.2">
      <c r="A1371" s="98"/>
      <c r="B1371" s="40"/>
      <c r="C1371" s="98"/>
      <c r="D1371" s="99"/>
      <c r="E1371" s="99"/>
      <c r="F1371" s="40"/>
      <c r="G1371" s="40"/>
      <c r="H1371" s="40"/>
      <c r="I1371" s="40"/>
      <c r="J1371" s="40"/>
      <c r="K1371" s="40"/>
      <c r="L1371" s="38"/>
      <c r="M1371" s="40"/>
      <c r="N1371" s="38"/>
      <c r="O1371" s="38"/>
      <c r="P1371" s="40"/>
      <c r="Q1371" s="43"/>
    </row>
    <row r="1372" spans="1:17" ht="16.5" customHeight="1" x14ac:dyDescent="0.2">
      <c r="A1372" s="98"/>
      <c r="B1372" s="40"/>
      <c r="C1372" s="98"/>
      <c r="D1372" s="99"/>
      <c r="E1372" s="99"/>
      <c r="F1372" s="40"/>
      <c r="G1372" s="40"/>
      <c r="H1372" s="40"/>
      <c r="I1372" s="40"/>
      <c r="J1372" s="40"/>
      <c r="K1372" s="40"/>
      <c r="L1372" s="38"/>
      <c r="M1372" s="40"/>
      <c r="N1372" s="38"/>
      <c r="O1372" s="38"/>
      <c r="P1372" s="40"/>
      <c r="Q1372" s="43"/>
    </row>
    <row r="1373" spans="1:17" ht="16.5" customHeight="1" x14ac:dyDescent="0.2">
      <c r="A1373" s="98"/>
      <c r="B1373" s="40"/>
      <c r="C1373" s="98"/>
      <c r="D1373" s="99"/>
      <c r="E1373" s="99"/>
      <c r="F1373" s="40"/>
      <c r="G1373" s="40"/>
      <c r="H1373" s="40"/>
      <c r="I1373" s="40"/>
      <c r="J1373" s="40"/>
      <c r="K1373" s="40"/>
      <c r="L1373" s="38"/>
      <c r="M1373" s="40"/>
      <c r="N1373" s="38"/>
      <c r="O1373" s="38"/>
      <c r="P1373" s="40"/>
      <c r="Q1373" s="43"/>
    </row>
    <row r="1374" spans="1:17" ht="16.5" customHeight="1" x14ac:dyDescent="0.2">
      <c r="A1374" s="98"/>
      <c r="B1374" s="40"/>
      <c r="C1374" s="98"/>
      <c r="D1374" s="99"/>
      <c r="E1374" s="99"/>
      <c r="F1374" s="40"/>
      <c r="G1374" s="40"/>
      <c r="H1374" s="40"/>
      <c r="I1374" s="40"/>
      <c r="J1374" s="40"/>
      <c r="K1374" s="40"/>
      <c r="L1374" s="38"/>
      <c r="M1374" s="40"/>
      <c r="N1374" s="38"/>
      <c r="O1374" s="38"/>
      <c r="P1374" s="40"/>
      <c r="Q1374" s="43"/>
    </row>
    <row r="1375" spans="1:17" ht="16.5" customHeight="1" x14ac:dyDescent="0.2">
      <c r="A1375" s="98"/>
      <c r="B1375" s="40"/>
      <c r="C1375" s="98"/>
      <c r="D1375" s="99"/>
      <c r="E1375" s="99"/>
      <c r="F1375" s="40"/>
      <c r="G1375" s="40"/>
      <c r="H1375" s="40"/>
      <c r="I1375" s="40"/>
      <c r="J1375" s="40"/>
      <c r="K1375" s="40"/>
      <c r="L1375" s="38"/>
      <c r="M1375" s="40"/>
      <c r="N1375" s="38"/>
      <c r="O1375" s="38"/>
      <c r="P1375" s="40"/>
      <c r="Q1375" s="43"/>
    </row>
    <row r="1376" spans="1:17" ht="16.5" customHeight="1" x14ac:dyDescent="0.2">
      <c r="A1376" s="98"/>
      <c r="B1376" s="40"/>
      <c r="C1376" s="98"/>
      <c r="D1376" s="99"/>
      <c r="E1376" s="99"/>
      <c r="F1376" s="40"/>
      <c r="G1376" s="40"/>
      <c r="H1376" s="40"/>
      <c r="I1376" s="40"/>
      <c r="J1376" s="40"/>
      <c r="K1376" s="40"/>
      <c r="L1376" s="38"/>
      <c r="M1376" s="40"/>
      <c r="N1376" s="38"/>
      <c r="O1376" s="38"/>
      <c r="P1376" s="40"/>
      <c r="Q1376" s="43"/>
    </row>
    <row r="1377" spans="1:17" ht="16.5" customHeight="1" x14ac:dyDescent="0.2">
      <c r="A1377" s="98"/>
      <c r="B1377" s="40"/>
      <c r="C1377" s="98"/>
      <c r="D1377" s="99"/>
      <c r="E1377" s="99"/>
      <c r="F1377" s="40"/>
      <c r="G1377" s="40"/>
      <c r="H1377" s="40"/>
      <c r="I1377" s="40"/>
      <c r="J1377" s="40"/>
      <c r="K1377" s="40"/>
      <c r="L1377" s="38"/>
      <c r="M1377" s="40"/>
      <c r="N1377" s="38"/>
      <c r="O1377" s="38"/>
      <c r="P1377" s="40"/>
      <c r="Q1377" s="43"/>
    </row>
    <row r="1378" spans="1:17" ht="16.5" customHeight="1" x14ac:dyDescent="0.2">
      <c r="A1378" s="98"/>
      <c r="B1378" s="40"/>
      <c r="C1378" s="98"/>
      <c r="D1378" s="99"/>
      <c r="E1378" s="99"/>
      <c r="F1378" s="40"/>
      <c r="G1378" s="40"/>
      <c r="H1378" s="40"/>
      <c r="I1378" s="40"/>
      <c r="J1378" s="40"/>
      <c r="K1378" s="40"/>
      <c r="L1378" s="38"/>
      <c r="M1378" s="40"/>
      <c r="N1378" s="38"/>
      <c r="O1378" s="38"/>
      <c r="P1378" s="40"/>
      <c r="Q1378" s="43"/>
    </row>
    <row r="1379" spans="1:17" ht="16.5" customHeight="1" x14ac:dyDescent="0.2">
      <c r="A1379" s="98"/>
      <c r="B1379" s="40"/>
      <c r="C1379" s="98"/>
      <c r="D1379" s="99"/>
      <c r="E1379" s="99"/>
      <c r="F1379" s="40"/>
      <c r="G1379" s="40"/>
      <c r="H1379" s="40"/>
      <c r="I1379" s="40"/>
      <c r="J1379" s="40"/>
      <c r="K1379" s="40"/>
      <c r="L1379" s="38"/>
      <c r="M1379" s="40"/>
      <c r="N1379" s="38"/>
      <c r="O1379" s="38"/>
      <c r="P1379" s="40"/>
      <c r="Q1379" s="43"/>
    </row>
    <row r="1380" spans="1:17" ht="16.5" customHeight="1" x14ac:dyDescent="0.2">
      <c r="A1380" s="98"/>
      <c r="B1380" s="40"/>
      <c r="C1380" s="98"/>
      <c r="D1380" s="99"/>
      <c r="E1380" s="99"/>
      <c r="F1380" s="40"/>
      <c r="G1380" s="40"/>
      <c r="H1380" s="40"/>
      <c r="I1380" s="40"/>
      <c r="J1380" s="40"/>
      <c r="K1380" s="40"/>
      <c r="L1380" s="38"/>
      <c r="M1380" s="40"/>
      <c r="N1380" s="38"/>
      <c r="O1380" s="38"/>
      <c r="P1380" s="40"/>
      <c r="Q1380" s="43"/>
    </row>
    <row r="1381" spans="1:17" ht="16.5" customHeight="1" x14ac:dyDescent="0.2">
      <c r="A1381" s="98"/>
      <c r="B1381" s="40"/>
      <c r="C1381" s="98"/>
      <c r="D1381" s="99"/>
      <c r="E1381" s="99"/>
      <c r="F1381" s="40"/>
      <c r="G1381" s="40"/>
      <c r="H1381" s="40"/>
      <c r="I1381" s="40"/>
      <c r="J1381" s="40"/>
      <c r="K1381" s="40"/>
      <c r="L1381" s="38"/>
      <c r="M1381" s="40"/>
      <c r="N1381" s="38"/>
      <c r="O1381" s="38"/>
      <c r="P1381" s="40"/>
      <c r="Q1381" s="43"/>
    </row>
    <row r="1382" spans="1:17" ht="16.5" customHeight="1" x14ac:dyDescent="0.2">
      <c r="A1382" s="98"/>
      <c r="B1382" s="40"/>
      <c r="C1382" s="98"/>
      <c r="D1382" s="99"/>
      <c r="E1382" s="99"/>
      <c r="F1382" s="40"/>
      <c r="G1382" s="40"/>
      <c r="H1382" s="40"/>
      <c r="I1382" s="40"/>
      <c r="J1382" s="40"/>
      <c r="K1382" s="40"/>
      <c r="L1382" s="38"/>
      <c r="M1382" s="40"/>
      <c r="N1382" s="38"/>
      <c r="O1382" s="38"/>
      <c r="P1382" s="40"/>
      <c r="Q1382" s="43"/>
    </row>
    <row r="1383" spans="1:17" ht="16.5" customHeight="1" x14ac:dyDescent="0.2">
      <c r="A1383" s="98"/>
      <c r="B1383" s="40"/>
      <c r="C1383" s="98"/>
      <c r="D1383" s="99"/>
      <c r="E1383" s="99"/>
      <c r="F1383" s="40"/>
      <c r="G1383" s="40"/>
      <c r="H1383" s="40"/>
      <c r="I1383" s="40"/>
      <c r="J1383" s="40"/>
      <c r="K1383" s="40"/>
      <c r="L1383" s="38"/>
      <c r="M1383" s="40"/>
      <c r="N1383" s="38"/>
      <c r="O1383" s="38"/>
      <c r="P1383" s="40"/>
      <c r="Q1383" s="43"/>
    </row>
    <row r="1384" spans="1:17" ht="16.5" customHeight="1" x14ac:dyDescent="0.2">
      <c r="A1384" s="98"/>
      <c r="B1384" s="40"/>
      <c r="C1384" s="98"/>
      <c r="D1384" s="99"/>
      <c r="E1384" s="99"/>
      <c r="F1384" s="40"/>
      <c r="G1384" s="40"/>
      <c r="H1384" s="40"/>
      <c r="I1384" s="40"/>
      <c r="J1384" s="40"/>
      <c r="K1384" s="40"/>
      <c r="L1384" s="38"/>
      <c r="M1384" s="40"/>
      <c r="N1384" s="38"/>
      <c r="O1384" s="38"/>
      <c r="P1384" s="40"/>
      <c r="Q1384" s="43"/>
    </row>
    <row r="1385" spans="1:17" ht="16.5" customHeight="1" x14ac:dyDescent="0.2">
      <c r="A1385" s="98"/>
      <c r="B1385" s="40"/>
      <c r="C1385" s="98"/>
      <c r="D1385" s="99"/>
      <c r="E1385" s="99"/>
      <c r="F1385" s="40"/>
      <c r="G1385" s="40"/>
      <c r="H1385" s="40"/>
      <c r="I1385" s="40"/>
      <c r="J1385" s="40"/>
      <c r="K1385" s="40"/>
      <c r="L1385" s="38"/>
      <c r="M1385" s="40"/>
      <c r="N1385" s="38"/>
      <c r="O1385" s="38"/>
      <c r="P1385" s="40"/>
      <c r="Q1385" s="43"/>
    </row>
    <row r="1386" spans="1:17" ht="16.5" customHeight="1" x14ac:dyDescent="0.2">
      <c r="A1386" s="98"/>
      <c r="B1386" s="40"/>
      <c r="C1386" s="98"/>
      <c r="D1386" s="99"/>
      <c r="E1386" s="99"/>
      <c r="F1386" s="40"/>
      <c r="G1386" s="40"/>
      <c r="H1386" s="40"/>
      <c r="I1386" s="40"/>
      <c r="J1386" s="40"/>
      <c r="K1386" s="40"/>
      <c r="L1386" s="38"/>
      <c r="M1386" s="40"/>
      <c r="N1386" s="38"/>
      <c r="O1386" s="38"/>
      <c r="P1386" s="40"/>
      <c r="Q1386" s="43"/>
    </row>
    <row r="1387" spans="1:17" ht="16.5" customHeight="1" x14ac:dyDescent="0.2">
      <c r="A1387" s="98"/>
      <c r="B1387" s="40"/>
      <c r="C1387" s="98"/>
      <c r="D1387" s="99"/>
      <c r="E1387" s="99"/>
      <c r="F1387" s="40"/>
      <c r="G1387" s="40"/>
      <c r="H1387" s="40"/>
      <c r="I1387" s="40"/>
      <c r="J1387" s="40"/>
      <c r="K1387" s="40"/>
      <c r="L1387" s="38"/>
      <c r="M1387" s="40"/>
      <c r="N1387" s="38"/>
      <c r="O1387" s="38"/>
      <c r="P1387" s="40"/>
      <c r="Q1387" s="43"/>
    </row>
    <row r="1388" spans="1:17" ht="16.5" customHeight="1" x14ac:dyDescent="0.2">
      <c r="A1388" s="98"/>
      <c r="B1388" s="40"/>
      <c r="C1388" s="98"/>
      <c r="D1388" s="99"/>
      <c r="E1388" s="99"/>
      <c r="F1388" s="40"/>
      <c r="G1388" s="40"/>
      <c r="H1388" s="40"/>
      <c r="I1388" s="40"/>
      <c r="J1388" s="40"/>
      <c r="K1388" s="40"/>
      <c r="L1388" s="38"/>
      <c r="M1388" s="40"/>
      <c r="N1388" s="38"/>
      <c r="O1388" s="38"/>
      <c r="P1388" s="40"/>
      <c r="Q1388" s="43"/>
    </row>
    <row r="1389" spans="1:17" ht="16.5" customHeight="1" x14ac:dyDescent="0.2">
      <c r="A1389" s="98"/>
      <c r="B1389" s="40"/>
      <c r="C1389" s="98"/>
      <c r="D1389" s="99"/>
      <c r="E1389" s="99"/>
      <c r="F1389" s="40"/>
      <c r="G1389" s="40"/>
      <c r="H1389" s="40"/>
      <c r="I1389" s="40"/>
      <c r="J1389" s="40"/>
      <c r="K1389" s="40"/>
      <c r="L1389" s="38"/>
      <c r="M1389" s="40"/>
      <c r="N1389" s="38"/>
      <c r="O1389" s="38"/>
      <c r="P1389" s="40"/>
      <c r="Q1389" s="43"/>
    </row>
    <row r="1390" spans="1:17" ht="16.5" customHeight="1" x14ac:dyDescent="0.2">
      <c r="A1390" s="98"/>
      <c r="B1390" s="40"/>
      <c r="C1390" s="98"/>
      <c r="D1390" s="99"/>
      <c r="E1390" s="99"/>
      <c r="F1390" s="40"/>
      <c r="G1390" s="40"/>
      <c r="H1390" s="40"/>
      <c r="I1390" s="40"/>
      <c r="J1390" s="40"/>
      <c r="K1390" s="40"/>
      <c r="L1390" s="38"/>
      <c r="M1390" s="40"/>
      <c r="N1390" s="38"/>
      <c r="O1390" s="38"/>
      <c r="P1390" s="40"/>
      <c r="Q1390" s="43"/>
    </row>
    <row r="1391" spans="1:17" ht="16.5" customHeight="1" x14ac:dyDescent="0.2">
      <c r="A1391" s="98"/>
      <c r="B1391" s="40"/>
      <c r="C1391" s="98"/>
      <c r="D1391" s="99"/>
      <c r="E1391" s="99"/>
      <c r="F1391" s="40"/>
      <c r="G1391" s="40"/>
      <c r="H1391" s="40"/>
      <c r="I1391" s="40"/>
      <c r="J1391" s="40"/>
      <c r="K1391" s="40"/>
      <c r="L1391" s="38"/>
      <c r="M1391" s="40"/>
      <c r="N1391" s="38"/>
      <c r="O1391" s="38"/>
      <c r="P1391" s="40"/>
      <c r="Q1391" s="43"/>
    </row>
    <row r="1392" spans="1:17" ht="16.5" customHeight="1" x14ac:dyDescent="0.2">
      <c r="A1392" s="98"/>
      <c r="B1392" s="40"/>
      <c r="C1392" s="98"/>
      <c r="D1392" s="99"/>
      <c r="E1392" s="99"/>
      <c r="F1392" s="40"/>
      <c r="G1392" s="40"/>
      <c r="H1392" s="40"/>
      <c r="I1392" s="40"/>
      <c r="J1392" s="40"/>
      <c r="K1392" s="40"/>
      <c r="L1392" s="38"/>
      <c r="M1392" s="40"/>
      <c r="N1392" s="38"/>
      <c r="O1392" s="38"/>
      <c r="P1392" s="40"/>
      <c r="Q1392" s="43"/>
    </row>
    <row r="1393" spans="1:17" ht="16.5" customHeight="1" x14ac:dyDescent="0.2">
      <c r="A1393" s="98"/>
      <c r="B1393" s="40"/>
      <c r="C1393" s="98"/>
      <c r="D1393" s="99"/>
      <c r="E1393" s="99"/>
      <c r="F1393" s="40"/>
      <c r="G1393" s="40"/>
      <c r="H1393" s="40"/>
      <c r="I1393" s="40"/>
      <c r="J1393" s="40"/>
      <c r="K1393" s="40"/>
      <c r="L1393" s="38"/>
      <c r="M1393" s="40"/>
      <c r="N1393" s="38"/>
      <c r="O1393" s="38"/>
      <c r="P1393" s="40"/>
      <c r="Q1393" s="43"/>
    </row>
    <row r="1394" spans="1:17" ht="16.5" customHeight="1" x14ac:dyDescent="0.2">
      <c r="A1394" s="98"/>
      <c r="B1394" s="40"/>
      <c r="C1394" s="98"/>
      <c r="D1394" s="99"/>
      <c r="E1394" s="99"/>
      <c r="F1394" s="40"/>
      <c r="G1394" s="40"/>
      <c r="H1394" s="40"/>
      <c r="I1394" s="40"/>
      <c r="J1394" s="40"/>
      <c r="K1394" s="40"/>
      <c r="L1394" s="38"/>
      <c r="M1394" s="40"/>
      <c r="N1394" s="38"/>
      <c r="O1394" s="38"/>
      <c r="P1394" s="40"/>
      <c r="Q1394" s="43"/>
    </row>
    <row r="1395" spans="1:17" ht="16.5" customHeight="1" x14ac:dyDescent="0.2">
      <c r="A1395" s="98"/>
      <c r="B1395" s="40"/>
      <c r="C1395" s="98"/>
      <c r="D1395" s="99"/>
      <c r="E1395" s="99"/>
      <c r="F1395" s="40"/>
      <c r="G1395" s="40"/>
      <c r="H1395" s="40"/>
      <c r="I1395" s="40"/>
      <c r="J1395" s="40"/>
      <c r="K1395" s="40"/>
      <c r="L1395" s="38"/>
      <c r="M1395" s="40"/>
      <c r="N1395" s="38"/>
      <c r="O1395" s="38"/>
      <c r="P1395" s="40"/>
      <c r="Q1395" s="43"/>
    </row>
    <row r="1396" spans="1:17" ht="16.5" customHeight="1" x14ac:dyDescent="0.2">
      <c r="A1396" s="98"/>
      <c r="B1396" s="40"/>
      <c r="C1396" s="98"/>
      <c r="D1396" s="99"/>
      <c r="E1396" s="99"/>
      <c r="F1396" s="40"/>
      <c r="G1396" s="40"/>
      <c r="H1396" s="40"/>
      <c r="I1396" s="40"/>
      <c r="J1396" s="40"/>
      <c r="K1396" s="40"/>
      <c r="L1396" s="38"/>
      <c r="M1396" s="40"/>
      <c r="N1396" s="38"/>
      <c r="O1396" s="38"/>
      <c r="P1396" s="40"/>
      <c r="Q1396" s="43"/>
    </row>
    <row r="1397" spans="1:17" ht="16.5" customHeight="1" x14ac:dyDescent="0.2">
      <c r="A1397" s="98"/>
      <c r="B1397" s="40"/>
      <c r="C1397" s="98"/>
      <c r="D1397" s="99"/>
      <c r="E1397" s="99"/>
      <c r="F1397" s="40"/>
      <c r="G1397" s="40"/>
      <c r="H1397" s="40"/>
      <c r="I1397" s="40"/>
      <c r="J1397" s="40"/>
      <c r="K1397" s="40"/>
      <c r="L1397" s="38"/>
      <c r="M1397" s="40"/>
      <c r="N1397" s="38"/>
      <c r="O1397" s="38"/>
      <c r="P1397" s="40"/>
      <c r="Q1397" s="43"/>
    </row>
    <row r="1398" spans="1:17" ht="16.5" customHeight="1" x14ac:dyDescent="0.2">
      <c r="A1398" s="98"/>
      <c r="B1398" s="40"/>
      <c r="C1398" s="98"/>
      <c r="D1398" s="99"/>
      <c r="E1398" s="99"/>
      <c r="F1398" s="40"/>
      <c r="G1398" s="40"/>
      <c r="H1398" s="40"/>
      <c r="I1398" s="40"/>
      <c r="J1398" s="40"/>
      <c r="K1398" s="40"/>
      <c r="L1398" s="38"/>
      <c r="M1398" s="40"/>
      <c r="N1398" s="38"/>
      <c r="O1398" s="38"/>
      <c r="P1398" s="40"/>
      <c r="Q1398" s="43"/>
    </row>
    <row r="1399" spans="1:17" ht="16.5" customHeight="1" x14ac:dyDescent="0.2">
      <c r="A1399" s="98"/>
      <c r="B1399" s="40"/>
      <c r="C1399" s="98"/>
      <c r="D1399" s="99"/>
      <c r="E1399" s="99"/>
      <c r="F1399" s="40"/>
      <c r="G1399" s="40"/>
      <c r="H1399" s="40"/>
      <c r="I1399" s="40"/>
      <c r="J1399" s="40"/>
      <c r="K1399" s="40"/>
      <c r="L1399" s="38"/>
      <c r="M1399" s="40"/>
      <c r="N1399" s="38"/>
      <c r="O1399" s="38"/>
      <c r="P1399" s="40"/>
      <c r="Q1399" s="43"/>
    </row>
    <row r="1400" spans="1:17" ht="16.5" customHeight="1" x14ac:dyDescent="0.2">
      <c r="A1400" s="98"/>
      <c r="B1400" s="40"/>
      <c r="C1400" s="98"/>
      <c r="D1400" s="99"/>
      <c r="E1400" s="99"/>
      <c r="F1400" s="40"/>
      <c r="G1400" s="40"/>
      <c r="H1400" s="40"/>
      <c r="I1400" s="40"/>
      <c r="J1400" s="40"/>
      <c r="K1400" s="40"/>
      <c r="L1400" s="38"/>
      <c r="M1400" s="40"/>
      <c r="N1400" s="38"/>
      <c r="O1400" s="38"/>
      <c r="P1400" s="40"/>
      <c r="Q1400" s="43"/>
    </row>
    <row r="1401" spans="1:17" ht="16.5" customHeight="1" x14ac:dyDescent="0.2">
      <c r="A1401" s="98"/>
      <c r="B1401" s="40"/>
      <c r="C1401" s="98"/>
      <c r="D1401" s="99"/>
      <c r="E1401" s="99"/>
      <c r="F1401" s="40"/>
      <c r="G1401" s="40"/>
      <c r="H1401" s="40"/>
      <c r="I1401" s="40"/>
      <c r="J1401" s="40"/>
      <c r="K1401" s="40"/>
      <c r="L1401" s="38"/>
      <c r="M1401" s="40"/>
      <c r="N1401" s="38"/>
      <c r="O1401" s="38"/>
      <c r="P1401" s="40"/>
      <c r="Q1401" s="43"/>
    </row>
    <row r="1402" spans="1:17" ht="16.5" customHeight="1" x14ac:dyDescent="0.2">
      <c r="A1402" s="98"/>
      <c r="B1402" s="40"/>
      <c r="C1402" s="98"/>
      <c r="D1402" s="99"/>
      <c r="E1402" s="99"/>
      <c r="F1402" s="40"/>
      <c r="G1402" s="40"/>
      <c r="H1402" s="40"/>
      <c r="I1402" s="40"/>
      <c r="J1402" s="40"/>
      <c r="K1402" s="40"/>
      <c r="L1402" s="38"/>
      <c r="M1402" s="40"/>
      <c r="N1402" s="38"/>
      <c r="O1402" s="38"/>
      <c r="P1402" s="40"/>
      <c r="Q1402" s="43"/>
    </row>
    <row r="1403" spans="1:17" ht="16.5" customHeight="1" x14ac:dyDescent="0.2">
      <c r="A1403" s="98"/>
      <c r="B1403" s="40"/>
      <c r="C1403" s="98"/>
      <c r="D1403" s="99"/>
      <c r="E1403" s="99"/>
      <c r="F1403" s="40"/>
      <c r="G1403" s="40"/>
      <c r="H1403" s="40"/>
      <c r="I1403" s="40"/>
      <c r="J1403" s="40"/>
      <c r="K1403" s="40"/>
      <c r="L1403" s="38"/>
      <c r="M1403" s="40"/>
      <c r="N1403" s="38"/>
      <c r="O1403" s="38"/>
      <c r="P1403" s="40"/>
      <c r="Q1403" s="43"/>
    </row>
    <row r="1404" spans="1:17" ht="16.5" customHeight="1" x14ac:dyDescent="0.2">
      <c r="A1404" s="98"/>
      <c r="B1404" s="40"/>
      <c r="C1404" s="98"/>
      <c r="D1404" s="99"/>
      <c r="E1404" s="99"/>
      <c r="F1404" s="40"/>
      <c r="G1404" s="40"/>
      <c r="H1404" s="40"/>
      <c r="I1404" s="40"/>
      <c r="J1404" s="40"/>
      <c r="K1404" s="40"/>
      <c r="L1404" s="38"/>
      <c r="M1404" s="40"/>
      <c r="N1404" s="38"/>
      <c r="O1404" s="38"/>
      <c r="P1404" s="40"/>
      <c r="Q1404" s="43"/>
    </row>
    <row r="1405" spans="1:17" ht="16.5" customHeight="1" x14ac:dyDescent="0.2">
      <c r="A1405" s="98"/>
      <c r="B1405" s="40"/>
      <c r="C1405" s="98"/>
      <c r="D1405" s="99"/>
      <c r="E1405" s="99"/>
      <c r="F1405" s="40"/>
      <c r="G1405" s="40"/>
      <c r="H1405" s="40"/>
      <c r="I1405" s="40"/>
      <c r="J1405" s="40"/>
      <c r="K1405" s="40"/>
      <c r="L1405" s="38"/>
      <c r="M1405" s="40"/>
      <c r="N1405" s="38"/>
      <c r="O1405" s="38"/>
      <c r="P1405" s="40"/>
      <c r="Q1405" s="43"/>
    </row>
    <row r="1406" spans="1:17" ht="16.5" customHeight="1" x14ac:dyDescent="0.2">
      <c r="A1406" s="98"/>
      <c r="B1406" s="40"/>
      <c r="C1406" s="98"/>
      <c r="D1406" s="99"/>
      <c r="E1406" s="99"/>
      <c r="F1406" s="40"/>
      <c r="G1406" s="40"/>
      <c r="H1406" s="40"/>
      <c r="I1406" s="40"/>
      <c r="J1406" s="40"/>
      <c r="K1406" s="40"/>
      <c r="L1406" s="38"/>
      <c r="M1406" s="40"/>
      <c r="N1406" s="38"/>
      <c r="O1406" s="38"/>
      <c r="P1406" s="40"/>
      <c r="Q1406" s="43"/>
    </row>
    <row r="1407" spans="1:17" ht="16.5" customHeight="1" x14ac:dyDescent="0.2">
      <c r="A1407" s="98"/>
      <c r="B1407" s="40"/>
      <c r="C1407" s="98"/>
      <c r="D1407" s="99"/>
      <c r="E1407" s="99"/>
      <c r="F1407" s="40"/>
      <c r="G1407" s="40"/>
      <c r="H1407" s="40"/>
      <c r="I1407" s="40"/>
      <c r="J1407" s="40"/>
      <c r="K1407" s="40"/>
      <c r="L1407" s="38"/>
      <c r="M1407" s="40"/>
      <c r="N1407" s="38"/>
      <c r="O1407" s="38"/>
      <c r="P1407" s="40"/>
      <c r="Q1407" s="43"/>
    </row>
    <row r="1408" spans="1:17" ht="16.5" customHeight="1" x14ac:dyDescent="0.2">
      <c r="A1408" s="98"/>
      <c r="B1408" s="40"/>
      <c r="C1408" s="98"/>
      <c r="D1408" s="99"/>
      <c r="E1408" s="99"/>
      <c r="F1408" s="40"/>
      <c r="G1408" s="40"/>
      <c r="H1408" s="40"/>
      <c r="I1408" s="40"/>
      <c r="J1408" s="40"/>
      <c r="K1408" s="40"/>
      <c r="L1408" s="38"/>
      <c r="M1408" s="40"/>
      <c r="N1408" s="38"/>
      <c r="O1408" s="38"/>
      <c r="P1408" s="40"/>
      <c r="Q1408" s="43"/>
    </row>
    <row r="1409" spans="1:17" ht="16.5" customHeight="1" x14ac:dyDescent="0.2">
      <c r="A1409" s="98"/>
      <c r="B1409" s="40"/>
      <c r="C1409" s="98"/>
      <c r="D1409" s="99"/>
      <c r="E1409" s="99"/>
      <c r="F1409" s="40"/>
      <c r="G1409" s="40"/>
      <c r="H1409" s="40"/>
      <c r="I1409" s="40"/>
      <c r="J1409" s="40"/>
      <c r="K1409" s="40"/>
      <c r="L1409" s="38"/>
      <c r="M1409" s="40"/>
      <c r="N1409" s="38"/>
      <c r="O1409" s="38"/>
      <c r="P1409" s="40"/>
      <c r="Q1409" s="43"/>
    </row>
    <row r="1410" spans="1:17" ht="16.5" customHeight="1" x14ac:dyDescent="0.2">
      <c r="A1410" s="98"/>
      <c r="B1410" s="40"/>
      <c r="C1410" s="98"/>
      <c r="D1410" s="99"/>
      <c r="E1410" s="99"/>
      <c r="F1410" s="40"/>
      <c r="G1410" s="40"/>
      <c r="H1410" s="40"/>
      <c r="I1410" s="40"/>
      <c r="J1410" s="40"/>
      <c r="K1410" s="40"/>
      <c r="L1410" s="38"/>
      <c r="M1410" s="40"/>
      <c r="N1410" s="38"/>
      <c r="O1410" s="38"/>
      <c r="P1410" s="40"/>
      <c r="Q1410" s="43"/>
    </row>
    <row r="1411" spans="1:17" ht="16.5" customHeight="1" x14ac:dyDescent="0.2">
      <c r="A1411" s="98"/>
      <c r="B1411" s="40"/>
      <c r="C1411" s="98"/>
      <c r="D1411" s="99"/>
      <c r="E1411" s="99"/>
      <c r="F1411" s="40"/>
      <c r="G1411" s="40"/>
      <c r="H1411" s="40"/>
      <c r="I1411" s="40"/>
      <c r="J1411" s="40"/>
      <c r="K1411" s="40"/>
      <c r="L1411" s="38"/>
      <c r="M1411" s="40"/>
      <c r="N1411" s="38"/>
      <c r="O1411" s="38"/>
      <c r="P1411" s="40"/>
      <c r="Q1411" s="43"/>
    </row>
    <row r="1412" spans="1:17" ht="16.5" customHeight="1" x14ac:dyDescent="0.2">
      <c r="A1412" s="98"/>
      <c r="B1412" s="40"/>
      <c r="C1412" s="98"/>
      <c r="D1412" s="99"/>
      <c r="E1412" s="99"/>
      <c r="F1412" s="40"/>
      <c r="G1412" s="40"/>
      <c r="H1412" s="40"/>
      <c r="I1412" s="40"/>
      <c r="J1412" s="40"/>
      <c r="K1412" s="40"/>
      <c r="L1412" s="38"/>
      <c r="M1412" s="40"/>
      <c r="N1412" s="38"/>
      <c r="O1412" s="38"/>
      <c r="P1412" s="40"/>
      <c r="Q1412" s="43"/>
    </row>
    <row r="1413" spans="1:17" ht="16.5" customHeight="1" x14ac:dyDescent="0.2">
      <c r="A1413" s="98"/>
      <c r="B1413" s="40"/>
      <c r="C1413" s="98"/>
      <c r="D1413" s="99"/>
      <c r="E1413" s="99"/>
      <c r="F1413" s="40"/>
      <c r="G1413" s="40"/>
      <c r="H1413" s="40"/>
      <c r="I1413" s="40"/>
      <c r="J1413" s="40"/>
      <c r="K1413" s="40"/>
      <c r="L1413" s="38"/>
      <c r="M1413" s="40"/>
      <c r="N1413" s="38"/>
      <c r="O1413" s="38"/>
      <c r="P1413" s="40"/>
      <c r="Q1413" s="43"/>
    </row>
    <row r="1414" spans="1:17" ht="16.5" customHeight="1" x14ac:dyDescent="0.2">
      <c r="A1414" s="98"/>
      <c r="B1414" s="40"/>
      <c r="C1414" s="98"/>
      <c r="D1414" s="99"/>
      <c r="E1414" s="99"/>
      <c r="F1414" s="40"/>
      <c r="G1414" s="40"/>
      <c r="H1414" s="40"/>
      <c r="I1414" s="40"/>
      <c r="J1414" s="40"/>
      <c r="K1414" s="40"/>
      <c r="L1414" s="38"/>
      <c r="M1414" s="40"/>
      <c r="N1414" s="38"/>
      <c r="O1414" s="38"/>
      <c r="P1414" s="40"/>
      <c r="Q1414" s="43"/>
    </row>
    <row r="1415" spans="1:17" ht="16.5" customHeight="1" x14ac:dyDescent="0.2">
      <c r="A1415" s="98"/>
      <c r="B1415" s="40"/>
      <c r="C1415" s="98"/>
      <c r="D1415" s="99"/>
      <c r="E1415" s="99"/>
      <c r="F1415" s="40"/>
      <c r="G1415" s="40"/>
      <c r="H1415" s="40"/>
      <c r="I1415" s="40"/>
      <c r="J1415" s="40"/>
      <c r="K1415" s="40"/>
      <c r="L1415" s="38"/>
      <c r="M1415" s="40"/>
      <c r="N1415" s="38"/>
      <c r="O1415" s="38"/>
      <c r="P1415" s="40"/>
      <c r="Q1415" s="43"/>
    </row>
    <row r="1416" spans="1:17" ht="16.5" customHeight="1" x14ac:dyDescent="0.2">
      <c r="A1416" s="98"/>
      <c r="B1416" s="40"/>
      <c r="C1416" s="98"/>
      <c r="D1416" s="99"/>
      <c r="E1416" s="99"/>
      <c r="F1416" s="40"/>
      <c r="G1416" s="40"/>
      <c r="H1416" s="40"/>
      <c r="I1416" s="40"/>
      <c r="J1416" s="40"/>
      <c r="K1416" s="40"/>
      <c r="L1416" s="38"/>
      <c r="M1416" s="40"/>
      <c r="N1416" s="38"/>
      <c r="O1416" s="38"/>
      <c r="P1416" s="40"/>
      <c r="Q1416" s="43"/>
    </row>
    <row r="1417" spans="1:17" ht="16.5" customHeight="1" x14ac:dyDescent="0.2">
      <c r="A1417" s="98"/>
      <c r="B1417" s="40"/>
      <c r="C1417" s="98"/>
      <c r="D1417" s="99"/>
      <c r="E1417" s="99"/>
      <c r="F1417" s="40"/>
      <c r="G1417" s="40"/>
      <c r="H1417" s="40"/>
      <c r="I1417" s="40"/>
      <c r="J1417" s="40"/>
      <c r="K1417" s="40"/>
      <c r="L1417" s="38"/>
      <c r="M1417" s="40"/>
      <c r="N1417" s="38"/>
      <c r="O1417" s="38"/>
      <c r="P1417" s="40"/>
      <c r="Q1417" s="43"/>
    </row>
    <row r="1418" spans="1:17" ht="16.5" customHeight="1" x14ac:dyDescent="0.2">
      <c r="A1418" s="98"/>
      <c r="B1418" s="40"/>
      <c r="C1418" s="98"/>
      <c r="D1418" s="99"/>
      <c r="E1418" s="99"/>
      <c r="F1418" s="40"/>
      <c r="G1418" s="40"/>
      <c r="H1418" s="40"/>
      <c r="I1418" s="40"/>
      <c r="J1418" s="40"/>
      <c r="K1418" s="40"/>
      <c r="L1418" s="38"/>
      <c r="M1418" s="40"/>
      <c r="N1418" s="38"/>
      <c r="O1418" s="38"/>
      <c r="P1418" s="40"/>
      <c r="Q1418" s="43"/>
    </row>
    <row r="1419" spans="1:17" ht="16.5" customHeight="1" x14ac:dyDescent="0.2">
      <c r="A1419" s="98"/>
      <c r="B1419" s="40"/>
      <c r="C1419" s="98"/>
      <c r="D1419" s="99"/>
      <c r="E1419" s="99"/>
      <c r="F1419" s="40"/>
      <c r="G1419" s="40"/>
      <c r="H1419" s="40"/>
      <c r="I1419" s="40"/>
      <c r="J1419" s="40"/>
      <c r="K1419" s="40"/>
      <c r="L1419" s="38"/>
      <c r="M1419" s="40"/>
      <c r="N1419" s="38"/>
      <c r="O1419" s="38"/>
      <c r="P1419" s="40"/>
      <c r="Q1419" s="43"/>
    </row>
    <row r="1420" spans="1:17" ht="16.5" customHeight="1" x14ac:dyDescent="0.2">
      <c r="A1420" s="98"/>
      <c r="B1420" s="40"/>
      <c r="C1420" s="98"/>
      <c r="D1420" s="99"/>
      <c r="E1420" s="99"/>
      <c r="F1420" s="40"/>
      <c r="G1420" s="40"/>
      <c r="H1420" s="40"/>
      <c r="I1420" s="40"/>
      <c r="J1420" s="40"/>
      <c r="K1420" s="40"/>
      <c r="L1420" s="38"/>
      <c r="M1420" s="40"/>
      <c r="N1420" s="38"/>
      <c r="O1420" s="38"/>
      <c r="P1420" s="40"/>
      <c r="Q1420" s="43"/>
    </row>
    <row r="1421" spans="1:17" ht="16.5" customHeight="1" x14ac:dyDescent="0.2">
      <c r="A1421" s="98"/>
      <c r="B1421" s="40"/>
      <c r="C1421" s="98"/>
      <c r="D1421" s="99"/>
      <c r="E1421" s="99"/>
      <c r="F1421" s="40"/>
      <c r="G1421" s="40"/>
      <c r="H1421" s="40"/>
      <c r="I1421" s="40"/>
      <c r="J1421" s="40"/>
      <c r="K1421" s="40"/>
      <c r="L1421" s="38"/>
      <c r="M1421" s="40"/>
      <c r="N1421" s="38"/>
      <c r="O1421" s="38"/>
      <c r="P1421" s="40"/>
      <c r="Q1421" s="43"/>
    </row>
    <row r="1422" spans="1:17" ht="16.5" customHeight="1" x14ac:dyDescent="0.2">
      <c r="A1422" s="98"/>
      <c r="B1422" s="40"/>
      <c r="C1422" s="98"/>
      <c r="D1422" s="99"/>
      <c r="E1422" s="99"/>
      <c r="F1422" s="40"/>
      <c r="G1422" s="40"/>
      <c r="H1422" s="40"/>
      <c r="I1422" s="40"/>
      <c r="J1422" s="40"/>
      <c r="K1422" s="40"/>
      <c r="L1422" s="38"/>
      <c r="M1422" s="40"/>
      <c r="N1422" s="38"/>
      <c r="O1422" s="38"/>
      <c r="P1422" s="40"/>
      <c r="Q1422" s="43"/>
    </row>
    <row r="1423" spans="1:17" ht="16.5" customHeight="1" x14ac:dyDescent="0.2">
      <c r="A1423" s="98"/>
      <c r="B1423" s="40"/>
      <c r="C1423" s="98"/>
      <c r="D1423" s="99"/>
      <c r="E1423" s="99"/>
      <c r="F1423" s="40"/>
      <c r="G1423" s="40"/>
      <c r="H1423" s="40"/>
      <c r="I1423" s="40"/>
      <c r="J1423" s="40"/>
      <c r="K1423" s="40"/>
      <c r="L1423" s="38"/>
      <c r="M1423" s="40"/>
      <c r="N1423" s="38"/>
      <c r="O1423" s="38"/>
      <c r="P1423" s="40"/>
      <c r="Q1423" s="43"/>
    </row>
    <row r="1424" spans="1:17" ht="16.5" customHeight="1" x14ac:dyDescent="0.2">
      <c r="A1424" s="98"/>
      <c r="B1424" s="40"/>
      <c r="C1424" s="98"/>
      <c r="D1424" s="99"/>
      <c r="E1424" s="99"/>
      <c r="F1424" s="40"/>
      <c r="G1424" s="40"/>
      <c r="H1424" s="40"/>
      <c r="I1424" s="40"/>
      <c r="J1424" s="40"/>
      <c r="K1424" s="40"/>
      <c r="L1424" s="38"/>
      <c r="M1424" s="40"/>
      <c r="N1424" s="38"/>
      <c r="O1424" s="38"/>
      <c r="P1424" s="40"/>
      <c r="Q1424" s="43"/>
    </row>
    <row r="1425" spans="1:17" ht="16.5" customHeight="1" x14ac:dyDescent="0.2">
      <c r="A1425" s="98"/>
      <c r="B1425" s="40"/>
      <c r="C1425" s="98"/>
      <c r="D1425" s="99"/>
      <c r="E1425" s="99"/>
      <c r="F1425" s="40"/>
      <c r="G1425" s="40"/>
      <c r="H1425" s="40"/>
      <c r="I1425" s="40"/>
      <c r="J1425" s="40"/>
      <c r="K1425" s="40"/>
      <c r="L1425" s="38"/>
      <c r="M1425" s="40"/>
      <c r="N1425" s="38"/>
      <c r="O1425" s="38"/>
      <c r="P1425" s="40"/>
      <c r="Q1425" s="43"/>
    </row>
    <row r="1426" spans="1:17" ht="16.5" customHeight="1" x14ac:dyDescent="0.2">
      <c r="A1426" s="98"/>
      <c r="B1426" s="40"/>
      <c r="C1426" s="98"/>
      <c r="D1426" s="99"/>
      <c r="E1426" s="99"/>
      <c r="F1426" s="40"/>
      <c r="G1426" s="40"/>
      <c r="H1426" s="40"/>
      <c r="I1426" s="40"/>
      <c r="J1426" s="40"/>
      <c r="K1426" s="40"/>
      <c r="L1426" s="38"/>
      <c r="M1426" s="40"/>
      <c r="N1426" s="38"/>
      <c r="O1426" s="38"/>
      <c r="P1426" s="40"/>
      <c r="Q1426" s="43"/>
    </row>
    <row r="1427" spans="1:17" ht="16.5" customHeight="1" x14ac:dyDescent="0.2">
      <c r="A1427" s="98"/>
      <c r="B1427" s="40"/>
      <c r="C1427" s="98"/>
      <c r="D1427" s="99"/>
      <c r="E1427" s="99"/>
      <c r="F1427" s="40"/>
      <c r="G1427" s="40"/>
      <c r="H1427" s="40"/>
      <c r="I1427" s="40"/>
      <c r="J1427" s="40"/>
      <c r="K1427" s="40"/>
      <c r="L1427" s="38"/>
      <c r="M1427" s="40"/>
      <c r="N1427" s="38"/>
      <c r="O1427" s="38"/>
      <c r="P1427" s="40"/>
      <c r="Q1427" s="43"/>
    </row>
    <row r="1428" spans="1:17" ht="16.5" customHeight="1" x14ac:dyDescent="0.2">
      <c r="A1428" s="98"/>
      <c r="B1428" s="40"/>
      <c r="C1428" s="98"/>
      <c r="D1428" s="99"/>
      <c r="E1428" s="99"/>
      <c r="F1428" s="40"/>
      <c r="G1428" s="40"/>
      <c r="H1428" s="40"/>
      <c r="I1428" s="40"/>
      <c r="J1428" s="40"/>
      <c r="K1428" s="40"/>
      <c r="L1428" s="38"/>
      <c r="M1428" s="40"/>
      <c r="N1428" s="38"/>
      <c r="O1428" s="38"/>
      <c r="P1428" s="40"/>
      <c r="Q1428" s="43"/>
    </row>
    <row r="1429" spans="1:17" ht="16.5" customHeight="1" x14ac:dyDescent="0.2">
      <c r="A1429" s="98"/>
      <c r="B1429" s="40"/>
      <c r="C1429" s="98"/>
      <c r="D1429" s="99"/>
      <c r="E1429" s="99"/>
      <c r="F1429" s="40"/>
      <c r="G1429" s="40"/>
      <c r="H1429" s="40"/>
      <c r="I1429" s="40"/>
      <c r="J1429" s="40"/>
      <c r="K1429" s="40"/>
      <c r="L1429" s="38"/>
      <c r="M1429" s="40"/>
      <c r="N1429" s="38"/>
      <c r="O1429" s="38"/>
      <c r="P1429" s="40"/>
      <c r="Q1429" s="43"/>
    </row>
    <row r="1430" spans="1:17" ht="16.5" customHeight="1" x14ac:dyDescent="0.2">
      <c r="A1430" s="98"/>
      <c r="B1430" s="40"/>
      <c r="C1430" s="98"/>
      <c r="D1430" s="99"/>
      <c r="E1430" s="99"/>
      <c r="F1430" s="40"/>
      <c r="G1430" s="40"/>
      <c r="H1430" s="40"/>
      <c r="I1430" s="40"/>
      <c r="J1430" s="40"/>
      <c r="K1430" s="40"/>
      <c r="L1430" s="38"/>
      <c r="M1430" s="40"/>
      <c r="N1430" s="38"/>
      <c r="O1430" s="38"/>
      <c r="P1430" s="40"/>
      <c r="Q1430" s="43"/>
    </row>
    <row r="1431" spans="1:17" ht="16.5" customHeight="1" x14ac:dyDescent="0.2">
      <c r="A1431" s="98"/>
      <c r="B1431" s="40"/>
      <c r="C1431" s="98"/>
      <c r="D1431" s="99"/>
      <c r="E1431" s="99"/>
      <c r="F1431" s="40"/>
      <c r="G1431" s="40"/>
      <c r="H1431" s="40"/>
      <c r="I1431" s="40"/>
      <c r="J1431" s="40"/>
      <c r="K1431" s="40"/>
      <c r="L1431" s="38"/>
      <c r="M1431" s="40"/>
      <c r="N1431" s="38"/>
      <c r="O1431" s="38"/>
      <c r="P1431" s="40"/>
      <c r="Q1431" s="43"/>
    </row>
    <row r="1432" spans="1:17" ht="16.5" customHeight="1" x14ac:dyDescent="0.2">
      <c r="A1432" s="98"/>
      <c r="B1432" s="40"/>
      <c r="C1432" s="98"/>
      <c r="D1432" s="99"/>
      <c r="E1432" s="99"/>
      <c r="F1432" s="40"/>
      <c r="G1432" s="40"/>
      <c r="H1432" s="40"/>
      <c r="I1432" s="40"/>
      <c r="J1432" s="40"/>
      <c r="K1432" s="40"/>
      <c r="L1432" s="38"/>
      <c r="M1432" s="40"/>
      <c r="N1432" s="38"/>
      <c r="O1432" s="38"/>
      <c r="P1432" s="40"/>
      <c r="Q1432" s="43"/>
    </row>
    <row r="1433" spans="1:17" ht="16.5" customHeight="1" x14ac:dyDescent="0.2">
      <c r="A1433" s="98"/>
      <c r="B1433" s="40"/>
      <c r="C1433" s="98"/>
      <c r="D1433" s="99"/>
      <c r="E1433" s="99"/>
      <c r="F1433" s="40"/>
      <c r="G1433" s="40"/>
      <c r="H1433" s="40"/>
      <c r="I1433" s="40"/>
      <c r="J1433" s="40"/>
      <c r="K1433" s="40"/>
      <c r="L1433" s="38"/>
      <c r="M1433" s="40"/>
      <c r="N1433" s="38"/>
      <c r="O1433" s="38"/>
      <c r="P1433" s="40"/>
      <c r="Q1433" s="43"/>
    </row>
    <row r="1434" spans="1:17" ht="16.5" customHeight="1" x14ac:dyDescent="0.2">
      <c r="A1434" s="98"/>
      <c r="B1434" s="40"/>
      <c r="C1434" s="98"/>
      <c r="D1434" s="99"/>
      <c r="E1434" s="99"/>
      <c r="F1434" s="40"/>
      <c r="G1434" s="40"/>
      <c r="H1434" s="40"/>
      <c r="I1434" s="40"/>
      <c r="J1434" s="40"/>
      <c r="K1434" s="40"/>
      <c r="L1434" s="38"/>
      <c r="M1434" s="40"/>
      <c r="N1434" s="38"/>
      <c r="O1434" s="38"/>
      <c r="P1434" s="40"/>
      <c r="Q1434" s="43"/>
    </row>
    <row r="1435" spans="1:17" ht="16.5" customHeight="1" x14ac:dyDescent="0.2">
      <c r="A1435" s="98"/>
      <c r="B1435" s="40"/>
      <c r="C1435" s="98"/>
      <c r="D1435" s="99"/>
      <c r="E1435" s="99"/>
      <c r="F1435" s="40"/>
      <c r="G1435" s="40"/>
      <c r="H1435" s="40"/>
      <c r="I1435" s="40"/>
      <c r="J1435" s="40"/>
      <c r="K1435" s="40"/>
      <c r="L1435" s="38"/>
      <c r="M1435" s="40"/>
      <c r="N1435" s="38"/>
      <c r="O1435" s="38"/>
      <c r="P1435" s="40"/>
      <c r="Q1435" s="43"/>
    </row>
    <row r="1436" spans="1:17" ht="16.5" customHeight="1" x14ac:dyDescent="0.2">
      <c r="A1436" s="98"/>
      <c r="B1436" s="40"/>
      <c r="C1436" s="98"/>
      <c r="D1436" s="99"/>
      <c r="E1436" s="99"/>
      <c r="F1436" s="40"/>
      <c r="G1436" s="40"/>
      <c r="H1436" s="40"/>
      <c r="I1436" s="40"/>
      <c r="J1436" s="40"/>
      <c r="K1436" s="40"/>
      <c r="L1436" s="38"/>
      <c r="M1436" s="40"/>
      <c r="N1436" s="38"/>
      <c r="O1436" s="38"/>
      <c r="P1436" s="40"/>
      <c r="Q1436" s="43"/>
    </row>
    <row r="1437" spans="1:17" ht="16.5" customHeight="1" x14ac:dyDescent="0.2">
      <c r="A1437" s="98"/>
      <c r="B1437" s="40"/>
      <c r="C1437" s="98"/>
      <c r="D1437" s="99"/>
      <c r="E1437" s="99"/>
      <c r="F1437" s="40"/>
      <c r="G1437" s="40"/>
      <c r="H1437" s="40"/>
      <c r="I1437" s="40"/>
      <c r="J1437" s="40"/>
      <c r="K1437" s="40"/>
      <c r="L1437" s="38"/>
      <c r="M1437" s="40"/>
      <c r="N1437" s="38"/>
      <c r="O1437" s="38"/>
      <c r="P1437" s="40"/>
      <c r="Q1437" s="43"/>
    </row>
    <row r="1438" spans="1:17" ht="16.5" customHeight="1" x14ac:dyDescent="0.2">
      <c r="A1438" s="98"/>
      <c r="B1438" s="40"/>
      <c r="C1438" s="98"/>
      <c r="D1438" s="99"/>
      <c r="E1438" s="99"/>
      <c r="F1438" s="40"/>
      <c r="G1438" s="40"/>
      <c r="H1438" s="40"/>
      <c r="I1438" s="40"/>
      <c r="J1438" s="40"/>
      <c r="K1438" s="40"/>
      <c r="L1438" s="38"/>
      <c r="M1438" s="40"/>
      <c r="N1438" s="38"/>
      <c r="O1438" s="38"/>
      <c r="P1438" s="40"/>
      <c r="Q1438" s="43"/>
    </row>
    <row r="1439" spans="1:17" ht="16.5" customHeight="1" x14ac:dyDescent="0.2">
      <c r="A1439" s="98"/>
      <c r="B1439" s="40"/>
      <c r="C1439" s="98"/>
      <c r="D1439" s="99"/>
      <c r="E1439" s="99"/>
      <c r="F1439" s="40"/>
      <c r="G1439" s="40"/>
      <c r="H1439" s="40"/>
      <c r="I1439" s="40"/>
      <c r="J1439" s="40"/>
      <c r="K1439" s="40"/>
      <c r="L1439" s="38"/>
      <c r="M1439" s="40"/>
      <c r="N1439" s="38"/>
      <c r="O1439" s="38"/>
      <c r="P1439" s="40"/>
      <c r="Q1439" s="43"/>
    </row>
    <row r="1440" spans="1:17" ht="16.5" customHeight="1" x14ac:dyDescent="0.2">
      <c r="A1440" s="98"/>
      <c r="B1440" s="40"/>
      <c r="C1440" s="98"/>
      <c r="D1440" s="99"/>
      <c r="E1440" s="99"/>
      <c r="F1440" s="40"/>
      <c r="G1440" s="40"/>
      <c r="H1440" s="40"/>
      <c r="I1440" s="40"/>
      <c r="J1440" s="40"/>
      <c r="K1440" s="40"/>
      <c r="L1440" s="38"/>
      <c r="M1440" s="40"/>
      <c r="N1440" s="38"/>
      <c r="O1440" s="38"/>
      <c r="P1440" s="40"/>
      <c r="Q1440" s="43"/>
    </row>
    <row r="1441" spans="1:17" ht="16.5" customHeight="1" x14ac:dyDescent="0.2">
      <c r="A1441" s="98"/>
      <c r="B1441" s="40"/>
      <c r="C1441" s="98"/>
      <c r="D1441" s="99"/>
      <c r="E1441" s="99"/>
      <c r="F1441" s="40"/>
      <c r="G1441" s="40"/>
      <c r="H1441" s="40"/>
      <c r="I1441" s="40"/>
      <c r="J1441" s="40"/>
      <c r="K1441" s="40"/>
      <c r="L1441" s="38"/>
      <c r="M1441" s="40"/>
      <c r="N1441" s="38"/>
      <c r="O1441" s="38"/>
      <c r="P1441" s="40"/>
      <c r="Q1441" s="43"/>
    </row>
    <row r="1442" spans="1:17" ht="16.5" customHeight="1" x14ac:dyDescent="0.2">
      <c r="A1442" s="98"/>
      <c r="B1442" s="40"/>
      <c r="C1442" s="98"/>
      <c r="D1442" s="99"/>
      <c r="E1442" s="99"/>
      <c r="F1442" s="40"/>
      <c r="G1442" s="40"/>
      <c r="H1442" s="40"/>
      <c r="I1442" s="40"/>
      <c r="J1442" s="40"/>
      <c r="K1442" s="40"/>
      <c r="L1442" s="38"/>
      <c r="M1442" s="40"/>
      <c r="N1442" s="38"/>
      <c r="O1442" s="38"/>
      <c r="P1442" s="40"/>
      <c r="Q1442" s="43"/>
    </row>
    <row r="1443" spans="1:17" ht="16.5" customHeight="1" x14ac:dyDescent="0.2">
      <c r="A1443" s="98"/>
      <c r="B1443" s="40"/>
      <c r="C1443" s="98"/>
      <c r="D1443" s="99"/>
      <c r="E1443" s="99"/>
      <c r="F1443" s="40"/>
      <c r="G1443" s="40"/>
      <c r="H1443" s="40"/>
      <c r="I1443" s="40"/>
      <c r="J1443" s="40"/>
      <c r="K1443" s="40"/>
      <c r="L1443" s="38"/>
      <c r="M1443" s="40"/>
      <c r="N1443" s="38"/>
      <c r="O1443" s="38"/>
      <c r="P1443" s="40"/>
      <c r="Q1443" s="43"/>
    </row>
    <row r="1444" spans="1:17" ht="16.5" customHeight="1" x14ac:dyDescent="0.2">
      <c r="A1444" s="98"/>
      <c r="B1444" s="40"/>
      <c r="C1444" s="98"/>
      <c r="D1444" s="99"/>
      <c r="E1444" s="99"/>
      <c r="F1444" s="40"/>
      <c r="G1444" s="40"/>
      <c r="H1444" s="40"/>
      <c r="I1444" s="40"/>
      <c r="J1444" s="40"/>
      <c r="K1444" s="40"/>
      <c r="L1444" s="38"/>
      <c r="M1444" s="40"/>
      <c r="N1444" s="38"/>
      <c r="O1444" s="38"/>
      <c r="P1444" s="40"/>
      <c r="Q1444" s="43"/>
    </row>
    <row r="1445" spans="1:17" ht="16.5" customHeight="1" x14ac:dyDescent="0.2">
      <c r="A1445" s="98"/>
      <c r="B1445" s="40"/>
      <c r="C1445" s="98"/>
      <c r="D1445" s="99"/>
      <c r="E1445" s="99"/>
      <c r="F1445" s="40"/>
      <c r="G1445" s="40"/>
      <c r="H1445" s="40"/>
      <c r="I1445" s="40"/>
      <c r="J1445" s="40"/>
      <c r="K1445" s="40"/>
      <c r="L1445" s="38"/>
      <c r="M1445" s="40"/>
      <c r="N1445" s="38"/>
      <c r="O1445" s="38"/>
      <c r="P1445" s="40"/>
      <c r="Q1445" s="43"/>
    </row>
    <row r="1446" spans="1:17" ht="16.5" customHeight="1" x14ac:dyDescent="0.2">
      <c r="A1446" s="98"/>
      <c r="B1446" s="40"/>
      <c r="C1446" s="98"/>
      <c r="D1446" s="99"/>
      <c r="E1446" s="99"/>
      <c r="F1446" s="40"/>
      <c r="G1446" s="40"/>
      <c r="H1446" s="40"/>
      <c r="I1446" s="40"/>
      <c r="J1446" s="40"/>
      <c r="K1446" s="40"/>
      <c r="L1446" s="38"/>
      <c r="M1446" s="40"/>
      <c r="N1446" s="38"/>
      <c r="O1446" s="38"/>
      <c r="P1446" s="40"/>
      <c r="Q1446" s="43"/>
    </row>
    <row r="1447" spans="1:17" ht="16.5" customHeight="1" x14ac:dyDescent="0.2">
      <c r="A1447" s="98"/>
      <c r="B1447" s="40"/>
      <c r="C1447" s="98"/>
      <c r="D1447" s="99"/>
      <c r="E1447" s="99"/>
      <c r="F1447" s="40"/>
      <c r="G1447" s="40"/>
      <c r="H1447" s="40"/>
      <c r="I1447" s="40"/>
      <c r="J1447" s="40"/>
      <c r="K1447" s="40"/>
      <c r="L1447" s="38"/>
      <c r="M1447" s="40"/>
      <c r="N1447" s="38"/>
      <c r="O1447" s="38"/>
      <c r="P1447" s="40"/>
      <c r="Q1447" s="43"/>
    </row>
    <row r="1448" spans="1:17" ht="16.5" customHeight="1" x14ac:dyDescent="0.2">
      <c r="A1448" s="98"/>
      <c r="B1448" s="40"/>
      <c r="C1448" s="98"/>
      <c r="D1448" s="99"/>
      <c r="E1448" s="99"/>
      <c r="F1448" s="40"/>
      <c r="G1448" s="40"/>
      <c r="H1448" s="40"/>
      <c r="I1448" s="40"/>
      <c r="J1448" s="40"/>
      <c r="K1448" s="40"/>
      <c r="L1448" s="38"/>
      <c r="M1448" s="40"/>
      <c r="N1448" s="38"/>
      <c r="O1448" s="38"/>
      <c r="P1448" s="40"/>
      <c r="Q1448" s="43"/>
    </row>
    <row r="1449" spans="1:17" ht="16.5" customHeight="1" x14ac:dyDescent="0.2">
      <c r="A1449" s="98"/>
      <c r="B1449" s="40"/>
      <c r="C1449" s="98"/>
      <c r="D1449" s="99"/>
      <c r="E1449" s="99"/>
      <c r="F1449" s="40"/>
      <c r="G1449" s="40"/>
      <c r="H1449" s="40"/>
      <c r="I1449" s="40"/>
      <c r="J1449" s="40"/>
      <c r="K1449" s="40"/>
      <c r="L1449" s="38"/>
      <c r="M1449" s="40"/>
      <c r="N1449" s="38"/>
      <c r="O1449" s="38"/>
      <c r="P1449" s="40"/>
      <c r="Q1449" s="43"/>
    </row>
    <row r="1450" spans="1:17" ht="16.5" customHeight="1" x14ac:dyDescent="0.2">
      <c r="A1450" s="98"/>
      <c r="B1450" s="40"/>
      <c r="C1450" s="98"/>
      <c r="D1450" s="99"/>
      <c r="E1450" s="99"/>
      <c r="F1450" s="40"/>
      <c r="G1450" s="40"/>
      <c r="H1450" s="40"/>
      <c r="I1450" s="40"/>
      <c r="J1450" s="40"/>
      <c r="K1450" s="40"/>
      <c r="L1450" s="38"/>
      <c r="M1450" s="40"/>
      <c r="N1450" s="38"/>
      <c r="O1450" s="38"/>
      <c r="P1450" s="40"/>
      <c r="Q1450" s="43"/>
    </row>
    <row r="1451" spans="1:17" ht="16.5" customHeight="1" x14ac:dyDescent="0.2">
      <c r="A1451" s="98"/>
      <c r="B1451" s="40"/>
      <c r="C1451" s="98"/>
      <c r="D1451" s="99"/>
      <c r="E1451" s="99"/>
      <c r="F1451" s="40"/>
      <c r="G1451" s="40"/>
      <c r="H1451" s="40"/>
      <c r="I1451" s="40"/>
      <c r="J1451" s="40"/>
      <c r="K1451" s="40"/>
      <c r="L1451" s="38"/>
      <c r="M1451" s="40"/>
      <c r="N1451" s="38"/>
      <c r="O1451" s="38"/>
      <c r="P1451" s="40"/>
      <c r="Q1451" s="43"/>
    </row>
    <row r="1452" spans="1:17" ht="16.5" customHeight="1" x14ac:dyDescent="0.2">
      <c r="A1452" s="98"/>
      <c r="B1452" s="40"/>
      <c r="C1452" s="98"/>
      <c r="D1452" s="99"/>
      <c r="E1452" s="99"/>
      <c r="F1452" s="40"/>
      <c r="G1452" s="40"/>
      <c r="H1452" s="40"/>
      <c r="I1452" s="40"/>
      <c r="J1452" s="40"/>
      <c r="K1452" s="40"/>
      <c r="L1452" s="38"/>
      <c r="M1452" s="40"/>
      <c r="N1452" s="38"/>
      <c r="O1452" s="38"/>
      <c r="P1452" s="40"/>
      <c r="Q1452" s="43"/>
    </row>
    <row r="1453" spans="1:17" ht="16.5" customHeight="1" x14ac:dyDescent="0.2">
      <c r="A1453" s="98"/>
      <c r="B1453" s="40"/>
      <c r="C1453" s="98"/>
      <c r="D1453" s="99"/>
      <c r="E1453" s="99"/>
      <c r="F1453" s="40"/>
      <c r="G1453" s="40"/>
      <c r="H1453" s="40"/>
      <c r="I1453" s="40"/>
      <c r="J1453" s="40"/>
      <c r="K1453" s="40"/>
      <c r="L1453" s="38"/>
      <c r="M1453" s="40"/>
      <c r="N1453" s="38"/>
      <c r="O1453" s="38"/>
      <c r="P1453" s="40"/>
      <c r="Q1453" s="43"/>
    </row>
    <row r="1454" spans="1:17" ht="16.5" customHeight="1" x14ac:dyDescent="0.2">
      <c r="A1454" s="98"/>
      <c r="B1454" s="40"/>
      <c r="C1454" s="98"/>
      <c r="D1454" s="99"/>
      <c r="E1454" s="99"/>
      <c r="F1454" s="40"/>
      <c r="G1454" s="40"/>
      <c r="H1454" s="40"/>
      <c r="I1454" s="40"/>
      <c r="J1454" s="40"/>
      <c r="K1454" s="40"/>
      <c r="L1454" s="38"/>
      <c r="M1454" s="40"/>
      <c r="N1454" s="38"/>
      <c r="O1454" s="38"/>
      <c r="P1454" s="40"/>
      <c r="Q1454" s="43"/>
    </row>
    <row r="1455" spans="1:17" ht="16.5" customHeight="1" x14ac:dyDescent="0.2">
      <c r="A1455" s="98"/>
      <c r="B1455" s="40"/>
      <c r="C1455" s="98"/>
      <c r="D1455" s="99"/>
      <c r="E1455" s="99"/>
      <c r="F1455" s="40"/>
      <c r="G1455" s="40"/>
      <c r="H1455" s="40"/>
      <c r="I1455" s="40"/>
      <c r="J1455" s="40"/>
      <c r="K1455" s="40"/>
      <c r="L1455" s="38"/>
      <c r="M1455" s="40"/>
      <c r="N1455" s="38"/>
      <c r="O1455" s="38"/>
      <c r="P1455" s="40"/>
      <c r="Q1455" s="43"/>
    </row>
    <row r="1456" spans="1:17" ht="16.5" customHeight="1" x14ac:dyDescent="0.2">
      <c r="A1456" s="98"/>
      <c r="B1456" s="40"/>
      <c r="C1456" s="98"/>
      <c r="D1456" s="99"/>
      <c r="E1456" s="99"/>
      <c r="F1456" s="40"/>
      <c r="G1456" s="40"/>
      <c r="H1456" s="40"/>
      <c r="I1456" s="40"/>
      <c r="J1456" s="40"/>
      <c r="K1456" s="40"/>
      <c r="L1456" s="38"/>
      <c r="M1456" s="40"/>
      <c r="N1456" s="38"/>
      <c r="O1456" s="38"/>
      <c r="P1456" s="40"/>
      <c r="Q1456" s="43"/>
    </row>
    <row r="1457" spans="1:17" ht="16.5" customHeight="1" x14ac:dyDescent="0.2">
      <c r="A1457" s="98"/>
      <c r="B1457" s="40"/>
      <c r="C1457" s="98"/>
      <c r="D1457" s="99"/>
      <c r="E1457" s="99"/>
      <c r="F1457" s="40"/>
      <c r="G1457" s="40"/>
      <c r="H1457" s="40"/>
      <c r="I1457" s="40"/>
      <c r="J1457" s="40"/>
      <c r="K1457" s="40"/>
      <c r="L1457" s="38"/>
      <c r="M1457" s="40"/>
      <c r="N1457" s="38"/>
      <c r="O1457" s="38"/>
      <c r="P1457" s="40"/>
      <c r="Q1457" s="43"/>
    </row>
    <row r="1458" spans="1:17" ht="16.5" customHeight="1" x14ac:dyDescent="0.2">
      <c r="A1458" s="98"/>
      <c r="B1458" s="40"/>
      <c r="C1458" s="98"/>
      <c r="D1458" s="99"/>
      <c r="E1458" s="99"/>
      <c r="F1458" s="40"/>
      <c r="G1458" s="40"/>
      <c r="H1458" s="40"/>
      <c r="I1458" s="40"/>
      <c r="J1458" s="40"/>
      <c r="K1458" s="40"/>
      <c r="L1458" s="38"/>
      <c r="M1458" s="40"/>
      <c r="N1458" s="38"/>
      <c r="O1458" s="38"/>
      <c r="P1458" s="40"/>
      <c r="Q1458" s="43"/>
    </row>
    <row r="1459" spans="1:17" ht="16.5" customHeight="1" x14ac:dyDescent="0.2">
      <c r="A1459" s="98"/>
      <c r="B1459" s="40"/>
      <c r="C1459" s="98"/>
      <c r="D1459" s="99"/>
      <c r="E1459" s="99"/>
      <c r="F1459" s="40"/>
      <c r="G1459" s="40"/>
      <c r="H1459" s="40"/>
      <c r="I1459" s="40"/>
      <c r="J1459" s="40"/>
      <c r="K1459" s="40"/>
      <c r="L1459" s="38"/>
      <c r="M1459" s="40"/>
      <c r="N1459" s="38"/>
      <c r="O1459" s="38"/>
      <c r="P1459" s="40"/>
      <c r="Q1459" s="43"/>
    </row>
    <row r="1460" spans="1:17" ht="16.5" customHeight="1" x14ac:dyDescent="0.2">
      <c r="A1460" s="98"/>
      <c r="B1460" s="40"/>
      <c r="C1460" s="98"/>
      <c r="D1460" s="99"/>
      <c r="E1460" s="99"/>
      <c r="F1460" s="40"/>
      <c r="G1460" s="40"/>
      <c r="H1460" s="40"/>
      <c r="I1460" s="40"/>
      <c r="J1460" s="40"/>
      <c r="K1460" s="40"/>
      <c r="L1460" s="38"/>
      <c r="M1460" s="40"/>
      <c r="N1460" s="38"/>
      <c r="O1460" s="38"/>
      <c r="P1460" s="40"/>
      <c r="Q1460" s="43"/>
    </row>
    <row r="1461" spans="1:17" ht="16.5" customHeight="1" x14ac:dyDescent="0.2">
      <c r="A1461" s="98"/>
      <c r="B1461" s="40"/>
      <c r="C1461" s="98"/>
      <c r="D1461" s="99"/>
      <c r="E1461" s="99"/>
      <c r="F1461" s="40"/>
      <c r="G1461" s="40"/>
      <c r="H1461" s="40"/>
      <c r="I1461" s="40"/>
      <c r="J1461" s="40"/>
      <c r="K1461" s="40"/>
      <c r="L1461" s="38"/>
      <c r="M1461" s="40"/>
      <c r="N1461" s="38"/>
      <c r="O1461" s="38"/>
      <c r="P1461" s="40"/>
      <c r="Q1461" s="43"/>
    </row>
    <row r="1462" spans="1:17" ht="16.5" customHeight="1" x14ac:dyDescent="0.2">
      <c r="A1462" s="98"/>
      <c r="B1462" s="40"/>
      <c r="C1462" s="98"/>
      <c r="D1462" s="99"/>
      <c r="E1462" s="99"/>
      <c r="F1462" s="40"/>
      <c r="G1462" s="40"/>
      <c r="H1462" s="40"/>
      <c r="I1462" s="40"/>
      <c r="J1462" s="40"/>
      <c r="K1462" s="40"/>
      <c r="L1462" s="38"/>
      <c r="M1462" s="40"/>
      <c r="N1462" s="38"/>
      <c r="O1462" s="38"/>
      <c r="P1462" s="40"/>
      <c r="Q1462" s="43"/>
    </row>
    <row r="1463" spans="1:17" ht="16.5" customHeight="1" x14ac:dyDescent="0.2">
      <c r="A1463" s="98"/>
      <c r="B1463" s="40"/>
      <c r="C1463" s="98"/>
      <c r="D1463" s="99"/>
      <c r="E1463" s="99"/>
      <c r="F1463" s="40"/>
      <c r="G1463" s="40"/>
      <c r="H1463" s="40"/>
      <c r="I1463" s="40"/>
      <c r="J1463" s="40"/>
      <c r="K1463" s="40"/>
      <c r="L1463" s="38"/>
      <c r="M1463" s="40"/>
      <c r="N1463" s="38"/>
      <c r="O1463" s="38"/>
      <c r="P1463" s="40"/>
      <c r="Q1463" s="43"/>
    </row>
    <row r="1464" spans="1:17" ht="16.5" customHeight="1" x14ac:dyDescent="0.2">
      <c r="A1464" s="98"/>
      <c r="B1464" s="40"/>
      <c r="C1464" s="98"/>
      <c r="D1464" s="99"/>
      <c r="E1464" s="99"/>
      <c r="F1464" s="40"/>
      <c r="G1464" s="40"/>
      <c r="H1464" s="40"/>
      <c r="I1464" s="40"/>
      <c r="J1464" s="40"/>
      <c r="K1464" s="40"/>
      <c r="L1464" s="38"/>
      <c r="M1464" s="40"/>
      <c r="N1464" s="38"/>
      <c r="O1464" s="38"/>
      <c r="P1464" s="40"/>
      <c r="Q1464" s="43"/>
    </row>
    <row r="1465" spans="1:17" ht="16.5" customHeight="1" x14ac:dyDescent="0.2">
      <c r="A1465" s="98"/>
      <c r="B1465" s="40"/>
      <c r="C1465" s="98"/>
      <c r="D1465" s="99"/>
      <c r="E1465" s="99"/>
      <c r="F1465" s="40"/>
      <c r="G1465" s="40"/>
      <c r="H1465" s="40"/>
      <c r="I1465" s="40"/>
      <c r="J1465" s="40"/>
      <c r="K1465" s="40"/>
      <c r="L1465" s="38"/>
      <c r="M1465" s="40"/>
      <c r="N1465" s="38"/>
      <c r="O1465" s="38"/>
      <c r="P1465" s="40"/>
      <c r="Q1465" s="43"/>
    </row>
    <row r="1466" spans="1:17" ht="16.5" customHeight="1" x14ac:dyDescent="0.2">
      <c r="A1466" s="98"/>
      <c r="B1466" s="40"/>
      <c r="C1466" s="98"/>
      <c r="D1466" s="99"/>
      <c r="E1466" s="99"/>
      <c r="F1466" s="40"/>
      <c r="G1466" s="40"/>
      <c r="H1466" s="40"/>
      <c r="I1466" s="40"/>
      <c r="J1466" s="40"/>
      <c r="K1466" s="40"/>
      <c r="L1466" s="38"/>
      <c r="M1466" s="40"/>
      <c r="N1466" s="38"/>
      <c r="O1466" s="38"/>
      <c r="P1466" s="40"/>
      <c r="Q1466" s="43"/>
    </row>
    <row r="1467" spans="1:17" ht="16.5" customHeight="1" x14ac:dyDescent="0.2">
      <c r="A1467" s="98"/>
      <c r="B1467" s="40"/>
      <c r="C1467" s="98"/>
      <c r="D1467" s="99"/>
      <c r="E1467" s="99"/>
      <c r="F1467" s="40"/>
      <c r="G1467" s="40"/>
      <c r="H1467" s="40"/>
      <c r="I1467" s="40"/>
      <c r="J1467" s="40"/>
      <c r="K1467" s="40"/>
      <c r="L1467" s="38"/>
      <c r="M1467" s="40"/>
      <c r="N1467" s="38"/>
      <c r="O1467" s="38"/>
      <c r="P1467" s="40"/>
      <c r="Q1467" s="43"/>
    </row>
    <row r="1468" spans="1:17" ht="16.5" customHeight="1" x14ac:dyDescent="0.2">
      <c r="A1468" s="98"/>
      <c r="B1468" s="40"/>
      <c r="C1468" s="98"/>
      <c r="D1468" s="99"/>
      <c r="E1468" s="99"/>
      <c r="F1468" s="40"/>
      <c r="G1468" s="40"/>
      <c r="H1468" s="40"/>
      <c r="I1468" s="40"/>
      <c r="J1468" s="40"/>
      <c r="K1468" s="40"/>
      <c r="L1468" s="38"/>
      <c r="M1468" s="40"/>
      <c r="N1468" s="38"/>
      <c r="O1468" s="38"/>
      <c r="P1468" s="40"/>
      <c r="Q1468" s="43"/>
    </row>
    <row r="1469" spans="1:17" ht="16.5" customHeight="1" x14ac:dyDescent="0.2">
      <c r="A1469" s="98"/>
      <c r="B1469" s="40"/>
      <c r="C1469" s="98"/>
      <c r="D1469" s="99"/>
      <c r="E1469" s="99"/>
      <c r="F1469" s="40"/>
      <c r="G1469" s="40"/>
      <c r="H1469" s="40"/>
      <c r="I1469" s="40"/>
      <c r="J1469" s="40"/>
      <c r="K1469" s="40"/>
      <c r="L1469" s="38"/>
      <c r="M1469" s="40"/>
      <c r="N1469" s="38"/>
      <c r="O1469" s="38"/>
      <c r="P1469" s="40"/>
      <c r="Q1469" s="43"/>
    </row>
    <row r="1470" spans="1:17" ht="16.5" customHeight="1" x14ac:dyDescent="0.2">
      <c r="A1470" s="98"/>
      <c r="B1470" s="40"/>
      <c r="C1470" s="98"/>
      <c r="D1470" s="99"/>
      <c r="E1470" s="99"/>
      <c r="F1470" s="40"/>
      <c r="G1470" s="40"/>
      <c r="H1470" s="40"/>
      <c r="I1470" s="40"/>
      <c r="J1470" s="40"/>
      <c r="K1470" s="40"/>
      <c r="L1470" s="38"/>
      <c r="M1470" s="40"/>
      <c r="N1470" s="38"/>
      <c r="O1470" s="38"/>
      <c r="P1470" s="40"/>
      <c r="Q1470" s="43"/>
    </row>
    <row r="1471" spans="1:17" ht="16.5" customHeight="1" x14ac:dyDescent="0.2">
      <c r="A1471" s="98"/>
      <c r="B1471" s="40"/>
      <c r="C1471" s="98"/>
      <c r="D1471" s="99"/>
      <c r="E1471" s="99"/>
      <c r="F1471" s="40"/>
      <c r="G1471" s="40"/>
      <c r="H1471" s="40"/>
      <c r="I1471" s="40"/>
      <c r="J1471" s="40"/>
      <c r="K1471" s="40"/>
      <c r="L1471" s="38"/>
      <c r="M1471" s="40"/>
      <c r="N1471" s="38"/>
      <c r="O1471" s="38"/>
      <c r="P1471" s="40"/>
      <c r="Q1471" s="43"/>
    </row>
    <row r="1472" spans="1:17" ht="16.5" customHeight="1" x14ac:dyDescent="0.2">
      <c r="A1472" s="98"/>
      <c r="B1472" s="40"/>
      <c r="C1472" s="98"/>
      <c r="D1472" s="99"/>
      <c r="E1472" s="99"/>
      <c r="F1472" s="40"/>
      <c r="G1472" s="40"/>
      <c r="H1472" s="40"/>
      <c r="I1472" s="40"/>
      <c r="J1472" s="40"/>
      <c r="K1472" s="40"/>
      <c r="L1472" s="38"/>
      <c r="M1472" s="40"/>
      <c r="N1472" s="38"/>
      <c r="O1472" s="38"/>
      <c r="P1472" s="40"/>
      <c r="Q1472" s="43"/>
    </row>
    <row r="1473" spans="1:17" ht="16.5" customHeight="1" x14ac:dyDescent="0.2">
      <c r="A1473" s="98"/>
      <c r="B1473" s="40"/>
      <c r="C1473" s="98"/>
      <c r="D1473" s="99"/>
      <c r="E1473" s="99"/>
      <c r="F1473" s="40"/>
      <c r="G1473" s="40"/>
      <c r="H1473" s="40"/>
      <c r="I1473" s="40"/>
      <c r="J1473" s="40"/>
      <c r="K1473" s="40"/>
      <c r="L1473" s="38"/>
      <c r="M1473" s="40"/>
      <c r="N1473" s="38"/>
      <c r="O1473" s="38"/>
      <c r="P1473" s="40"/>
      <c r="Q1473" s="43"/>
    </row>
    <row r="1474" spans="1:17" ht="16.5" customHeight="1" x14ac:dyDescent="0.2">
      <c r="A1474" s="98"/>
      <c r="B1474" s="40"/>
      <c r="C1474" s="98"/>
      <c r="D1474" s="99"/>
      <c r="E1474" s="99"/>
      <c r="F1474" s="40"/>
      <c r="G1474" s="40"/>
      <c r="H1474" s="40"/>
      <c r="I1474" s="40"/>
      <c r="J1474" s="40"/>
      <c r="K1474" s="40"/>
      <c r="L1474" s="38"/>
      <c r="M1474" s="40"/>
      <c r="N1474" s="38"/>
      <c r="O1474" s="38"/>
      <c r="P1474" s="40"/>
      <c r="Q1474" s="43"/>
    </row>
    <row r="1475" spans="1:17" ht="16.5" customHeight="1" x14ac:dyDescent="0.2">
      <c r="A1475" s="98"/>
      <c r="B1475" s="40"/>
      <c r="C1475" s="98"/>
      <c r="D1475" s="99"/>
      <c r="E1475" s="99"/>
      <c r="F1475" s="40"/>
      <c r="G1475" s="40"/>
      <c r="H1475" s="40"/>
      <c r="I1475" s="40"/>
      <c r="J1475" s="40"/>
      <c r="K1475" s="40"/>
      <c r="L1475" s="38"/>
      <c r="M1475" s="40"/>
      <c r="N1475" s="38"/>
      <c r="O1475" s="38"/>
      <c r="P1475" s="40"/>
      <c r="Q1475" s="43"/>
    </row>
    <row r="1476" spans="1:17" ht="16.5" customHeight="1" x14ac:dyDescent="0.2">
      <c r="A1476" s="98"/>
      <c r="B1476" s="40"/>
      <c r="C1476" s="98"/>
      <c r="D1476" s="99"/>
      <c r="E1476" s="99"/>
      <c r="F1476" s="40"/>
      <c r="G1476" s="40"/>
      <c r="H1476" s="40"/>
      <c r="I1476" s="40"/>
      <c r="J1476" s="40"/>
      <c r="K1476" s="40"/>
      <c r="L1476" s="38"/>
      <c r="M1476" s="40"/>
      <c r="N1476" s="38"/>
      <c r="O1476" s="38"/>
      <c r="P1476" s="40"/>
      <c r="Q1476" s="43"/>
    </row>
    <row r="1477" spans="1:17" ht="16.5" customHeight="1" x14ac:dyDescent="0.2">
      <c r="A1477" s="98"/>
      <c r="B1477" s="40"/>
      <c r="C1477" s="98"/>
      <c r="D1477" s="99"/>
      <c r="E1477" s="99"/>
      <c r="F1477" s="40"/>
      <c r="G1477" s="40"/>
      <c r="H1477" s="40"/>
      <c r="I1477" s="40"/>
      <c r="J1477" s="40"/>
      <c r="K1477" s="40"/>
      <c r="L1477" s="38"/>
      <c r="M1477" s="40"/>
      <c r="N1477" s="38"/>
      <c r="O1477" s="38"/>
      <c r="P1477" s="40"/>
      <c r="Q1477" s="43"/>
    </row>
    <row r="1478" spans="1:17" ht="16.5" customHeight="1" x14ac:dyDescent="0.2">
      <c r="A1478" s="98"/>
      <c r="B1478" s="40"/>
      <c r="C1478" s="98"/>
      <c r="D1478" s="99"/>
      <c r="E1478" s="99"/>
      <c r="F1478" s="40"/>
      <c r="G1478" s="40"/>
      <c r="H1478" s="40"/>
      <c r="I1478" s="40"/>
      <c r="J1478" s="40"/>
      <c r="K1478" s="40"/>
      <c r="L1478" s="38"/>
      <c r="M1478" s="40"/>
      <c r="N1478" s="38"/>
      <c r="O1478" s="38"/>
      <c r="P1478" s="40"/>
      <c r="Q1478" s="43"/>
    </row>
    <row r="1479" spans="1:17" ht="16.5" customHeight="1" x14ac:dyDescent="0.2">
      <c r="A1479" s="98"/>
      <c r="B1479" s="40"/>
      <c r="C1479" s="98"/>
      <c r="D1479" s="99"/>
      <c r="E1479" s="99"/>
      <c r="F1479" s="40"/>
      <c r="G1479" s="40"/>
      <c r="H1479" s="40"/>
      <c r="I1479" s="40"/>
      <c r="J1479" s="40"/>
      <c r="K1479" s="40"/>
      <c r="L1479" s="38"/>
      <c r="M1479" s="40"/>
      <c r="N1479" s="38"/>
      <c r="O1479" s="38"/>
      <c r="P1479" s="40"/>
      <c r="Q1479" s="43"/>
    </row>
    <row r="1480" spans="1:17" ht="16.5" customHeight="1" x14ac:dyDescent="0.2">
      <c r="A1480" s="98"/>
      <c r="B1480" s="40"/>
      <c r="C1480" s="98"/>
      <c r="D1480" s="99"/>
      <c r="E1480" s="99"/>
      <c r="F1480" s="40"/>
      <c r="G1480" s="40"/>
      <c r="H1480" s="40"/>
      <c r="I1480" s="40"/>
      <c r="J1480" s="40"/>
      <c r="K1480" s="40"/>
      <c r="L1480" s="38"/>
      <c r="M1480" s="40"/>
      <c r="N1480" s="38"/>
      <c r="O1480" s="38"/>
      <c r="P1480" s="40"/>
      <c r="Q1480" s="43"/>
    </row>
    <row r="1481" spans="1:17" ht="16.5" customHeight="1" x14ac:dyDescent="0.2">
      <c r="A1481" s="98"/>
      <c r="B1481" s="40"/>
      <c r="C1481" s="98"/>
      <c r="D1481" s="99"/>
      <c r="E1481" s="99"/>
      <c r="F1481" s="40"/>
      <c r="G1481" s="40"/>
      <c r="H1481" s="40"/>
      <c r="I1481" s="40"/>
      <c r="J1481" s="40"/>
      <c r="K1481" s="40"/>
      <c r="L1481" s="38"/>
      <c r="M1481" s="40"/>
      <c r="N1481" s="38"/>
      <c r="O1481" s="38"/>
      <c r="P1481" s="40"/>
      <c r="Q1481" s="43"/>
    </row>
    <row r="1482" spans="1:17" ht="16.5" customHeight="1" x14ac:dyDescent="0.2">
      <c r="A1482" s="98"/>
      <c r="B1482" s="40"/>
      <c r="C1482" s="98"/>
      <c r="D1482" s="99"/>
      <c r="E1482" s="99"/>
      <c r="F1482" s="40"/>
      <c r="G1482" s="40"/>
      <c r="H1482" s="40"/>
      <c r="I1482" s="40"/>
      <c r="J1482" s="40"/>
      <c r="K1482" s="40"/>
      <c r="L1482" s="38"/>
      <c r="M1482" s="40"/>
      <c r="N1482" s="38"/>
      <c r="O1482" s="38"/>
      <c r="P1482" s="40"/>
      <c r="Q1482" s="43"/>
    </row>
    <row r="1483" spans="1:17" ht="16.5" customHeight="1" x14ac:dyDescent="0.2">
      <c r="A1483" s="98"/>
      <c r="B1483" s="40"/>
      <c r="C1483" s="98"/>
      <c r="D1483" s="99"/>
      <c r="E1483" s="99"/>
      <c r="F1483" s="40"/>
      <c r="G1483" s="40"/>
      <c r="H1483" s="40"/>
      <c r="I1483" s="40"/>
      <c r="J1483" s="40"/>
      <c r="K1483" s="40"/>
      <c r="L1483" s="38"/>
      <c r="M1483" s="40"/>
      <c r="N1483" s="38"/>
      <c r="O1483" s="38"/>
      <c r="P1483" s="40"/>
      <c r="Q1483" s="43"/>
    </row>
    <row r="1484" spans="1:17" ht="16.5" customHeight="1" x14ac:dyDescent="0.2">
      <c r="A1484" s="98"/>
      <c r="B1484" s="40"/>
      <c r="C1484" s="98"/>
      <c r="D1484" s="99"/>
      <c r="E1484" s="99"/>
      <c r="F1484" s="40"/>
      <c r="G1484" s="40"/>
      <c r="H1484" s="40"/>
      <c r="I1484" s="40"/>
      <c r="J1484" s="40"/>
      <c r="K1484" s="40"/>
      <c r="L1484" s="38"/>
      <c r="M1484" s="40"/>
      <c r="N1484" s="38"/>
      <c r="O1484" s="38"/>
      <c r="P1484" s="40"/>
      <c r="Q1484" s="43"/>
    </row>
    <row r="1485" spans="1:17" ht="16.5" customHeight="1" x14ac:dyDescent="0.2">
      <c r="A1485" s="98"/>
      <c r="B1485" s="40"/>
      <c r="C1485" s="98"/>
      <c r="D1485" s="99"/>
      <c r="E1485" s="99"/>
      <c r="F1485" s="40"/>
      <c r="G1485" s="40"/>
      <c r="H1485" s="40"/>
      <c r="I1485" s="40"/>
      <c r="J1485" s="40"/>
      <c r="K1485" s="40"/>
      <c r="L1485" s="38"/>
      <c r="M1485" s="40"/>
      <c r="N1485" s="38"/>
      <c r="O1485" s="38"/>
      <c r="P1485" s="40"/>
      <c r="Q1485" s="43"/>
    </row>
    <row r="1486" spans="1:17" ht="16.5" customHeight="1" x14ac:dyDescent="0.2">
      <c r="A1486" s="98"/>
      <c r="B1486" s="40"/>
      <c r="C1486" s="98"/>
      <c r="D1486" s="99"/>
      <c r="E1486" s="99"/>
      <c r="F1486" s="40"/>
      <c r="G1486" s="40"/>
      <c r="H1486" s="40"/>
      <c r="I1486" s="40"/>
      <c r="J1486" s="40"/>
      <c r="K1486" s="40"/>
      <c r="L1486" s="38"/>
      <c r="M1486" s="40"/>
      <c r="N1486" s="38"/>
      <c r="O1486" s="38"/>
      <c r="P1486" s="40"/>
      <c r="Q1486" s="43"/>
    </row>
    <row r="1487" spans="1:17" ht="16.5" customHeight="1" x14ac:dyDescent="0.2">
      <c r="A1487" s="98"/>
      <c r="B1487" s="40"/>
      <c r="C1487" s="98"/>
      <c r="D1487" s="99"/>
      <c r="E1487" s="99"/>
      <c r="F1487" s="40"/>
      <c r="G1487" s="40"/>
      <c r="H1487" s="40"/>
      <c r="I1487" s="40"/>
      <c r="J1487" s="40"/>
      <c r="K1487" s="40"/>
      <c r="L1487" s="38"/>
      <c r="M1487" s="40"/>
      <c r="N1487" s="38"/>
      <c r="O1487" s="38"/>
      <c r="P1487" s="40"/>
      <c r="Q1487" s="43"/>
    </row>
    <row r="1488" spans="1:17" ht="16.5" customHeight="1" x14ac:dyDescent="0.2">
      <c r="A1488" s="98"/>
      <c r="B1488" s="40"/>
      <c r="C1488" s="98"/>
      <c r="D1488" s="99"/>
      <c r="E1488" s="99"/>
      <c r="F1488" s="40"/>
      <c r="G1488" s="40"/>
      <c r="H1488" s="40"/>
      <c r="I1488" s="40"/>
      <c r="J1488" s="40"/>
      <c r="K1488" s="40"/>
      <c r="L1488" s="38"/>
      <c r="M1488" s="40"/>
      <c r="N1488" s="38"/>
      <c r="O1488" s="38"/>
      <c r="P1488" s="40"/>
      <c r="Q1488" s="43"/>
    </row>
    <row r="1489" spans="1:17" ht="16.5" customHeight="1" x14ac:dyDescent="0.2">
      <c r="A1489" s="98"/>
      <c r="B1489" s="40"/>
      <c r="C1489" s="98"/>
      <c r="D1489" s="99"/>
      <c r="E1489" s="99"/>
      <c r="F1489" s="40"/>
      <c r="G1489" s="40"/>
      <c r="H1489" s="40"/>
      <c r="I1489" s="40"/>
      <c r="J1489" s="40"/>
      <c r="K1489" s="40"/>
      <c r="L1489" s="38"/>
      <c r="M1489" s="40"/>
      <c r="N1489" s="38"/>
      <c r="O1489" s="38"/>
      <c r="P1489" s="40"/>
      <c r="Q1489" s="43"/>
    </row>
    <row r="1490" spans="1:17" ht="16.5" customHeight="1" x14ac:dyDescent="0.2">
      <c r="A1490" s="98"/>
      <c r="B1490" s="40"/>
      <c r="C1490" s="98"/>
      <c r="D1490" s="99"/>
      <c r="E1490" s="99"/>
      <c r="F1490" s="40"/>
      <c r="G1490" s="40"/>
      <c r="H1490" s="40"/>
      <c r="I1490" s="40"/>
      <c r="J1490" s="40"/>
      <c r="K1490" s="40"/>
      <c r="L1490" s="38"/>
      <c r="M1490" s="40"/>
      <c r="N1490" s="38"/>
      <c r="O1490" s="38"/>
      <c r="P1490" s="40"/>
      <c r="Q1490" s="43"/>
    </row>
    <row r="1491" spans="1:17" ht="16.5" customHeight="1" x14ac:dyDescent="0.2">
      <c r="A1491" s="98"/>
      <c r="B1491" s="40"/>
      <c r="C1491" s="98"/>
      <c r="D1491" s="99"/>
      <c r="E1491" s="99"/>
      <c r="F1491" s="40"/>
      <c r="G1491" s="40"/>
      <c r="H1491" s="40"/>
      <c r="I1491" s="40"/>
      <c r="J1491" s="40"/>
      <c r="K1491" s="40"/>
      <c r="L1491" s="38"/>
      <c r="M1491" s="40"/>
      <c r="N1491" s="38"/>
      <c r="O1491" s="38"/>
      <c r="P1491" s="40"/>
      <c r="Q1491" s="43"/>
    </row>
    <row r="1492" spans="1:17" ht="16.5" customHeight="1" x14ac:dyDescent="0.2">
      <c r="A1492" s="98"/>
      <c r="B1492" s="40"/>
      <c r="C1492" s="98"/>
      <c r="D1492" s="99"/>
      <c r="E1492" s="99"/>
      <c r="F1492" s="40"/>
      <c r="G1492" s="40"/>
      <c r="H1492" s="40"/>
      <c r="I1492" s="40"/>
      <c r="J1492" s="40"/>
      <c r="K1492" s="40"/>
      <c r="L1492" s="38"/>
      <c r="M1492" s="40"/>
      <c r="N1492" s="38"/>
      <c r="O1492" s="38"/>
      <c r="P1492" s="40"/>
      <c r="Q1492" s="43"/>
    </row>
    <row r="1493" spans="1:17" ht="16.5" customHeight="1" x14ac:dyDescent="0.2">
      <c r="A1493" s="98"/>
      <c r="B1493" s="40"/>
      <c r="C1493" s="98"/>
      <c r="D1493" s="99"/>
      <c r="E1493" s="99"/>
      <c r="F1493" s="40"/>
      <c r="G1493" s="40"/>
      <c r="H1493" s="40"/>
      <c r="I1493" s="40"/>
      <c r="J1493" s="40"/>
      <c r="K1493" s="40"/>
      <c r="L1493" s="38"/>
      <c r="M1493" s="40"/>
      <c r="N1493" s="38"/>
      <c r="O1493" s="38"/>
      <c r="P1493" s="40"/>
      <c r="Q1493" s="43"/>
    </row>
    <row r="1494" spans="1:17" ht="16.5" customHeight="1" x14ac:dyDescent="0.2">
      <c r="A1494" s="98"/>
      <c r="B1494" s="40"/>
      <c r="C1494" s="98"/>
      <c r="D1494" s="99"/>
      <c r="E1494" s="99"/>
      <c r="F1494" s="40"/>
      <c r="G1494" s="40"/>
      <c r="H1494" s="40"/>
      <c r="I1494" s="40"/>
      <c r="J1494" s="40"/>
      <c r="K1494" s="40"/>
      <c r="L1494" s="38"/>
      <c r="M1494" s="40"/>
      <c r="N1494" s="38"/>
      <c r="O1494" s="38"/>
      <c r="P1494" s="40"/>
      <c r="Q1494" s="43"/>
    </row>
    <row r="1495" spans="1:17" ht="16.5" customHeight="1" x14ac:dyDescent="0.2">
      <c r="A1495" s="98"/>
      <c r="B1495" s="40"/>
      <c r="C1495" s="98"/>
      <c r="D1495" s="99"/>
      <c r="E1495" s="99"/>
      <c r="F1495" s="40"/>
      <c r="G1495" s="40"/>
      <c r="H1495" s="40"/>
      <c r="I1495" s="40"/>
      <c r="J1495" s="40"/>
      <c r="K1495" s="40"/>
      <c r="L1495" s="38"/>
      <c r="M1495" s="40"/>
      <c r="N1495" s="38"/>
      <c r="O1495" s="38"/>
      <c r="P1495" s="40"/>
      <c r="Q1495" s="43"/>
    </row>
    <row r="1496" spans="1:17" ht="16.5" customHeight="1" x14ac:dyDescent="0.2">
      <c r="A1496" s="98"/>
      <c r="B1496" s="40"/>
      <c r="C1496" s="98"/>
      <c r="D1496" s="99"/>
      <c r="E1496" s="99"/>
      <c r="F1496" s="40"/>
      <c r="G1496" s="40"/>
      <c r="H1496" s="40"/>
      <c r="I1496" s="40"/>
      <c r="J1496" s="40"/>
      <c r="K1496" s="40"/>
      <c r="L1496" s="38"/>
      <c r="M1496" s="40"/>
      <c r="N1496" s="38"/>
      <c r="O1496" s="38"/>
      <c r="P1496" s="40"/>
      <c r="Q1496" s="43"/>
    </row>
    <row r="1497" spans="1:17" ht="16.5" customHeight="1" x14ac:dyDescent="0.2">
      <c r="A1497" s="98"/>
      <c r="B1497" s="40"/>
      <c r="C1497" s="98"/>
      <c r="D1497" s="99"/>
      <c r="E1497" s="99"/>
      <c r="F1497" s="40"/>
      <c r="G1497" s="40"/>
      <c r="H1497" s="40"/>
      <c r="I1497" s="40"/>
      <c r="J1497" s="40"/>
      <c r="K1497" s="40"/>
      <c r="L1497" s="38"/>
      <c r="M1497" s="40"/>
      <c r="N1497" s="38"/>
      <c r="O1497" s="38"/>
      <c r="P1497" s="40"/>
      <c r="Q1497" s="43"/>
    </row>
    <row r="1498" spans="1:17" ht="16.5" customHeight="1" x14ac:dyDescent="0.2">
      <c r="A1498" s="98"/>
      <c r="B1498" s="40"/>
      <c r="C1498" s="98"/>
      <c r="D1498" s="99"/>
      <c r="E1498" s="99"/>
      <c r="F1498" s="40"/>
      <c r="G1498" s="40"/>
      <c r="H1498" s="40"/>
      <c r="I1498" s="40"/>
      <c r="J1498" s="40"/>
      <c r="K1498" s="40"/>
      <c r="L1498" s="38"/>
      <c r="M1498" s="40"/>
      <c r="N1498" s="38"/>
      <c r="O1498" s="38"/>
      <c r="P1498" s="40"/>
      <c r="Q1498" s="43"/>
    </row>
    <row r="1499" spans="1:17" ht="16.5" customHeight="1" x14ac:dyDescent="0.2">
      <c r="A1499" s="98"/>
      <c r="B1499" s="40"/>
      <c r="C1499" s="98"/>
      <c r="D1499" s="99"/>
      <c r="E1499" s="99"/>
      <c r="F1499" s="40"/>
      <c r="G1499" s="40"/>
      <c r="H1499" s="40"/>
      <c r="I1499" s="40"/>
      <c r="J1499" s="40"/>
      <c r="K1499" s="40"/>
      <c r="L1499" s="38"/>
      <c r="M1499" s="40"/>
      <c r="N1499" s="38"/>
      <c r="O1499" s="38"/>
      <c r="P1499" s="40"/>
      <c r="Q1499" s="43"/>
    </row>
    <row r="1500" spans="1:17" ht="16.5" customHeight="1" x14ac:dyDescent="0.2">
      <c r="A1500" s="98"/>
      <c r="B1500" s="40"/>
      <c r="C1500" s="98"/>
      <c r="D1500" s="99"/>
      <c r="E1500" s="99"/>
      <c r="F1500" s="40"/>
      <c r="G1500" s="40"/>
      <c r="H1500" s="40"/>
      <c r="I1500" s="40"/>
      <c r="J1500" s="40"/>
      <c r="K1500" s="40"/>
      <c r="L1500" s="38"/>
      <c r="M1500" s="40"/>
      <c r="N1500" s="38"/>
      <c r="O1500" s="38"/>
      <c r="P1500" s="40"/>
      <c r="Q1500" s="43"/>
    </row>
    <row r="1501" spans="1:17" ht="16.5" customHeight="1" x14ac:dyDescent="0.2">
      <c r="A1501" s="98"/>
      <c r="B1501" s="40"/>
      <c r="C1501" s="98"/>
      <c r="D1501" s="99"/>
      <c r="E1501" s="99"/>
      <c r="F1501" s="40"/>
      <c r="G1501" s="40"/>
      <c r="H1501" s="40"/>
      <c r="I1501" s="40"/>
      <c r="J1501" s="40"/>
      <c r="K1501" s="40"/>
      <c r="L1501" s="38"/>
      <c r="M1501" s="40"/>
      <c r="N1501" s="38"/>
      <c r="O1501" s="38"/>
      <c r="P1501" s="40"/>
      <c r="Q1501" s="43"/>
    </row>
    <row r="1502" spans="1:17" ht="16.5" customHeight="1" x14ac:dyDescent="0.2">
      <c r="A1502" s="98"/>
      <c r="B1502" s="40"/>
      <c r="C1502" s="98"/>
      <c r="D1502" s="99"/>
      <c r="E1502" s="99"/>
      <c r="F1502" s="40"/>
      <c r="G1502" s="40"/>
      <c r="H1502" s="40"/>
      <c r="I1502" s="40"/>
      <c r="J1502" s="40"/>
      <c r="K1502" s="40"/>
      <c r="L1502" s="38"/>
      <c r="M1502" s="40"/>
      <c r="N1502" s="38"/>
      <c r="O1502" s="38"/>
      <c r="P1502" s="40"/>
      <c r="Q1502" s="43"/>
    </row>
    <row r="1503" spans="1:17" ht="16.5" customHeight="1" x14ac:dyDescent="0.2">
      <c r="A1503" s="98"/>
      <c r="B1503" s="40"/>
      <c r="C1503" s="98"/>
      <c r="D1503" s="99"/>
      <c r="E1503" s="99"/>
      <c r="F1503" s="40"/>
      <c r="G1503" s="40"/>
      <c r="H1503" s="40"/>
      <c r="I1503" s="40"/>
      <c r="J1503" s="40"/>
      <c r="K1503" s="40"/>
      <c r="L1503" s="38"/>
      <c r="M1503" s="40"/>
      <c r="N1503" s="38"/>
      <c r="O1503" s="38"/>
      <c r="P1503" s="40"/>
      <c r="Q1503" s="43"/>
    </row>
    <row r="1504" spans="1:17" ht="16.5" customHeight="1" x14ac:dyDescent="0.2">
      <c r="A1504" s="98"/>
      <c r="B1504" s="40"/>
      <c r="C1504" s="98"/>
      <c r="D1504" s="99"/>
      <c r="E1504" s="99"/>
      <c r="F1504" s="40"/>
      <c r="G1504" s="40"/>
      <c r="H1504" s="40"/>
      <c r="I1504" s="40"/>
      <c r="J1504" s="40"/>
      <c r="K1504" s="40"/>
      <c r="L1504" s="38"/>
      <c r="M1504" s="40"/>
      <c r="N1504" s="38"/>
      <c r="O1504" s="38"/>
      <c r="P1504" s="40"/>
      <c r="Q1504" s="43"/>
    </row>
    <row r="1505" spans="1:17" ht="16.5" customHeight="1" x14ac:dyDescent="0.2">
      <c r="A1505" s="98"/>
      <c r="B1505" s="40"/>
      <c r="C1505" s="98"/>
      <c r="D1505" s="99"/>
      <c r="E1505" s="99"/>
      <c r="F1505" s="40"/>
      <c r="G1505" s="40"/>
      <c r="H1505" s="40"/>
      <c r="I1505" s="40"/>
      <c r="J1505" s="40"/>
      <c r="K1505" s="40"/>
      <c r="L1505" s="38"/>
      <c r="M1505" s="40"/>
      <c r="N1505" s="38"/>
      <c r="O1505" s="38"/>
      <c r="P1505" s="40"/>
      <c r="Q1505" s="43"/>
    </row>
    <row r="1506" spans="1:17" ht="16.5" customHeight="1" x14ac:dyDescent="0.2">
      <c r="A1506" s="98"/>
      <c r="B1506" s="40"/>
      <c r="C1506" s="98"/>
      <c r="D1506" s="99"/>
      <c r="E1506" s="99"/>
      <c r="F1506" s="40"/>
      <c r="G1506" s="40"/>
      <c r="H1506" s="40"/>
      <c r="I1506" s="40"/>
      <c r="J1506" s="40"/>
      <c r="K1506" s="40"/>
      <c r="L1506" s="38"/>
      <c r="M1506" s="40"/>
      <c r="N1506" s="38"/>
      <c r="O1506" s="38"/>
      <c r="P1506" s="40"/>
      <c r="Q1506" s="43"/>
    </row>
    <row r="1507" spans="1:17" ht="16.5" customHeight="1" x14ac:dyDescent="0.2">
      <c r="A1507" s="98"/>
      <c r="B1507" s="40"/>
      <c r="C1507" s="98"/>
      <c r="D1507" s="99"/>
      <c r="E1507" s="99"/>
      <c r="F1507" s="40"/>
      <c r="G1507" s="40"/>
      <c r="H1507" s="40"/>
      <c r="I1507" s="40"/>
      <c r="J1507" s="40"/>
      <c r="K1507" s="40"/>
      <c r="L1507" s="38"/>
      <c r="M1507" s="40"/>
      <c r="N1507" s="38"/>
      <c r="O1507" s="38"/>
      <c r="P1507" s="40"/>
      <c r="Q1507" s="43"/>
    </row>
    <row r="1508" spans="1:17" ht="16.5" customHeight="1" x14ac:dyDescent="0.2">
      <c r="A1508" s="98"/>
      <c r="B1508" s="40"/>
      <c r="C1508" s="98"/>
      <c r="D1508" s="99"/>
      <c r="E1508" s="99"/>
      <c r="F1508" s="40"/>
      <c r="G1508" s="40"/>
      <c r="H1508" s="40"/>
      <c r="I1508" s="40"/>
      <c r="J1508" s="40"/>
      <c r="K1508" s="40"/>
      <c r="L1508" s="38"/>
      <c r="M1508" s="40"/>
      <c r="N1508" s="38"/>
      <c r="O1508" s="38"/>
      <c r="P1508" s="40"/>
      <c r="Q1508" s="43"/>
    </row>
    <row r="1509" spans="1:17" ht="16.5" customHeight="1" x14ac:dyDescent="0.2">
      <c r="A1509" s="98"/>
      <c r="B1509" s="40"/>
      <c r="C1509" s="98"/>
      <c r="D1509" s="99"/>
      <c r="E1509" s="99"/>
      <c r="F1509" s="40"/>
      <c r="G1509" s="40"/>
      <c r="H1509" s="40"/>
      <c r="I1509" s="40"/>
      <c r="J1509" s="40"/>
      <c r="K1509" s="40"/>
      <c r="L1509" s="38"/>
      <c r="M1509" s="40"/>
      <c r="N1509" s="38"/>
      <c r="O1509" s="38"/>
      <c r="P1509" s="40"/>
      <c r="Q1509" s="43"/>
    </row>
    <row r="1510" spans="1:17" ht="16.5" customHeight="1" x14ac:dyDescent="0.2">
      <c r="A1510" s="98"/>
      <c r="B1510" s="40"/>
      <c r="C1510" s="98"/>
      <c r="D1510" s="99"/>
      <c r="E1510" s="99"/>
      <c r="F1510" s="40"/>
      <c r="G1510" s="40"/>
      <c r="H1510" s="40"/>
      <c r="I1510" s="40"/>
      <c r="J1510" s="40"/>
      <c r="K1510" s="40"/>
      <c r="L1510" s="38"/>
      <c r="M1510" s="40"/>
      <c r="N1510" s="38"/>
      <c r="O1510" s="38"/>
      <c r="P1510" s="40"/>
      <c r="Q1510" s="43"/>
    </row>
    <row r="1511" spans="1:17" ht="16.5" customHeight="1" x14ac:dyDescent="0.2">
      <c r="A1511" s="98"/>
      <c r="B1511" s="40"/>
      <c r="C1511" s="98"/>
      <c r="D1511" s="99"/>
      <c r="E1511" s="99"/>
      <c r="F1511" s="40"/>
      <c r="G1511" s="40"/>
      <c r="H1511" s="40"/>
      <c r="I1511" s="40"/>
      <c r="J1511" s="40"/>
      <c r="K1511" s="40"/>
      <c r="L1511" s="38"/>
      <c r="M1511" s="40"/>
      <c r="N1511" s="38"/>
      <c r="O1511" s="38"/>
      <c r="P1511" s="40"/>
      <c r="Q1511" s="43"/>
    </row>
    <row r="1512" spans="1:17" ht="16.5" customHeight="1" x14ac:dyDescent="0.2">
      <c r="A1512" s="98"/>
      <c r="B1512" s="40"/>
      <c r="C1512" s="98"/>
      <c r="D1512" s="99"/>
      <c r="E1512" s="99"/>
      <c r="F1512" s="40"/>
      <c r="G1512" s="40"/>
      <c r="H1512" s="40"/>
      <c r="I1512" s="40"/>
      <c r="J1512" s="40"/>
      <c r="K1512" s="40"/>
      <c r="L1512" s="38"/>
      <c r="M1512" s="40"/>
      <c r="N1512" s="38"/>
      <c r="O1512" s="38"/>
      <c r="P1512" s="40"/>
      <c r="Q1512" s="43"/>
    </row>
  </sheetData>
  <sortState xmlns:xlrd2="http://schemas.microsoft.com/office/spreadsheetml/2017/richdata2" ref="A1:AJ1512">
    <sortCondition ref="C1:C1512"/>
    <sortCondition ref="D1:D1512"/>
    <sortCondition ref="E1:E1512"/>
    <sortCondition ref="H1:H1512"/>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950"/>
  <sheetViews>
    <sheetView workbookViewId="0">
      <selection activeCell="I24" sqref="I24"/>
    </sheetView>
  </sheetViews>
  <sheetFormatPr baseColWidth="10" defaultColWidth="11.28515625" defaultRowHeight="15" customHeight="1" x14ac:dyDescent="0.2"/>
  <cols>
    <col min="1" max="1" width="12.7109375" customWidth="1"/>
    <col min="2" max="2" width="31" customWidth="1"/>
    <col min="3" max="3" width="12" customWidth="1"/>
    <col min="4" max="4" width="14" customWidth="1"/>
    <col min="5" max="5" width="10.5703125" customWidth="1"/>
    <col min="6" max="6" width="44.7109375" customWidth="1"/>
    <col min="7" max="26" width="10.5703125" customWidth="1"/>
  </cols>
  <sheetData>
    <row r="1" spans="1:10" ht="15.75" customHeight="1" x14ac:dyDescent="0.3">
      <c r="A1" s="1" t="s">
        <v>0</v>
      </c>
      <c r="B1" s="1" t="s">
        <v>3</v>
      </c>
      <c r="C1" s="1" t="s">
        <v>4</v>
      </c>
      <c r="D1" s="1" t="s">
        <v>5</v>
      </c>
      <c r="E1" s="3"/>
      <c r="F1" s="3"/>
      <c r="G1" s="105" t="s">
        <v>5181</v>
      </c>
      <c r="H1" s="105" t="s">
        <v>5182</v>
      </c>
      <c r="I1" s="105" t="s">
        <v>5186</v>
      </c>
      <c r="J1" s="105" t="s">
        <v>5192</v>
      </c>
    </row>
    <row r="2" spans="1:10" ht="15.75" customHeight="1" x14ac:dyDescent="0.2">
      <c r="A2" s="5" t="s">
        <v>11</v>
      </c>
      <c r="B2" s="6" t="s">
        <v>12</v>
      </c>
      <c r="C2" s="11" t="s">
        <v>14</v>
      </c>
      <c r="D2" s="11" t="s">
        <v>24</v>
      </c>
      <c r="E2" s="110" t="s">
        <v>26</v>
      </c>
      <c r="F2" s="110"/>
    </row>
    <row r="3" spans="1:10" ht="15.75" customHeight="1" x14ac:dyDescent="0.2">
      <c r="A3" s="5" t="s">
        <v>11</v>
      </c>
      <c r="B3" s="6" t="s">
        <v>22</v>
      </c>
      <c r="C3" s="11" t="s">
        <v>14</v>
      </c>
      <c r="D3" s="11" t="s">
        <v>34</v>
      </c>
      <c r="E3" s="110"/>
      <c r="F3" s="110"/>
    </row>
    <row r="4" spans="1:10" ht="15.75" customHeight="1" x14ac:dyDescent="0.2">
      <c r="A4" s="5" t="s">
        <v>11</v>
      </c>
      <c r="B4" s="6" t="s">
        <v>25</v>
      </c>
      <c r="C4" s="11" t="s">
        <v>14</v>
      </c>
      <c r="D4" s="11" t="s">
        <v>36</v>
      </c>
      <c r="E4" s="110"/>
      <c r="F4" s="110"/>
    </row>
    <row r="5" spans="1:10" ht="15.75" customHeight="1" x14ac:dyDescent="0.2">
      <c r="A5" s="5" t="s">
        <v>11</v>
      </c>
      <c r="B5" s="6" t="s">
        <v>5197</v>
      </c>
      <c r="C5" s="11" t="s">
        <v>14</v>
      </c>
      <c r="D5" s="11" t="s">
        <v>39</v>
      </c>
      <c r="E5" s="110"/>
      <c r="F5" s="110"/>
    </row>
    <row r="6" spans="1:10" ht="15.75" customHeight="1" x14ac:dyDescent="0.2">
      <c r="A6" s="5" t="s">
        <v>11</v>
      </c>
      <c r="B6" s="6" t="s">
        <v>28</v>
      </c>
      <c r="C6" s="11" t="s">
        <v>14</v>
      </c>
      <c r="D6" s="11" t="s">
        <v>40</v>
      </c>
      <c r="E6" s="110"/>
      <c r="F6" s="110"/>
    </row>
    <row r="7" spans="1:10" ht="15.75" customHeight="1" x14ac:dyDescent="0.2">
      <c r="A7" s="5" t="s">
        <v>11</v>
      </c>
      <c r="B7" s="6" t="s">
        <v>37</v>
      </c>
      <c r="C7" s="11" t="s">
        <v>14</v>
      </c>
      <c r="D7" s="11" t="s">
        <v>43</v>
      </c>
      <c r="E7" s="110"/>
      <c r="F7" s="110"/>
    </row>
    <row r="8" spans="1:10" ht="15.75" customHeight="1" x14ac:dyDescent="0.2">
      <c r="A8" s="5" t="s">
        <v>11</v>
      </c>
      <c r="B8" s="6" t="s">
        <v>38</v>
      </c>
      <c r="C8" s="11" t="s">
        <v>14</v>
      </c>
      <c r="D8" s="11" t="s">
        <v>44</v>
      </c>
      <c r="E8" s="110"/>
      <c r="F8" s="110"/>
    </row>
    <row r="9" spans="1:10" ht="15.75" customHeight="1" x14ac:dyDescent="0.2">
      <c r="A9" s="5" t="s">
        <v>11</v>
      </c>
      <c r="B9" s="6" t="s">
        <v>35</v>
      </c>
      <c r="C9" s="11" t="s">
        <v>14</v>
      </c>
      <c r="D9" s="11" t="s">
        <v>42</v>
      </c>
      <c r="E9" s="110"/>
      <c r="F9" s="110"/>
    </row>
    <row r="10" spans="1:10" ht="15.75" customHeight="1" x14ac:dyDescent="0.2">
      <c r="A10" s="13"/>
      <c r="C10" s="14"/>
      <c r="D10" s="14"/>
    </row>
    <row r="11" spans="1:10" ht="15.75" customHeight="1" x14ac:dyDescent="0.2">
      <c r="A11" s="15" t="s">
        <v>7</v>
      </c>
      <c r="B11" s="8" t="s">
        <v>5177</v>
      </c>
      <c r="C11" s="16" t="s">
        <v>46</v>
      </c>
      <c r="D11" s="16" t="s">
        <v>5178</v>
      </c>
      <c r="E11" s="111" t="s">
        <v>48</v>
      </c>
      <c r="F11" s="111"/>
      <c r="G11" t="s">
        <v>5183</v>
      </c>
      <c r="H11" t="s">
        <v>11</v>
      </c>
    </row>
    <row r="12" spans="1:10" ht="15.75" customHeight="1" x14ac:dyDescent="0.2">
      <c r="A12" s="15" t="s">
        <v>7</v>
      </c>
      <c r="B12" s="8" t="s">
        <v>13</v>
      </c>
      <c r="C12" s="16" t="s">
        <v>46</v>
      </c>
      <c r="D12" s="16" t="s">
        <v>47</v>
      </c>
      <c r="E12" s="111"/>
      <c r="F12" s="111"/>
      <c r="G12" t="s">
        <v>47</v>
      </c>
      <c r="H12" t="s">
        <v>13</v>
      </c>
    </row>
    <row r="13" spans="1:10" ht="15.75" customHeight="1" x14ac:dyDescent="0.2">
      <c r="A13" s="15" t="s">
        <v>7</v>
      </c>
      <c r="B13" s="8" t="s">
        <v>23</v>
      </c>
      <c r="C13" s="16" t="s">
        <v>46</v>
      </c>
      <c r="D13" s="16" t="s">
        <v>49</v>
      </c>
      <c r="E13" s="111"/>
      <c r="F13" s="111"/>
      <c r="G13" t="s">
        <v>228</v>
      </c>
      <c r="H13" t="s">
        <v>5179</v>
      </c>
    </row>
    <row r="14" spans="1:10" ht="15.75" customHeight="1" x14ac:dyDescent="0.2">
      <c r="A14" s="15" t="s">
        <v>7</v>
      </c>
      <c r="B14" s="8" t="s">
        <v>45</v>
      </c>
      <c r="C14" s="16" t="s">
        <v>46</v>
      </c>
      <c r="D14" s="16" t="s">
        <v>87</v>
      </c>
      <c r="E14" s="111"/>
      <c r="F14" s="111"/>
      <c r="G14" t="s">
        <v>87</v>
      </c>
      <c r="H14" t="s">
        <v>5180</v>
      </c>
    </row>
    <row r="15" spans="1:10" ht="15.75" customHeight="1" x14ac:dyDescent="0.2">
      <c r="A15" s="15" t="s">
        <v>7</v>
      </c>
      <c r="B15" s="8" t="s">
        <v>5176</v>
      </c>
      <c r="C15" s="16" t="s">
        <v>46</v>
      </c>
      <c r="D15" s="16" t="s">
        <v>4206</v>
      </c>
      <c r="E15" s="111"/>
      <c r="F15" s="111"/>
      <c r="G15" t="s">
        <v>4206</v>
      </c>
      <c r="H15" t="s">
        <v>5176</v>
      </c>
    </row>
    <row r="16" spans="1:10" ht="15.75" customHeight="1" x14ac:dyDescent="0.2">
      <c r="A16" s="15" t="s">
        <v>7</v>
      </c>
      <c r="B16" s="8" t="s">
        <v>5226</v>
      </c>
      <c r="C16" s="16" t="s">
        <v>46</v>
      </c>
      <c r="D16" s="16" t="s">
        <v>732</v>
      </c>
      <c r="E16" s="111"/>
      <c r="F16" s="111"/>
      <c r="G16" t="s">
        <v>732</v>
      </c>
      <c r="H16" t="s">
        <v>5227</v>
      </c>
    </row>
    <row r="17" spans="1:10" ht="15.75" customHeight="1" x14ac:dyDescent="0.2">
      <c r="A17" s="13"/>
      <c r="C17" s="14"/>
      <c r="D17" s="14"/>
      <c r="E17" s="12"/>
    </row>
    <row r="18" spans="1:10" ht="15.75" customHeight="1" x14ac:dyDescent="0.2">
      <c r="A18" s="17" t="s">
        <v>1</v>
      </c>
      <c r="B18" s="4" t="s">
        <v>5219</v>
      </c>
      <c r="C18" s="18" t="s">
        <v>52</v>
      </c>
      <c r="D18" s="18" t="s">
        <v>732</v>
      </c>
      <c r="E18" s="108" t="s">
        <v>54</v>
      </c>
      <c r="F18" s="108"/>
      <c r="I18" s="14" t="s">
        <v>5184</v>
      </c>
      <c r="J18" t="s">
        <v>5190</v>
      </c>
    </row>
    <row r="19" spans="1:10" ht="15.75" customHeight="1" x14ac:dyDescent="0.2">
      <c r="A19" s="17" t="s">
        <v>1</v>
      </c>
      <c r="B19" s="4" t="s">
        <v>4740</v>
      </c>
      <c r="C19" s="18" t="s">
        <v>52</v>
      </c>
      <c r="D19" s="18" t="s">
        <v>4147</v>
      </c>
      <c r="E19" s="108"/>
      <c r="F19" s="108"/>
      <c r="I19" s="14" t="s">
        <v>2075</v>
      </c>
      <c r="J19" t="s">
        <v>5191</v>
      </c>
    </row>
    <row r="20" spans="1:10" ht="15.75" customHeight="1" x14ac:dyDescent="0.2">
      <c r="A20" s="17" t="s">
        <v>1</v>
      </c>
      <c r="B20" s="4" t="s">
        <v>4741</v>
      </c>
      <c r="C20" s="18" t="s">
        <v>52</v>
      </c>
      <c r="D20" s="18" t="s">
        <v>4151</v>
      </c>
      <c r="E20" s="108"/>
      <c r="F20" s="108"/>
      <c r="I20" s="14" t="s">
        <v>2075</v>
      </c>
      <c r="J20" t="s">
        <v>5191</v>
      </c>
    </row>
    <row r="21" spans="1:10" ht="15.75" customHeight="1" x14ac:dyDescent="0.2">
      <c r="A21" s="17" t="s">
        <v>1</v>
      </c>
      <c r="B21" s="4" t="s">
        <v>4747</v>
      </c>
      <c r="C21" s="18" t="s">
        <v>52</v>
      </c>
      <c r="D21" s="18" t="s">
        <v>4153</v>
      </c>
      <c r="E21" s="108"/>
      <c r="F21" s="108"/>
      <c r="I21" s="14" t="s">
        <v>5184</v>
      </c>
      <c r="J21" t="s">
        <v>5190</v>
      </c>
    </row>
    <row r="22" spans="1:10" ht="15.75" customHeight="1" x14ac:dyDescent="0.2">
      <c r="A22" s="17" t="s">
        <v>1</v>
      </c>
      <c r="B22" s="4" t="s">
        <v>4748</v>
      </c>
      <c r="C22" s="18" t="s">
        <v>52</v>
      </c>
      <c r="D22" s="18" t="s">
        <v>4161</v>
      </c>
      <c r="E22" s="108"/>
      <c r="F22" s="108"/>
      <c r="I22" s="14" t="s">
        <v>5184</v>
      </c>
      <c r="J22" t="s">
        <v>5190</v>
      </c>
    </row>
    <row r="23" spans="1:10" ht="15.75" customHeight="1" x14ac:dyDescent="0.2">
      <c r="A23" s="17" t="s">
        <v>1</v>
      </c>
      <c r="B23" s="4" t="s">
        <v>4749</v>
      </c>
      <c r="C23" s="18" t="s">
        <v>52</v>
      </c>
      <c r="D23" s="18" t="s">
        <v>4162</v>
      </c>
      <c r="E23" s="108"/>
      <c r="F23" s="108"/>
      <c r="I23" s="14" t="s">
        <v>5184</v>
      </c>
      <c r="J23" t="s">
        <v>5190</v>
      </c>
    </row>
    <row r="24" spans="1:10" ht="15.75" customHeight="1" x14ac:dyDescent="0.2">
      <c r="A24" s="17" t="s">
        <v>1</v>
      </c>
      <c r="B24" s="4" t="s">
        <v>4750</v>
      </c>
      <c r="C24" s="18" t="s">
        <v>52</v>
      </c>
      <c r="D24" s="18" t="s">
        <v>4166</v>
      </c>
      <c r="E24" s="108"/>
      <c r="F24" s="108"/>
      <c r="I24" s="14" t="s">
        <v>2075</v>
      </c>
      <c r="J24" t="s">
        <v>5191</v>
      </c>
    </row>
    <row r="25" spans="1:10" ht="15.75" customHeight="1" x14ac:dyDescent="0.2">
      <c r="A25" s="17" t="s">
        <v>1</v>
      </c>
      <c r="B25" s="4" t="s">
        <v>4751</v>
      </c>
      <c r="C25" s="18" t="s">
        <v>52</v>
      </c>
      <c r="D25" s="18" t="s">
        <v>4173</v>
      </c>
      <c r="E25" s="108"/>
      <c r="F25" s="108"/>
      <c r="I25" s="14" t="s">
        <v>2075</v>
      </c>
      <c r="J25" t="s">
        <v>5191</v>
      </c>
    </row>
    <row r="26" spans="1:10" ht="15.75" customHeight="1" x14ac:dyDescent="0.2">
      <c r="A26" s="17" t="s">
        <v>1</v>
      </c>
      <c r="B26" s="4" t="s">
        <v>4752</v>
      </c>
      <c r="C26" s="18" t="s">
        <v>52</v>
      </c>
      <c r="D26" s="18" t="s">
        <v>4177</v>
      </c>
      <c r="E26" s="108"/>
      <c r="F26" s="108"/>
      <c r="I26" s="14" t="s">
        <v>2075</v>
      </c>
      <c r="J26" t="s">
        <v>5191</v>
      </c>
    </row>
    <row r="27" spans="1:10" ht="15.75" customHeight="1" x14ac:dyDescent="0.2">
      <c r="A27" s="17" t="s">
        <v>1</v>
      </c>
      <c r="B27" s="4" t="s">
        <v>4753</v>
      </c>
      <c r="C27" s="18" t="s">
        <v>52</v>
      </c>
      <c r="D27" s="18" t="s">
        <v>4181</v>
      </c>
      <c r="E27" s="109"/>
      <c r="F27" s="109"/>
      <c r="I27" s="14" t="s">
        <v>5184</v>
      </c>
      <c r="J27" t="s">
        <v>5190</v>
      </c>
    </row>
    <row r="28" spans="1:10" ht="15.75" customHeight="1" x14ac:dyDescent="0.2">
      <c r="A28" s="17" t="s">
        <v>1</v>
      </c>
      <c r="B28" s="4" t="s">
        <v>5185</v>
      </c>
      <c r="C28" s="18" t="s">
        <v>52</v>
      </c>
      <c r="D28" s="18" t="s">
        <v>4821</v>
      </c>
      <c r="E28" s="108"/>
      <c r="F28" s="108"/>
      <c r="I28" s="14" t="s">
        <v>5184</v>
      </c>
      <c r="J28" t="s">
        <v>5190</v>
      </c>
    </row>
    <row r="29" spans="1:10" ht="15.75" customHeight="1" x14ac:dyDescent="0.2">
      <c r="A29" s="13"/>
      <c r="C29" s="14"/>
      <c r="D29" s="14"/>
    </row>
    <row r="30" spans="1:10" ht="15.75" customHeight="1" x14ac:dyDescent="0.2">
      <c r="A30" s="23" t="s">
        <v>5064</v>
      </c>
      <c r="B30" s="10" t="s">
        <v>5205</v>
      </c>
      <c r="C30" s="24" t="s">
        <v>5025</v>
      </c>
      <c r="D30" s="24" t="s">
        <v>5204</v>
      </c>
      <c r="E30" s="112" t="s">
        <v>68</v>
      </c>
      <c r="F30" s="112"/>
      <c r="G30" s="19"/>
      <c r="H30" t="s">
        <v>5218</v>
      </c>
    </row>
    <row r="31" spans="1:10" ht="15.75" customHeight="1" x14ac:dyDescent="0.2">
      <c r="A31" s="23" t="s">
        <v>5064</v>
      </c>
      <c r="B31" s="10" t="s">
        <v>5206</v>
      </c>
      <c r="C31" s="24" t="s">
        <v>5025</v>
      </c>
      <c r="D31" s="24" t="s">
        <v>5207</v>
      </c>
      <c r="E31" s="112"/>
      <c r="F31" s="112"/>
      <c r="H31" t="s">
        <v>5214</v>
      </c>
    </row>
    <row r="32" spans="1:10" ht="15.75" customHeight="1" x14ac:dyDescent="0.2">
      <c r="A32" s="23" t="s">
        <v>5064</v>
      </c>
      <c r="B32" s="10" t="s">
        <v>5208</v>
      </c>
      <c r="C32" s="24" t="s">
        <v>5025</v>
      </c>
      <c r="D32" s="24" t="s">
        <v>5209</v>
      </c>
      <c r="E32" s="112"/>
      <c r="F32" s="112"/>
      <c r="H32" t="s">
        <v>5215</v>
      </c>
    </row>
    <row r="33" spans="1:8" ht="15.75" customHeight="1" x14ac:dyDescent="0.2">
      <c r="A33" s="23" t="s">
        <v>5064</v>
      </c>
      <c r="B33" s="10" t="s">
        <v>5210</v>
      </c>
      <c r="C33" s="24" t="s">
        <v>5025</v>
      </c>
      <c r="D33" s="24" t="s">
        <v>5211</v>
      </c>
      <c r="E33" s="112"/>
      <c r="F33" s="112"/>
      <c r="H33" t="s">
        <v>5216</v>
      </c>
    </row>
    <row r="34" spans="1:8" ht="15.75" customHeight="1" x14ac:dyDescent="0.2">
      <c r="A34" s="23" t="s">
        <v>5064</v>
      </c>
      <c r="B34" s="10" t="s">
        <v>5213</v>
      </c>
      <c r="C34" s="24" t="s">
        <v>5025</v>
      </c>
      <c r="D34" s="24" t="s">
        <v>5212</v>
      </c>
      <c r="E34" s="112"/>
      <c r="F34" s="112"/>
      <c r="H34" t="s">
        <v>5217</v>
      </c>
    </row>
    <row r="35" spans="1:8" ht="15.75" customHeight="1" x14ac:dyDescent="0.2">
      <c r="A35" s="23" t="s">
        <v>5064</v>
      </c>
      <c r="B35" s="10" t="s">
        <v>5222</v>
      </c>
      <c r="C35" s="24" t="s">
        <v>5025</v>
      </c>
      <c r="D35" s="24" t="s">
        <v>5220</v>
      </c>
      <c r="E35" s="112"/>
      <c r="F35" s="112"/>
      <c r="H35" t="s">
        <v>5225</v>
      </c>
    </row>
    <row r="36" spans="1:8" ht="15.75" customHeight="1" x14ac:dyDescent="0.2">
      <c r="A36" s="23" t="s">
        <v>5064</v>
      </c>
      <c r="B36" s="10" t="s">
        <v>5223</v>
      </c>
      <c r="C36" s="24" t="s">
        <v>5025</v>
      </c>
      <c r="D36" s="24" t="s">
        <v>5221</v>
      </c>
      <c r="E36" s="112"/>
      <c r="F36" s="112"/>
      <c r="H36" t="s">
        <v>5224</v>
      </c>
    </row>
    <row r="37" spans="1:8" ht="15.75" customHeight="1" x14ac:dyDescent="0.2">
      <c r="A37" s="13"/>
    </row>
    <row r="38" spans="1:8" ht="15.75" customHeight="1" x14ac:dyDescent="0.2">
      <c r="A38" s="13"/>
    </row>
    <row r="39" spans="1:8" ht="15.75" customHeight="1" x14ac:dyDescent="0.2">
      <c r="A39" s="13"/>
    </row>
    <row r="40" spans="1:8" ht="15.75" customHeight="1" x14ac:dyDescent="0.2">
      <c r="A40" s="13"/>
    </row>
    <row r="41" spans="1:8" ht="15.75" customHeight="1" x14ac:dyDescent="0.2">
      <c r="A41" s="13"/>
    </row>
    <row r="42" spans="1:8" ht="15.75" customHeight="1" x14ac:dyDescent="0.2">
      <c r="A42" s="13"/>
    </row>
    <row r="43" spans="1:8" ht="15.75" customHeight="1" x14ac:dyDescent="0.2">
      <c r="A43" s="13"/>
    </row>
    <row r="44" spans="1:8" ht="15.75" customHeight="1" x14ac:dyDescent="0.2">
      <c r="A44" s="13"/>
    </row>
    <row r="45" spans="1:8" ht="15.75" customHeight="1" x14ac:dyDescent="0.2">
      <c r="A45" s="13"/>
    </row>
    <row r="46" spans="1:8" ht="15.75" customHeight="1" x14ac:dyDescent="0.2">
      <c r="A46" s="13"/>
    </row>
    <row r="47" spans="1:8" ht="15.75" customHeight="1" x14ac:dyDescent="0.2">
      <c r="A47" s="13"/>
    </row>
    <row r="48" spans="1:8" ht="15.75" customHeight="1" x14ac:dyDescent="0.2">
      <c r="A48" s="13"/>
    </row>
    <row r="49" spans="1:1" ht="15.75" customHeight="1" x14ac:dyDescent="0.2">
      <c r="A49" s="13"/>
    </row>
    <row r="50" spans="1:1" ht="15.75" customHeight="1" x14ac:dyDescent="0.2">
      <c r="A50" s="13"/>
    </row>
    <row r="51" spans="1:1" ht="15.75" customHeight="1" x14ac:dyDescent="0.2">
      <c r="A51" s="13"/>
    </row>
    <row r="52" spans="1:1" ht="15.75" customHeight="1" x14ac:dyDescent="0.2">
      <c r="A52" s="13"/>
    </row>
    <row r="53" spans="1:1" ht="15.75" customHeight="1" x14ac:dyDescent="0.2">
      <c r="A53" s="13"/>
    </row>
    <row r="54" spans="1:1" ht="15.75" customHeight="1" x14ac:dyDescent="0.2">
      <c r="A54" s="13"/>
    </row>
    <row r="55" spans="1:1" ht="15.75" customHeight="1" x14ac:dyDescent="0.2">
      <c r="A55" s="13"/>
    </row>
    <row r="56" spans="1:1" ht="15.75" customHeight="1" x14ac:dyDescent="0.2">
      <c r="A56" s="13"/>
    </row>
    <row r="57" spans="1:1" ht="15.75" customHeight="1" x14ac:dyDescent="0.2">
      <c r="A57" s="13"/>
    </row>
    <row r="58" spans="1:1" ht="15.75" customHeight="1" x14ac:dyDescent="0.2">
      <c r="A58" s="13"/>
    </row>
    <row r="59" spans="1:1" ht="15.75" customHeight="1" x14ac:dyDescent="0.2">
      <c r="A59" s="13"/>
    </row>
    <row r="60" spans="1:1" ht="15.75" customHeight="1" x14ac:dyDescent="0.2">
      <c r="A60" s="13"/>
    </row>
    <row r="61" spans="1:1" ht="15.75" customHeight="1" x14ac:dyDescent="0.2">
      <c r="A61" s="13"/>
    </row>
    <row r="62" spans="1:1" ht="15.75" customHeight="1" x14ac:dyDescent="0.2">
      <c r="A62" s="13"/>
    </row>
    <row r="63" spans="1:1" ht="15.75" customHeight="1" x14ac:dyDescent="0.2">
      <c r="A63" s="13"/>
    </row>
    <row r="64" spans="1:1" ht="15.75" customHeight="1" x14ac:dyDescent="0.2">
      <c r="A64" s="13"/>
    </row>
    <row r="65" spans="1:1" ht="15.75" customHeight="1" x14ac:dyDescent="0.2">
      <c r="A65" s="13"/>
    </row>
    <row r="66" spans="1:1" ht="15.75" customHeight="1" x14ac:dyDescent="0.2">
      <c r="A66" s="13"/>
    </row>
    <row r="67" spans="1:1" ht="15.75" customHeight="1" x14ac:dyDescent="0.2">
      <c r="A67" s="13"/>
    </row>
    <row r="68" spans="1:1" ht="15.75" customHeight="1" x14ac:dyDescent="0.2">
      <c r="A68" s="13"/>
    </row>
    <row r="69" spans="1:1" ht="15.75" customHeight="1" x14ac:dyDescent="0.2">
      <c r="A69" s="13"/>
    </row>
    <row r="70" spans="1:1" ht="15.75" customHeight="1" x14ac:dyDescent="0.2">
      <c r="A70" s="13"/>
    </row>
    <row r="71" spans="1:1" ht="15.75" customHeight="1" x14ac:dyDescent="0.2">
      <c r="A71" s="13"/>
    </row>
    <row r="72" spans="1:1" ht="15.75" customHeight="1" x14ac:dyDescent="0.2">
      <c r="A72" s="13"/>
    </row>
    <row r="73" spans="1:1" ht="15.75" customHeight="1" x14ac:dyDescent="0.2">
      <c r="A73" s="13"/>
    </row>
    <row r="74" spans="1:1" ht="15.75" customHeight="1" x14ac:dyDescent="0.2">
      <c r="A74" s="13"/>
    </row>
    <row r="75" spans="1:1" ht="15.75" customHeight="1" x14ac:dyDescent="0.2">
      <c r="A75" s="13"/>
    </row>
    <row r="76" spans="1:1" ht="15.75" customHeight="1" x14ac:dyDescent="0.2">
      <c r="A76" s="13"/>
    </row>
    <row r="77" spans="1:1" ht="15.75" customHeight="1" x14ac:dyDescent="0.2">
      <c r="A77" s="13"/>
    </row>
    <row r="78" spans="1:1" ht="15.75" customHeight="1" x14ac:dyDescent="0.2">
      <c r="A78" s="13"/>
    </row>
    <row r="79" spans="1:1" ht="15.75" customHeight="1" x14ac:dyDescent="0.2">
      <c r="A79" s="13"/>
    </row>
    <row r="80" spans="1:1" ht="15.75" customHeight="1" x14ac:dyDescent="0.2">
      <c r="A80" s="13"/>
    </row>
    <row r="81" spans="1:1" ht="15.75" customHeight="1" x14ac:dyDescent="0.2">
      <c r="A81" s="13"/>
    </row>
    <row r="82" spans="1:1" ht="15.75" customHeight="1" x14ac:dyDescent="0.2">
      <c r="A82" s="13"/>
    </row>
    <row r="83" spans="1:1" ht="15.75" customHeight="1" x14ac:dyDescent="0.2">
      <c r="A83" s="13"/>
    </row>
    <row r="84" spans="1:1" ht="15.75" customHeight="1" x14ac:dyDescent="0.2">
      <c r="A84" s="13"/>
    </row>
    <row r="85" spans="1:1" ht="15.75" customHeight="1" x14ac:dyDescent="0.2">
      <c r="A85" s="13"/>
    </row>
    <row r="86" spans="1:1" ht="15.75" customHeight="1" x14ac:dyDescent="0.2">
      <c r="A86" s="13"/>
    </row>
    <row r="87" spans="1:1" ht="15.75" customHeight="1" x14ac:dyDescent="0.2">
      <c r="A87" s="13"/>
    </row>
    <row r="88" spans="1:1" ht="15.75" customHeight="1" x14ac:dyDescent="0.2">
      <c r="A88" s="13"/>
    </row>
    <row r="89" spans="1:1" ht="15.75" customHeight="1" x14ac:dyDescent="0.2">
      <c r="A89" s="13"/>
    </row>
    <row r="90" spans="1:1" ht="15.75" customHeight="1" x14ac:dyDescent="0.2">
      <c r="A90" s="13"/>
    </row>
    <row r="91" spans="1:1" ht="15.75" customHeight="1" x14ac:dyDescent="0.2">
      <c r="A91" s="13"/>
    </row>
    <row r="92" spans="1:1" ht="15.75" customHeight="1" x14ac:dyDescent="0.2">
      <c r="A92" s="13"/>
    </row>
    <row r="93" spans="1:1" ht="15.75" customHeight="1" x14ac:dyDescent="0.2">
      <c r="A93" s="13"/>
    </row>
    <row r="94" spans="1:1" ht="15.75" customHeight="1" x14ac:dyDescent="0.2">
      <c r="A94" s="13"/>
    </row>
    <row r="95" spans="1:1" ht="15.75" customHeight="1" x14ac:dyDescent="0.2">
      <c r="A95" s="13"/>
    </row>
    <row r="96" spans="1:1" ht="15.75" customHeight="1" x14ac:dyDescent="0.2">
      <c r="A96" s="13"/>
    </row>
    <row r="97" spans="1:1" ht="15.75" customHeight="1" x14ac:dyDescent="0.2">
      <c r="A97" s="13"/>
    </row>
    <row r="98" spans="1:1" ht="15.75" customHeight="1" x14ac:dyDescent="0.2">
      <c r="A98" s="13"/>
    </row>
    <row r="99" spans="1:1" ht="15.75" customHeight="1" x14ac:dyDescent="0.2">
      <c r="A99" s="13"/>
    </row>
    <row r="100" spans="1:1" ht="15.75" customHeight="1" x14ac:dyDescent="0.2">
      <c r="A100" s="13"/>
    </row>
    <row r="101" spans="1:1" ht="15.75" customHeight="1" x14ac:dyDescent="0.2">
      <c r="A101" s="13"/>
    </row>
    <row r="102" spans="1:1" ht="15.75" customHeight="1" x14ac:dyDescent="0.2">
      <c r="A102" s="13"/>
    </row>
    <row r="103" spans="1:1" ht="15.75" customHeight="1" x14ac:dyDescent="0.2">
      <c r="A103" s="13"/>
    </row>
    <row r="104" spans="1:1" ht="15.75" customHeight="1" x14ac:dyDescent="0.2">
      <c r="A104" s="13"/>
    </row>
    <row r="105" spans="1:1" ht="15.75" customHeight="1" x14ac:dyDescent="0.2">
      <c r="A105" s="13"/>
    </row>
    <row r="106" spans="1:1" ht="15.75" customHeight="1" x14ac:dyDescent="0.2">
      <c r="A106" s="13"/>
    </row>
    <row r="107" spans="1:1" ht="15.75" customHeight="1" x14ac:dyDescent="0.2">
      <c r="A107" s="13"/>
    </row>
    <row r="108" spans="1:1" ht="15.75" customHeight="1" x14ac:dyDescent="0.2">
      <c r="A108" s="13"/>
    </row>
    <row r="109" spans="1:1" ht="15.75" customHeight="1" x14ac:dyDescent="0.2">
      <c r="A109" s="13"/>
    </row>
    <row r="110" spans="1:1" ht="15.75" customHeight="1" x14ac:dyDescent="0.2">
      <c r="A110" s="13"/>
    </row>
    <row r="111" spans="1:1" ht="15.75" customHeight="1" x14ac:dyDescent="0.2">
      <c r="A111" s="13"/>
    </row>
    <row r="112" spans="1:1" ht="15.75" customHeight="1" x14ac:dyDescent="0.2">
      <c r="A112" s="13"/>
    </row>
    <row r="113" spans="1:1" ht="15.75" customHeight="1" x14ac:dyDescent="0.2">
      <c r="A113" s="13"/>
    </row>
    <row r="114" spans="1:1" ht="15.75" customHeight="1" x14ac:dyDescent="0.2">
      <c r="A114" s="13"/>
    </row>
    <row r="115" spans="1:1" ht="15.75" customHeight="1" x14ac:dyDescent="0.2">
      <c r="A115" s="13"/>
    </row>
    <row r="116" spans="1:1" ht="15.75" customHeight="1" x14ac:dyDescent="0.2">
      <c r="A116" s="13"/>
    </row>
    <row r="117" spans="1:1" ht="15.75" customHeight="1" x14ac:dyDescent="0.2">
      <c r="A117" s="13"/>
    </row>
    <row r="118" spans="1:1" ht="15.75" customHeight="1" x14ac:dyDescent="0.2">
      <c r="A118" s="13"/>
    </row>
    <row r="119" spans="1:1" ht="15.75" customHeight="1" x14ac:dyDescent="0.2">
      <c r="A119" s="13"/>
    </row>
    <row r="120" spans="1:1" ht="15.75" customHeight="1" x14ac:dyDescent="0.2">
      <c r="A120" s="13"/>
    </row>
    <row r="121" spans="1:1" ht="15.75" customHeight="1" x14ac:dyDescent="0.2">
      <c r="A121" s="13"/>
    </row>
    <row r="122" spans="1:1" ht="15.75" customHeight="1" x14ac:dyDescent="0.2">
      <c r="A122" s="13"/>
    </row>
    <row r="123" spans="1:1" ht="15.75" customHeight="1" x14ac:dyDescent="0.2">
      <c r="A123" s="13"/>
    </row>
    <row r="124" spans="1:1" ht="15.75" customHeight="1" x14ac:dyDescent="0.2">
      <c r="A124" s="13"/>
    </row>
    <row r="125" spans="1:1" ht="15.75" customHeight="1" x14ac:dyDescent="0.2">
      <c r="A125" s="13"/>
    </row>
    <row r="126" spans="1:1" ht="15.75" customHeight="1" x14ac:dyDescent="0.2">
      <c r="A126" s="13"/>
    </row>
    <row r="127" spans="1:1" ht="15.75" customHeight="1" x14ac:dyDescent="0.2">
      <c r="A127" s="13"/>
    </row>
    <row r="128" spans="1:1" ht="15.75" customHeight="1" x14ac:dyDescent="0.2">
      <c r="A128" s="13"/>
    </row>
    <row r="129" spans="1:1" ht="15.75" customHeight="1" x14ac:dyDescent="0.2">
      <c r="A129" s="13"/>
    </row>
    <row r="130" spans="1:1" ht="15.75" customHeight="1" x14ac:dyDescent="0.2">
      <c r="A130" s="13"/>
    </row>
    <row r="131" spans="1:1" ht="15.75" customHeight="1" x14ac:dyDescent="0.2">
      <c r="A131" s="13"/>
    </row>
    <row r="132" spans="1:1" ht="15.75" customHeight="1" x14ac:dyDescent="0.2">
      <c r="A132" s="13"/>
    </row>
    <row r="133" spans="1:1" ht="15.75" customHeight="1" x14ac:dyDescent="0.2">
      <c r="A133" s="13"/>
    </row>
    <row r="134" spans="1:1" ht="15.75" customHeight="1" x14ac:dyDescent="0.2">
      <c r="A134" s="13"/>
    </row>
    <row r="135" spans="1:1" ht="15.75" customHeight="1" x14ac:dyDescent="0.2">
      <c r="A135" s="13"/>
    </row>
    <row r="136" spans="1:1" ht="15.75" customHeight="1" x14ac:dyDescent="0.2">
      <c r="A136" s="13"/>
    </row>
    <row r="137" spans="1:1" ht="15.75" customHeight="1" x14ac:dyDescent="0.2">
      <c r="A137" s="13"/>
    </row>
    <row r="138" spans="1:1" ht="15.75" customHeight="1" x14ac:dyDescent="0.2">
      <c r="A138" s="13"/>
    </row>
    <row r="139" spans="1:1" ht="15.75" customHeight="1" x14ac:dyDescent="0.2">
      <c r="A139" s="13"/>
    </row>
    <row r="140" spans="1:1" ht="15.75" customHeight="1" x14ac:dyDescent="0.2">
      <c r="A140" s="13"/>
    </row>
    <row r="141" spans="1:1" ht="15.75" customHeight="1" x14ac:dyDescent="0.2">
      <c r="A141" s="13"/>
    </row>
    <row r="142" spans="1:1" ht="15.75" customHeight="1" x14ac:dyDescent="0.2">
      <c r="A142" s="13"/>
    </row>
    <row r="143" spans="1:1" ht="15.75" customHeight="1" x14ac:dyDescent="0.2">
      <c r="A143" s="13"/>
    </row>
    <row r="144" spans="1:1" ht="15.75" customHeight="1" x14ac:dyDescent="0.2">
      <c r="A144" s="13"/>
    </row>
    <row r="145" spans="1:1" ht="15.75" customHeight="1" x14ac:dyDescent="0.2">
      <c r="A145" s="13"/>
    </row>
    <row r="146" spans="1:1" ht="15.75" customHeight="1" x14ac:dyDescent="0.2">
      <c r="A146" s="13"/>
    </row>
    <row r="147" spans="1:1" ht="15.75" customHeight="1" x14ac:dyDescent="0.2">
      <c r="A147" s="13"/>
    </row>
    <row r="148" spans="1:1" ht="15.75" customHeight="1" x14ac:dyDescent="0.2">
      <c r="A148" s="13"/>
    </row>
    <row r="149" spans="1:1" ht="15.75" customHeight="1" x14ac:dyDescent="0.2">
      <c r="A149" s="13"/>
    </row>
    <row r="150" spans="1:1" ht="15.75" customHeight="1" x14ac:dyDescent="0.2">
      <c r="A150" s="13"/>
    </row>
    <row r="151" spans="1:1" ht="15.75" customHeight="1" x14ac:dyDescent="0.2">
      <c r="A151" s="13"/>
    </row>
    <row r="152" spans="1:1" ht="15.75" customHeight="1" x14ac:dyDescent="0.2">
      <c r="A152" s="13"/>
    </row>
    <row r="153" spans="1:1" ht="15.75" customHeight="1" x14ac:dyDescent="0.2">
      <c r="A153" s="13"/>
    </row>
    <row r="154" spans="1:1" ht="15.75" customHeight="1" x14ac:dyDescent="0.2">
      <c r="A154" s="13"/>
    </row>
    <row r="155" spans="1:1" ht="15.75" customHeight="1" x14ac:dyDescent="0.2">
      <c r="A155" s="13"/>
    </row>
    <row r="156" spans="1:1" ht="15.75" customHeight="1" x14ac:dyDescent="0.2">
      <c r="A156" s="13"/>
    </row>
    <row r="157" spans="1:1" ht="15.75" customHeight="1" x14ac:dyDescent="0.2">
      <c r="A157" s="13"/>
    </row>
    <row r="158" spans="1:1" ht="15.75" customHeight="1" x14ac:dyDescent="0.2">
      <c r="A158" s="13"/>
    </row>
    <row r="159" spans="1:1" ht="15.75" customHeight="1" x14ac:dyDescent="0.2">
      <c r="A159" s="13"/>
    </row>
    <row r="160" spans="1:1" ht="15.75" customHeight="1" x14ac:dyDescent="0.2">
      <c r="A160" s="13"/>
    </row>
    <row r="161" spans="1:1" ht="15.75" customHeight="1" x14ac:dyDescent="0.2">
      <c r="A161" s="13"/>
    </row>
    <row r="162" spans="1:1" ht="15.75" customHeight="1" x14ac:dyDescent="0.2">
      <c r="A162" s="13"/>
    </row>
    <row r="163" spans="1:1" ht="15.75" customHeight="1" x14ac:dyDescent="0.2">
      <c r="A163" s="13"/>
    </row>
    <row r="164" spans="1:1" ht="15.75" customHeight="1" x14ac:dyDescent="0.2">
      <c r="A164" s="13"/>
    </row>
    <row r="165" spans="1:1" ht="15.75" customHeight="1" x14ac:dyDescent="0.2">
      <c r="A165" s="13"/>
    </row>
    <row r="166" spans="1:1" ht="15.75" customHeight="1" x14ac:dyDescent="0.2">
      <c r="A166" s="13"/>
    </row>
    <row r="167" spans="1:1" ht="15.75" customHeight="1" x14ac:dyDescent="0.2">
      <c r="A167" s="13"/>
    </row>
    <row r="168" spans="1:1" ht="15.75" customHeight="1" x14ac:dyDescent="0.2">
      <c r="A168" s="13"/>
    </row>
    <row r="169" spans="1:1" ht="15.75" customHeight="1" x14ac:dyDescent="0.2">
      <c r="A169" s="13"/>
    </row>
    <row r="170" spans="1:1" ht="15.75" customHeight="1" x14ac:dyDescent="0.2">
      <c r="A170" s="13"/>
    </row>
    <row r="171" spans="1:1" ht="15.75" customHeight="1" x14ac:dyDescent="0.2">
      <c r="A171" s="13"/>
    </row>
    <row r="172" spans="1:1" ht="15.75" customHeight="1" x14ac:dyDescent="0.2">
      <c r="A172" s="13"/>
    </row>
    <row r="173" spans="1:1" ht="15.75" customHeight="1" x14ac:dyDescent="0.2">
      <c r="A173" s="13"/>
    </row>
    <row r="174" spans="1:1" ht="15.75" customHeight="1" x14ac:dyDescent="0.2">
      <c r="A174" s="13"/>
    </row>
    <row r="175" spans="1:1" ht="15.75" customHeight="1" x14ac:dyDescent="0.2">
      <c r="A175" s="13"/>
    </row>
    <row r="176" spans="1:1" ht="15.75" customHeight="1" x14ac:dyDescent="0.2">
      <c r="A176" s="13"/>
    </row>
    <row r="177" spans="1:1" ht="15.75" customHeight="1" x14ac:dyDescent="0.2">
      <c r="A177" s="13"/>
    </row>
    <row r="178" spans="1:1" ht="15.75" customHeight="1" x14ac:dyDescent="0.2">
      <c r="A178" s="13"/>
    </row>
    <row r="179" spans="1:1" ht="15.75" customHeight="1" x14ac:dyDescent="0.2">
      <c r="A179" s="13"/>
    </row>
    <row r="180" spans="1:1" ht="15.75" customHeight="1" x14ac:dyDescent="0.2">
      <c r="A180" s="13"/>
    </row>
    <row r="181" spans="1:1" ht="15.75" customHeight="1" x14ac:dyDescent="0.2">
      <c r="A181" s="13"/>
    </row>
    <row r="182" spans="1:1" ht="15.75" customHeight="1" x14ac:dyDescent="0.2">
      <c r="A182" s="13"/>
    </row>
    <row r="183" spans="1:1" ht="15.75" customHeight="1" x14ac:dyDescent="0.2">
      <c r="A183" s="13"/>
    </row>
    <row r="184" spans="1:1" ht="15.75" customHeight="1" x14ac:dyDescent="0.2">
      <c r="A184" s="13"/>
    </row>
    <row r="185" spans="1:1" ht="15.75" customHeight="1" x14ac:dyDescent="0.2">
      <c r="A185" s="13"/>
    </row>
    <row r="186" spans="1:1" ht="15.75" customHeight="1" x14ac:dyDescent="0.2">
      <c r="A186" s="13"/>
    </row>
    <row r="187" spans="1:1" ht="15.75" customHeight="1" x14ac:dyDescent="0.2">
      <c r="A187" s="13"/>
    </row>
    <row r="188" spans="1:1" ht="15.75" customHeight="1" x14ac:dyDescent="0.2">
      <c r="A188" s="13"/>
    </row>
    <row r="189" spans="1:1" ht="15.75" customHeight="1" x14ac:dyDescent="0.2">
      <c r="A189" s="13"/>
    </row>
    <row r="190" spans="1:1" ht="15.75" customHeight="1" x14ac:dyDescent="0.2">
      <c r="A190" s="13"/>
    </row>
    <row r="191" spans="1:1" ht="15.75" customHeight="1" x14ac:dyDescent="0.2">
      <c r="A191" s="13"/>
    </row>
    <row r="192" spans="1:1" ht="15.75" customHeight="1" x14ac:dyDescent="0.2">
      <c r="A192" s="13"/>
    </row>
    <row r="193" spans="1:1" ht="15.75" customHeight="1" x14ac:dyDescent="0.2">
      <c r="A193" s="13"/>
    </row>
    <row r="194" spans="1:1" ht="15.75" customHeight="1" x14ac:dyDescent="0.2">
      <c r="A194" s="13"/>
    </row>
    <row r="195" spans="1:1" ht="15.75" customHeight="1" x14ac:dyDescent="0.2">
      <c r="A195" s="13"/>
    </row>
    <row r="196" spans="1:1" ht="15.75" customHeight="1" x14ac:dyDescent="0.2">
      <c r="A196" s="13"/>
    </row>
    <row r="197" spans="1:1" ht="15.75" customHeight="1" x14ac:dyDescent="0.2">
      <c r="A197" s="13"/>
    </row>
    <row r="198" spans="1:1" ht="15.75" customHeight="1" x14ac:dyDescent="0.2">
      <c r="A198" s="13"/>
    </row>
    <row r="199" spans="1:1" ht="15.75" customHeight="1" x14ac:dyDescent="0.2">
      <c r="A199" s="13"/>
    </row>
    <row r="200" spans="1:1" ht="15.75" customHeight="1" x14ac:dyDescent="0.2">
      <c r="A200" s="13"/>
    </row>
    <row r="201" spans="1:1" ht="15.75" customHeight="1" x14ac:dyDescent="0.2">
      <c r="A201" s="13"/>
    </row>
    <row r="202" spans="1:1" ht="15.75" customHeight="1" x14ac:dyDescent="0.2">
      <c r="A202" s="13"/>
    </row>
    <row r="203" spans="1:1" ht="15.75" customHeight="1" x14ac:dyDescent="0.2">
      <c r="A203" s="13"/>
    </row>
    <row r="204" spans="1:1" ht="15.75" customHeight="1" x14ac:dyDescent="0.2">
      <c r="A204" s="13"/>
    </row>
    <row r="205" spans="1:1" ht="15.75" customHeight="1" x14ac:dyDescent="0.2">
      <c r="A205" s="13"/>
    </row>
    <row r="206" spans="1:1" ht="15.75" customHeight="1" x14ac:dyDescent="0.2">
      <c r="A206" s="13"/>
    </row>
    <row r="207" spans="1:1" ht="15.75" customHeight="1" x14ac:dyDescent="0.2">
      <c r="A207" s="13"/>
    </row>
    <row r="208" spans="1:1" ht="15.75" customHeight="1" x14ac:dyDescent="0.2">
      <c r="A208" s="13"/>
    </row>
    <row r="209" spans="1:1" ht="15.75" customHeight="1" x14ac:dyDescent="0.2">
      <c r="A209" s="13"/>
    </row>
    <row r="210" spans="1:1" ht="15.75" customHeight="1" x14ac:dyDescent="0.2">
      <c r="A210" s="13"/>
    </row>
    <row r="211" spans="1:1" ht="15.75" customHeight="1" x14ac:dyDescent="0.2">
      <c r="A211" s="13"/>
    </row>
    <row r="212" spans="1:1" ht="15.75" customHeight="1" x14ac:dyDescent="0.2">
      <c r="A212" s="13"/>
    </row>
    <row r="213" spans="1:1" ht="15.75" customHeight="1" x14ac:dyDescent="0.2">
      <c r="A213" s="13"/>
    </row>
    <row r="214" spans="1:1" ht="15.75" customHeight="1" x14ac:dyDescent="0.2">
      <c r="A214" s="13"/>
    </row>
    <row r="215" spans="1:1" ht="15.75" customHeight="1" x14ac:dyDescent="0.2">
      <c r="A215" s="13"/>
    </row>
    <row r="216" spans="1:1" ht="15.75" customHeight="1" x14ac:dyDescent="0.2">
      <c r="A216" s="13"/>
    </row>
    <row r="217" spans="1:1" ht="15.75" customHeight="1" x14ac:dyDescent="0.2">
      <c r="A217" s="13"/>
    </row>
    <row r="218" spans="1:1" ht="15.75" customHeight="1" x14ac:dyDescent="0.2">
      <c r="A218" s="13"/>
    </row>
    <row r="219" spans="1:1" ht="15.75" customHeight="1" x14ac:dyDescent="0.2">
      <c r="A219" s="13"/>
    </row>
    <row r="220" spans="1:1" ht="15.75" customHeight="1" x14ac:dyDescent="0.2">
      <c r="A220" s="13"/>
    </row>
    <row r="221" spans="1:1" ht="15.75" customHeight="1" x14ac:dyDescent="0.2">
      <c r="A221" s="13"/>
    </row>
    <row r="222" spans="1:1" ht="15.75" customHeight="1" x14ac:dyDescent="0.2">
      <c r="A222" s="13"/>
    </row>
    <row r="223" spans="1:1" ht="15.75" customHeight="1" x14ac:dyDescent="0.2">
      <c r="A223" s="13"/>
    </row>
    <row r="224" spans="1:1" ht="15.75" customHeight="1" x14ac:dyDescent="0.2">
      <c r="A224" s="13"/>
    </row>
    <row r="225" spans="1:1" ht="15.75" customHeight="1" x14ac:dyDescent="0.2">
      <c r="A225" s="13"/>
    </row>
    <row r="226" spans="1:1" ht="15.75" customHeight="1" x14ac:dyDescent="0.2">
      <c r="A226" s="13"/>
    </row>
    <row r="227" spans="1:1" ht="15.75" customHeight="1" x14ac:dyDescent="0.2">
      <c r="A227" s="13"/>
    </row>
    <row r="228" spans="1:1" ht="15.75" customHeight="1" x14ac:dyDescent="0.2">
      <c r="A228" s="13"/>
    </row>
    <row r="229" spans="1:1" ht="15.75" customHeight="1" x14ac:dyDescent="0.2">
      <c r="A229" s="13"/>
    </row>
    <row r="230" spans="1:1" ht="15.75" customHeight="1" x14ac:dyDescent="0.2">
      <c r="A230" s="13"/>
    </row>
    <row r="231" spans="1:1" ht="15.75" customHeight="1" x14ac:dyDescent="0.2">
      <c r="A231" s="13"/>
    </row>
    <row r="232" spans="1:1" ht="15.75" customHeight="1" x14ac:dyDescent="0.2">
      <c r="A232" s="13"/>
    </row>
    <row r="233" spans="1:1" ht="15.75" customHeight="1" x14ac:dyDescent="0.2">
      <c r="A233" s="13"/>
    </row>
    <row r="234" spans="1:1" ht="15.75" customHeight="1" x14ac:dyDescent="0.2">
      <c r="A234" s="13"/>
    </row>
    <row r="235" spans="1:1" ht="15.75" customHeight="1" x14ac:dyDescent="0.2">
      <c r="A235" s="13"/>
    </row>
    <row r="236" spans="1:1" ht="15.75" customHeight="1" x14ac:dyDescent="0.2">
      <c r="A236" s="13"/>
    </row>
    <row r="237" spans="1:1" ht="15.75" customHeight="1" x14ac:dyDescent="0.2">
      <c r="A237" s="13"/>
    </row>
    <row r="238" spans="1:1" ht="15.75" customHeight="1" x14ac:dyDescent="0.2">
      <c r="A238" s="13"/>
    </row>
    <row r="239" spans="1:1" ht="15.75" customHeight="1" x14ac:dyDescent="0.2">
      <c r="A239" s="13"/>
    </row>
    <row r="240" spans="1:1" ht="15.75" customHeight="1" x14ac:dyDescent="0.2">
      <c r="A240" s="13"/>
    </row>
    <row r="241" spans="1:1" ht="15.75" customHeight="1" x14ac:dyDescent="0.2">
      <c r="A241" s="13"/>
    </row>
    <row r="242" spans="1:1" ht="15.75" customHeight="1" x14ac:dyDescent="0.2">
      <c r="A242" s="13"/>
    </row>
    <row r="243" spans="1:1" ht="15.75" customHeight="1" x14ac:dyDescent="0.2">
      <c r="A243" s="13"/>
    </row>
    <row r="244" spans="1:1" ht="15.75" customHeight="1" x14ac:dyDescent="0.2">
      <c r="A244" s="13"/>
    </row>
    <row r="245" spans="1:1" ht="15.75" customHeight="1" x14ac:dyDescent="0.2">
      <c r="A245" s="13"/>
    </row>
    <row r="246" spans="1:1" ht="15.75" customHeight="1" x14ac:dyDescent="0.2">
      <c r="A246" s="13"/>
    </row>
    <row r="247" spans="1:1" ht="15.75" customHeight="1" x14ac:dyDescent="0.2">
      <c r="A247" s="13"/>
    </row>
    <row r="248" spans="1:1" ht="15.75" customHeight="1" x14ac:dyDescent="0.2">
      <c r="A248" s="13"/>
    </row>
    <row r="249" spans="1:1" ht="15.75" customHeight="1" x14ac:dyDescent="0.2">
      <c r="A249" s="13"/>
    </row>
    <row r="250" spans="1:1" ht="15.75" customHeight="1" x14ac:dyDescent="0.2">
      <c r="A250" s="13"/>
    </row>
    <row r="251" spans="1:1" ht="15.75" customHeight="1" x14ac:dyDescent="0.2">
      <c r="A251" s="13"/>
    </row>
    <row r="252" spans="1:1" ht="15.75" customHeight="1" x14ac:dyDescent="0.2">
      <c r="A252" s="13"/>
    </row>
    <row r="253" spans="1:1" ht="15.75" customHeight="1" x14ac:dyDescent="0.2">
      <c r="A253" s="13"/>
    </row>
    <row r="254" spans="1:1" ht="15.75" customHeight="1" x14ac:dyDescent="0.2">
      <c r="A254" s="13"/>
    </row>
    <row r="255" spans="1:1" ht="15.75" customHeight="1" x14ac:dyDescent="0.2">
      <c r="A255" s="13"/>
    </row>
    <row r="256" spans="1:1" ht="15.75" customHeight="1" x14ac:dyDescent="0.2">
      <c r="A256" s="13"/>
    </row>
    <row r="257" spans="1:1" ht="15.75" customHeight="1" x14ac:dyDescent="0.2">
      <c r="A257" s="13"/>
    </row>
    <row r="258" spans="1:1" ht="15.75" customHeight="1" x14ac:dyDescent="0.2">
      <c r="A258" s="13"/>
    </row>
    <row r="259" spans="1:1" ht="15.75" customHeight="1" x14ac:dyDescent="0.2">
      <c r="A259" s="13"/>
    </row>
    <row r="260" spans="1:1" ht="15.75" customHeight="1" x14ac:dyDescent="0.2">
      <c r="A260" s="13"/>
    </row>
    <row r="261" spans="1:1" ht="15.75" customHeight="1" x14ac:dyDescent="0.2">
      <c r="A261" s="13"/>
    </row>
    <row r="262" spans="1:1" ht="15.75" customHeight="1" x14ac:dyDescent="0.2">
      <c r="A262" s="13"/>
    </row>
    <row r="263" spans="1:1" ht="15.75" customHeight="1" x14ac:dyDescent="0.2">
      <c r="A263" s="13"/>
    </row>
    <row r="264" spans="1:1" ht="15.75" customHeight="1" x14ac:dyDescent="0.2">
      <c r="A264" s="13"/>
    </row>
    <row r="265" spans="1:1" ht="15.75" customHeight="1" x14ac:dyDescent="0.2">
      <c r="A265" s="13"/>
    </row>
    <row r="266" spans="1:1" ht="15.75" customHeight="1" x14ac:dyDescent="0.2">
      <c r="A266" s="13"/>
    </row>
    <row r="267" spans="1:1" ht="15.75" customHeight="1" x14ac:dyDescent="0.2">
      <c r="A267" s="13"/>
    </row>
    <row r="268" spans="1:1" ht="15.75" customHeight="1" x14ac:dyDescent="0.2">
      <c r="A268" s="13"/>
    </row>
    <row r="269" spans="1:1" ht="15.75" customHeight="1" x14ac:dyDescent="0.2">
      <c r="A269" s="13"/>
    </row>
    <row r="270" spans="1:1" ht="15.75" customHeight="1" x14ac:dyDescent="0.2">
      <c r="A270" s="13"/>
    </row>
    <row r="271" spans="1:1" ht="15.75" customHeight="1" x14ac:dyDescent="0.2">
      <c r="A271" s="13"/>
    </row>
    <row r="272" spans="1:1" ht="15.75" customHeight="1" x14ac:dyDescent="0.2">
      <c r="A272" s="13"/>
    </row>
    <row r="273" spans="1:1" ht="15.75" customHeight="1" x14ac:dyDescent="0.2">
      <c r="A273" s="13"/>
    </row>
    <row r="274" spans="1:1" ht="15.75" customHeight="1" x14ac:dyDescent="0.2">
      <c r="A274" s="13"/>
    </row>
    <row r="275" spans="1:1" ht="15.75" customHeight="1" x14ac:dyDescent="0.2">
      <c r="A275" s="13"/>
    </row>
    <row r="276" spans="1:1" ht="15.75" customHeight="1" x14ac:dyDescent="0.2">
      <c r="A276" s="13"/>
    </row>
    <row r="277" spans="1:1" ht="15.75" customHeight="1" x14ac:dyDescent="0.2">
      <c r="A277" s="13"/>
    </row>
    <row r="278" spans="1:1" ht="15.75" customHeight="1" x14ac:dyDescent="0.2">
      <c r="A278" s="13"/>
    </row>
    <row r="279" spans="1:1" ht="15.75" customHeight="1" x14ac:dyDescent="0.2">
      <c r="A279" s="13"/>
    </row>
    <row r="280" spans="1:1" ht="15.75" customHeight="1" x14ac:dyDescent="0.2">
      <c r="A280" s="13"/>
    </row>
    <row r="281" spans="1:1" ht="15.75" customHeight="1" x14ac:dyDescent="0.2">
      <c r="A281" s="13"/>
    </row>
    <row r="282" spans="1:1" ht="15.75" customHeight="1" x14ac:dyDescent="0.2">
      <c r="A282" s="13"/>
    </row>
    <row r="283" spans="1:1" ht="15.75" customHeight="1" x14ac:dyDescent="0.2">
      <c r="A283" s="13"/>
    </row>
    <row r="284" spans="1:1" ht="15.75" customHeight="1" x14ac:dyDescent="0.2">
      <c r="A284" s="13"/>
    </row>
    <row r="285" spans="1:1" ht="15.75" customHeight="1" x14ac:dyDescent="0.2">
      <c r="A285" s="13"/>
    </row>
    <row r="286" spans="1:1" ht="15.75" customHeight="1" x14ac:dyDescent="0.2">
      <c r="A286" s="13"/>
    </row>
    <row r="287" spans="1:1" ht="15.75" customHeight="1" x14ac:dyDescent="0.2">
      <c r="A287" s="13"/>
    </row>
    <row r="288" spans="1:1" ht="15.75" customHeight="1" x14ac:dyDescent="0.2">
      <c r="A288" s="13"/>
    </row>
    <row r="289" spans="1:1" ht="15.75" customHeight="1" x14ac:dyDescent="0.2">
      <c r="A289" s="13"/>
    </row>
    <row r="290" spans="1:1" ht="15.75" customHeight="1" x14ac:dyDescent="0.2">
      <c r="A290" s="13"/>
    </row>
    <row r="291" spans="1:1" ht="15.75" customHeight="1" x14ac:dyDescent="0.2">
      <c r="A291" s="13"/>
    </row>
    <row r="292" spans="1:1" ht="15.75" customHeight="1" x14ac:dyDescent="0.2">
      <c r="A292" s="13"/>
    </row>
    <row r="293" spans="1:1" ht="15.75" customHeight="1" x14ac:dyDescent="0.2">
      <c r="A293" s="13"/>
    </row>
    <row r="294" spans="1:1" ht="15.75" customHeight="1" x14ac:dyDescent="0.2">
      <c r="A294" s="13"/>
    </row>
    <row r="295" spans="1:1" ht="15.75" customHeight="1" x14ac:dyDescent="0.2">
      <c r="A295" s="13"/>
    </row>
    <row r="296" spans="1:1" ht="15.75" customHeight="1" x14ac:dyDescent="0.2">
      <c r="A296" s="13"/>
    </row>
    <row r="297" spans="1:1" ht="15.75" customHeight="1" x14ac:dyDescent="0.2">
      <c r="A297" s="13"/>
    </row>
    <row r="298" spans="1:1" ht="15.75" customHeight="1" x14ac:dyDescent="0.2">
      <c r="A298" s="13"/>
    </row>
    <row r="299" spans="1:1" ht="15.75" customHeight="1" x14ac:dyDescent="0.2">
      <c r="A299" s="13"/>
    </row>
    <row r="300" spans="1:1" ht="15.75" customHeight="1" x14ac:dyDescent="0.2">
      <c r="A300" s="13"/>
    </row>
    <row r="301" spans="1:1" ht="15.75" customHeight="1" x14ac:dyDescent="0.2">
      <c r="A301" s="13"/>
    </row>
    <row r="302" spans="1:1" ht="15.75" customHeight="1" x14ac:dyDescent="0.2">
      <c r="A302" s="13"/>
    </row>
    <row r="303" spans="1:1" ht="15.75" customHeight="1" x14ac:dyDescent="0.2">
      <c r="A303" s="13"/>
    </row>
    <row r="304" spans="1:1" ht="15.75" customHeight="1" x14ac:dyDescent="0.2">
      <c r="A304" s="13"/>
    </row>
    <row r="305" spans="1:1" ht="15.75" customHeight="1" x14ac:dyDescent="0.2">
      <c r="A305" s="13"/>
    </row>
    <row r="306" spans="1:1" ht="15.75" customHeight="1" x14ac:dyDescent="0.2">
      <c r="A306" s="13"/>
    </row>
    <row r="307" spans="1:1" ht="15.75" customHeight="1" x14ac:dyDescent="0.2">
      <c r="A307" s="13"/>
    </row>
    <row r="308" spans="1:1" ht="15.75" customHeight="1" x14ac:dyDescent="0.2">
      <c r="A308" s="13"/>
    </row>
    <row r="309" spans="1:1" ht="15.75" customHeight="1" x14ac:dyDescent="0.2">
      <c r="A309" s="13"/>
    </row>
    <row r="310" spans="1:1" ht="15.75" customHeight="1" x14ac:dyDescent="0.2">
      <c r="A310" s="13"/>
    </row>
    <row r="311" spans="1:1" ht="15.75" customHeight="1" x14ac:dyDescent="0.2">
      <c r="A311" s="13"/>
    </row>
    <row r="312" spans="1:1" ht="15.75" customHeight="1" x14ac:dyDescent="0.2">
      <c r="A312" s="13"/>
    </row>
    <row r="313" spans="1:1" ht="15.75" customHeight="1" x14ac:dyDescent="0.2">
      <c r="A313" s="13"/>
    </row>
    <row r="314" spans="1:1" ht="15.75" customHeight="1" x14ac:dyDescent="0.2">
      <c r="A314" s="13"/>
    </row>
    <row r="315" spans="1:1" ht="15.75" customHeight="1" x14ac:dyDescent="0.2">
      <c r="A315" s="13"/>
    </row>
    <row r="316" spans="1:1" ht="15.75" customHeight="1" x14ac:dyDescent="0.2">
      <c r="A316" s="13"/>
    </row>
    <row r="317" spans="1:1" ht="15.75" customHeight="1" x14ac:dyDescent="0.2">
      <c r="A317" s="13"/>
    </row>
    <row r="318" spans="1:1" ht="15.75" customHeight="1" x14ac:dyDescent="0.2">
      <c r="A318" s="13"/>
    </row>
    <row r="319" spans="1:1" ht="15.75" customHeight="1" x14ac:dyDescent="0.2">
      <c r="A319" s="13"/>
    </row>
    <row r="320" spans="1:1" ht="15.75" customHeight="1" x14ac:dyDescent="0.2">
      <c r="A320" s="13"/>
    </row>
    <row r="321" spans="1:1" ht="15.75" customHeight="1" x14ac:dyDescent="0.2">
      <c r="A321" s="13"/>
    </row>
    <row r="322" spans="1:1" ht="15.75" customHeight="1" x14ac:dyDescent="0.2">
      <c r="A322" s="13"/>
    </row>
    <row r="323" spans="1:1" ht="15.75" customHeight="1" x14ac:dyDescent="0.2">
      <c r="A323" s="13"/>
    </row>
    <row r="324" spans="1:1" ht="15.75" customHeight="1" x14ac:dyDescent="0.2">
      <c r="A324" s="13"/>
    </row>
    <row r="325" spans="1:1" ht="15.75" customHeight="1" x14ac:dyDescent="0.2">
      <c r="A325" s="13"/>
    </row>
    <row r="326" spans="1:1" ht="15.75" customHeight="1" x14ac:dyDescent="0.2">
      <c r="A326" s="13"/>
    </row>
    <row r="327" spans="1:1" ht="15.75" customHeight="1" x14ac:dyDescent="0.2">
      <c r="A327" s="13"/>
    </row>
    <row r="328" spans="1:1" ht="15.75" customHeight="1" x14ac:dyDescent="0.2">
      <c r="A328" s="13"/>
    </row>
    <row r="329" spans="1:1" ht="15.75" customHeight="1" x14ac:dyDescent="0.2">
      <c r="A329" s="13"/>
    </row>
    <row r="330" spans="1:1" ht="15.75" customHeight="1" x14ac:dyDescent="0.2">
      <c r="A330" s="13"/>
    </row>
    <row r="331" spans="1:1" ht="15.75" customHeight="1" x14ac:dyDescent="0.2">
      <c r="A331" s="13"/>
    </row>
    <row r="332" spans="1:1" ht="15.75" customHeight="1" x14ac:dyDescent="0.2">
      <c r="A332" s="13"/>
    </row>
    <row r="333" spans="1:1" ht="15.75" customHeight="1" x14ac:dyDescent="0.2">
      <c r="A333" s="13"/>
    </row>
    <row r="334" spans="1:1" ht="15.75" customHeight="1" x14ac:dyDescent="0.2">
      <c r="A334" s="13"/>
    </row>
    <row r="335" spans="1:1" ht="15.75" customHeight="1" x14ac:dyDescent="0.2">
      <c r="A335" s="13"/>
    </row>
    <row r="336" spans="1:1" ht="15.75" customHeight="1" x14ac:dyDescent="0.2">
      <c r="A336" s="13"/>
    </row>
    <row r="337" spans="1:1" ht="15.75" customHeight="1" x14ac:dyDescent="0.2">
      <c r="A337" s="13"/>
    </row>
    <row r="338" spans="1:1" ht="15.75" customHeight="1" x14ac:dyDescent="0.2">
      <c r="A338" s="13"/>
    </row>
    <row r="339" spans="1:1" ht="15.75" customHeight="1" x14ac:dyDescent="0.2">
      <c r="A339" s="13"/>
    </row>
    <row r="340" spans="1:1" ht="15.75" customHeight="1" x14ac:dyDescent="0.2">
      <c r="A340" s="13"/>
    </row>
    <row r="341" spans="1:1" ht="15.75" customHeight="1" x14ac:dyDescent="0.2">
      <c r="A341" s="13"/>
    </row>
    <row r="342" spans="1:1" ht="15.75" customHeight="1" x14ac:dyDescent="0.2">
      <c r="A342" s="13"/>
    </row>
    <row r="343" spans="1:1" ht="15.75" customHeight="1" x14ac:dyDescent="0.2">
      <c r="A343" s="13"/>
    </row>
    <row r="344" spans="1:1" ht="15.75" customHeight="1" x14ac:dyDescent="0.2">
      <c r="A344" s="13"/>
    </row>
    <row r="345" spans="1:1" ht="15.75" customHeight="1" x14ac:dyDescent="0.2">
      <c r="A345" s="13"/>
    </row>
    <row r="346" spans="1:1" ht="15.75" customHeight="1" x14ac:dyDescent="0.2">
      <c r="A346" s="13"/>
    </row>
    <row r="347" spans="1:1" ht="15.75" customHeight="1" x14ac:dyDescent="0.2">
      <c r="A347" s="13"/>
    </row>
    <row r="348" spans="1:1" ht="15.75" customHeight="1" x14ac:dyDescent="0.2">
      <c r="A348" s="13"/>
    </row>
    <row r="349" spans="1:1" ht="15.75" customHeight="1" x14ac:dyDescent="0.2">
      <c r="A349" s="13"/>
    </row>
    <row r="350" spans="1:1" ht="15.75" customHeight="1" x14ac:dyDescent="0.2">
      <c r="A350" s="13"/>
    </row>
    <row r="351" spans="1:1" ht="15.75" customHeight="1" x14ac:dyDescent="0.2">
      <c r="A351" s="13"/>
    </row>
    <row r="352" spans="1:1" ht="15.75" customHeight="1" x14ac:dyDescent="0.2">
      <c r="A352" s="13"/>
    </row>
    <row r="353" spans="1:1" ht="15.75" customHeight="1" x14ac:dyDescent="0.2">
      <c r="A353" s="13"/>
    </row>
    <row r="354" spans="1:1" ht="15.75" customHeight="1" x14ac:dyDescent="0.2">
      <c r="A354" s="13"/>
    </row>
    <row r="355" spans="1:1" ht="15.75" customHeight="1" x14ac:dyDescent="0.2">
      <c r="A355" s="13"/>
    </row>
    <row r="356" spans="1:1" ht="15.75" customHeight="1" x14ac:dyDescent="0.2">
      <c r="A356" s="13"/>
    </row>
    <row r="357" spans="1:1" ht="15.75" customHeight="1" x14ac:dyDescent="0.2">
      <c r="A357" s="13"/>
    </row>
    <row r="358" spans="1:1" ht="15.75" customHeight="1" x14ac:dyDescent="0.2">
      <c r="A358" s="13"/>
    </row>
    <row r="359" spans="1:1" ht="15.75" customHeight="1" x14ac:dyDescent="0.2">
      <c r="A359" s="13"/>
    </row>
    <row r="360" spans="1:1" ht="15.75" customHeight="1" x14ac:dyDescent="0.2">
      <c r="A360" s="13"/>
    </row>
    <row r="361" spans="1:1" ht="15.75" customHeight="1" x14ac:dyDescent="0.2">
      <c r="A361" s="13"/>
    </row>
    <row r="362" spans="1:1" ht="15.75" customHeight="1" x14ac:dyDescent="0.2">
      <c r="A362" s="13"/>
    </row>
    <row r="363" spans="1:1" ht="15.75" customHeight="1" x14ac:dyDescent="0.2">
      <c r="A363" s="13"/>
    </row>
    <row r="364" spans="1:1" ht="15.75" customHeight="1" x14ac:dyDescent="0.2">
      <c r="A364" s="13"/>
    </row>
    <row r="365" spans="1:1" ht="15.75" customHeight="1" x14ac:dyDescent="0.2">
      <c r="A365" s="13"/>
    </row>
    <row r="366" spans="1:1" ht="15.75" customHeight="1" x14ac:dyDescent="0.2">
      <c r="A366" s="13"/>
    </row>
    <row r="367" spans="1:1" ht="15.75" customHeight="1" x14ac:dyDescent="0.2">
      <c r="A367" s="13"/>
    </row>
    <row r="368" spans="1:1" ht="15.75" customHeight="1" x14ac:dyDescent="0.2">
      <c r="A368" s="13"/>
    </row>
    <row r="369" spans="1:1" ht="15.75" customHeight="1" x14ac:dyDescent="0.2">
      <c r="A369" s="13"/>
    </row>
    <row r="370" spans="1:1" ht="15.75" customHeight="1" x14ac:dyDescent="0.2">
      <c r="A370" s="13"/>
    </row>
    <row r="371" spans="1:1" ht="15.75" customHeight="1" x14ac:dyDescent="0.2">
      <c r="A371" s="13"/>
    </row>
    <row r="372" spans="1:1" ht="15.75" customHeight="1" x14ac:dyDescent="0.2">
      <c r="A372" s="13"/>
    </row>
    <row r="373" spans="1:1" ht="15.75" customHeight="1" x14ac:dyDescent="0.2">
      <c r="A373" s="13"/>
    </row>
    <row r="374" spans="1:1" ht="15.75" customHeight="1" x14ac:dyDescent="0.2">
      <c r="A374" s="13"/>
    </row>
    <row r="375" spans="1:1" ht="15.75" customHeight="1" x14ac:dyDescent="0.2">
      <c r="A375" s="13"/>
    </row>
    <row r="376" spans="1:1" ht="15.75" customHeight="1" x14ac:dyDescent="0.2">
      <c r="A376" s="13"/>
    </row>
    <row r="377" spans="1:1" ht="15.75" customHeight="1" x14ac:dyDescent="0.2">
      <c r="A377" s="13"/>
    </row>
    <row r="378" spans="1:1" ht="15.75" customHeight="1" x14ac:dyDescent="0.2">
      <c r="A378" s="13"/>
    </row>
    <row r="379" spans="1:1" ht="15.75" customHeight="1" x14ac:dyDescent="0.2">
      <c r="A379" s="13"/>
    </row>
    <row r="380" spans="1:1" ht="15.75" customHeight="1" x14ac:dyDescent="0.2">
      <c r="A380" s="13"/>
    </row>
    <row r="381" spans="1:1" ht="15.75" customHeight="1" x14ac:dyDescent="0.2">
      <c r="A381" s="13"/>
    </row>
    <row r="382" spans="1:1" ht="15.75" customHeight="1" x14ac:dyDescent="0.2">
      <c r="A382" s="13"/>
    </row>
    <row r="383" spans="1:1" ht="15.75" customHeight="1" x14ac:dyDescent="0.2">
      <c r="A383" s="13"/>
    </row>
    <row r="384" spans="1:1" ht="15.75" customHeight="1" x14ac:dyDescent="0.2">
      <c r="A384" s="13"/>
    </row>
    <row r="385" spans="1:1" ht="15.75" customHeight="1" x14ac:dyDescent="0.2">
      <c r="A385" s="13"/>
    </row>
    <row r="386" spans="1:1" ht="15.75" customHeight="1" x14ac:dyDescent="0.2">
      <c r="A386" s="13"/>
    </row>
    <row r="387" spans="1:1" ht="15.75" customHeight="1" x14ac:dyDescent="0.2">
      <c r="A387" s="13"/>
    </row>
    <row r="388" spans="1:1" ht="15.75" customHeight="1" x14ac:dyDescent="0.2">
      <c r="A388" s="13"/>
    </row>
    <row r="389" spans="1:1" ht="15.75" customHeight="1" x14ac:dyDescent="0.2">
      <c r="A389" s="13"/>
    </row>
    <row r="390" spans="1:1" ht="15.75" customHeight="1" x14ac:dyDescent="0.2">
      <c r="A390" s="13"/>
    </row>
    <row r="391" spans="1:1" ht="15.75" customHeight="1" x14ac:dyDescent="0.2">
      <c r="A391" s="13"/>
    </row>
    <row r="392" spans="1:1" ht="15.75" customHeight="1" x14ac:dyDescent="0.2">
      <c r="A392" s="13"/>
    </row>
    <row r="393" spans="1:1" ht="15.75" customHeight="1" x14ac:dyDescent="0.2">
      <c r="A393" s="13"/>
    </row>
    <row r="394" spans="1:1" ht="15.75" customHeight="1" x14ac:dyDescent="0.2">
      <c r="A394" s="13"/>
    </row>
    <row r="395" spans="1:1" ht="15.75" customHeight="1" x14ac:dyDescent="0.2">
      <c r="A395" s="13"/>
    </row>
    <row r="396" spans="1:1" ht="15.75" customHeight="1" x14ac:dyDescent="0.2">
      <c r="A396" s="13"/>
    </row>
    <row r="397" spans="1:1" ht="15.75" customHeight="1" x14ac:dyDescent="0.2">
      <c r="A397" s="13"/>
    </row>
    <row r="398" spans="1:1" ht="15.75" customHeight="1" x14ac:dyDescent="0.2">
      <c r="A398" s="13"/>
    </row>
    <row r="399" spans="1:1" ht="15.75" customHeight="1" x14ac:dyDescent="0.2">
      <c r="A399" s="13"/>
    </row>
    <row r="400" spans="1:1" ht="15.75" customHeight="1" x14ac:dyDescent="0.2">
      <c r="A400" s="13"/>
    </row>
    <row r="401" spans="1:1" ht="15.75" customHeight="1" x14ac:dyDescent="0.2">
      <c r="A401" s="13"/>
    </row>
    <row r="402" spans="1:1" ht="15.75" customHeight="1" x14ac:dyDescent="0.2">
      <c r="A402" s="13"/>
    </row>
    <row r="403" spans="1:1" ht="15.75" customHeight="1" x14ac:dyDescent="0.2">
      <c r="A403" s="13"/>
    </row>
    <row r="404" spans="1:1" ht="15.75" customHeight="1" x14ac:dyDescent="0.2">
      <c r="A404" s="13"/>
    </row>
    <row r="405" spans="1:1" ht="15.75" customHeight="1" x14ac:dyDescent="0.2">
      <c r="A405" s="13"/>
    </row>
    <row r="406" spans="1:1" ht="15.75" customHeight="1" x14ac:dyDescent="0.2">
      <c r="A406" s="13"/>
    </row>
    <row r="407" spans="1:1" ht="15.75" customHeight="1" x14ac:dyDescent="0.2">
      <c r="A407" s="13"/>
    </row>
    <row r="408" spans="1:1" ht="15.75" customHeight="1" x14ac:dyDescent="0.2">
      <c r="A408" s="13"/>
    </row>
    <row r="409" spans="1:1" ht="15.75" customHeight="1" x14ac:dyDescent="0.2">
      <c r="A409" s="13"/>
    </row>
    <row r="410" spans="1:1" ht="15.75" customHeight="1" x14ac:dyDescent="0.2">
      <c r="A410" s="13"/>
    </row>
    <row r="411" spans="1:1" ht="15.75" customHeight="1" x14ac:dyDescent="0.2">
      <c r="A411" s="13"/>
    </row>
    <row r="412" spans="1:1" ht="15.75" customHeight="1" x14ac:dyDescent="0.2">
      <c r="A412" s="13"/>
    </row>
    <row r="413" spans="1:1" ht="15.75" customHeight="1" x14ac:dyDescent="0.2">
      <c r="A413" s="13"/>
    </row>
    <row r="414" spans="1:1" ht="15.75" customHeight="1" x14ac:dyDescent="0.2">
      <c r="A414" s="13"/>
    </row>
    <row r="415" spans="1:1" ht="15.75" customHeight="1" x14ac:dyDescent="0.2">
      <c r="A415" s="13"/>
    </row>
    <row r="416" spans="1:1" ht="15.75" customHeight="1" x14ac:dyDescent="0.2">
      <c r="A416" s="13"/>
    </row>
    <row r="417" spans="1:1" ht="15.75" customHeight="1" x14ac:dyDescent="0.2">
      <c r="A417" s="13"/>
    </row>
    <row r="418" spans="1:1" ht="15.75" customHeight="1" x14ac:dyDescent="0.2">
      <c r="A418" s="13"/>
    </row>
    <row r="419" spans="1:1" ht="15.75" customHeight="1" x14ac:dyDescent="0.2">
      <c r="A419" s="13"/>
    </row>
    <row r="420" spans="1:1" ht="15.75" customHeight="1" x14ac:dyDescent="0.2">
      <c r="A420" s="13"/>
    </row>
    <row r="421" spans="1:1" ht="15.75" customHeight="1" x14ac:dyDescent="0.2">
      <c r="A421" s="13"/>
    </row>
    <row r="422" spans="1:1" ht="15.75" customHeight="1" x14ac:dyDescent="0.2">
      <c r="A422" s="13"/>
    </row>
    <row r="423" spans="1:1" ht="15.75" customHeight="1" x14ac:dyDescent="0.2">
      <c r="A423" s="13"/>
    </row>
    <row r="424" spans="1:1" ht="15.75" customHeight="1" x14ac:dyDescent="0.2">
      <c r="A424" s="13"/>
    </row>
    <row r="425" spans="1:1" ht="15.75" customHeight="1" x14ac:dyDescent="0.2">
      <c r="A425" s="13"/>
    </row>
    <row r="426" spans="1:1" ht="15.75" customHeight="1" x14ac:dyDescent="0.2">
      <c r="A426" s="13"/>
    </row>
    <row r="427" spans="1:1" ht="15.75" customHeight="1" x14ac:dyDescent="0.2">
      <c r="A427" s="13"/>
    </row>
    <row r="428" spans="1:1" ht="15.75" customHeight="1" x14ac:dyDescent="0.2">
      <c r="A428" s="13"/>
    </row>
    <row r="429" spans="1:1" ht="15.75" customHeight="1" x14ac:dyDescent="0.2">
      <c r="A429" s="13"/>
    </row>
    <row r="430" spans="1:1" ht="15.75" customHeight="1" x14ac:dyDescent="0.2">
      <c r="A430" s="13"/>
    </row>
    <row r="431" spans="1:1" ht="15.75" customHeight="1" x14ac:dyDescent="0.2">
      <c r="A431" s="13"/>
    </row>
    <row r="432" spans="1:1" ht="15.75" customHeight="1" x14ac:dyDescent="0.2">
      <c r="A432" s="13"/>
    </row>
    <row r="433" spans="1:1" ht="15.75" customHeight="1" x14ac:dyDescent="0.2">
      <c r="A433" s="13"/>
    </row>
    <row r="434" spans="1:1" ht="15.75" customHeight="1" x14ac:dyDescent="0.2">
      <c r="A434" s="13"/>
    </row>
    <row r="435" spans="1:1" ht="15.75" customHeight="1" x14ac:dyDescent="0.2">
      <c r="A435" s="13"/>
    </row>
    <row r="436" spans="1:1" ht="15.75" customHeight="1" x14ac:dyDescent="0.2">
      <c r="A436" s="13"/>
    </row>
    <row r="437" spans="1:1" ht="15.75" customHeight="1" x14ac:dyDescent="0.2">
      <c r="A437" s="13"/>
    </row>
    <row r="438" spans="1:1" ht="15.75" customHeight="1" x14ac:dyDescent="0.2">
      <c r="A438" s="13"/>
    </row>
    <row r="439" spans="1:1" ht="15.75" customHeight="1" x14ac:dyDescent="0.2">
      <c r="A439" s="13"/>
    </row>
    <row r="440" spans="1:1" ht="15.75" customHeight="1" x14ac:dyDescent="0.2">
      <c r="A440" s="13"/>
    </row>
    <row r="441" spans="1:1" ht="15.75" customHeight="1" x14ac:dyDescent="0.2">
      <c r="A441" s="13"/>
    </row>
    <row r="442" spans="1:1" ht="15.75" customHeight="1" x14ac:dyDescent="0.2">
      <c r="A442" s="13"/>
    </row>
    <row r="443" spans="1:1" ht="15.75" customHeight="1" x14ac:dyDescent="0.2">
      <c r="A443" s="13"/>
    </row>
    <row r="444" spans="1:1" ht="15.75" customHeight="1" x14ac:dyDescent="0.2">
      <c r="A444" s="13"/>
    </row>
    <row r="445" spans="1:1" ht="15.75" customHeight="1" x14ac:dyDescent="0.2">
      <c r="A445" s="13"/>
    </row>
    <row r="446" spans="1:1" ht="15.75" customHeight="1" x14ac:dyDescent="0.2">
      <c r="A446" s="13"/>
    </row>
    <row r="447" spans="1:1" ht="15.75" customHeight="1" x14ac:dyDescent="0.2">
      <c r="A447" s="13"/>
    </row>
    <row r="448" spans="1:1" ht="15.75" customHeight="1" x14ac:dyDescent="0.2">
      <c r="A448" s="13"/>
    </row>
    <row r="449" spans="1:1" ht="15.75" customHeight="1" x14ac:dyDescent="0.2">
      <c r="A449" s="13"/>
    </row>
    <row r="450" spans="1:1" ht="15.75" customHeight="1" x14ac:dyDescent="0.2">
      <c r="A450" s="13"/>
    </row>
    <row r="451" spans="1:1" ht="15.75" customHeight="1" x14ac:dyDescent="0.2">
      <c r="A451" s="13"/>
    </row>
    <row r="452" spans="1:1" ht="15.75" customHeight="1" x14ac:dyDescent="0.2">
      <c r="A452" s="13"/>
    </row>
    <row r="453" spans="1:1" ht="15.75" customHeight="1" x14ac:dyDescent="0.2">
      <c r="A453" s="13"/>
    </row>
    <row r="454" spans="1:1" ht="15.75" customHeight="1" x14ac:dyDescent="0.2">
      <c r="A454" s="13"/>
    </row>
    <row r="455" spans="1:1" ht="15.75" customHeight="1" x14ac:dyDescent="0.2">
      <c r="A455" s="13"/>
    </row>
    <row r="456" spans="1:1" ht="15.75" customHeight="1" x14ac:dyDescent="0.2">
      <c r="A456" s="13"/>
    </row>
    <row r="457" spans="1:1" ht="15.75" customHeight="1" x14ac:dyDescent="0.2">
      <c r="A457" s="13"/>
    </row>
    <row r="458" spans="1:1" ht="15.75" customHeight="1" x14ac:dyDescent="0.2">
      <c r="A458" s="13"/>
    </row>
    <row r="459" spans="1:1" ht="15.75" customHeight="1" x14ac:dyDescent="0.2">
      <c r="A459" s="13"/>
    </row>
    <row r="460" spans="1:1" ht="15.75" customHeight="1" x14ac:dyDescent="0.2">
      <c r="A460" s="13"/>
    </row>
    <row r="461" spans="1:1" ht="15.75" customHeight="1" x14ac:dyDescent="0.2">
      <c r="A461" s="13"/>
    </row>
    <row r="462" spans="1:1" ht="15.75" customHeight="1" x14ac:dyDescent="0.2">
      <c r="A462" s="13"/>
    </row>
    <row r="463" spans="1:1" ht="15.75" customHeight="1" x14ac:dyDescent="0.2">
      <c r="A463" s="13"/>
    </row>
    <row r="464" spans="1:1" ht="15.75" customHeight="1" x14ac:dyDescent="0.2">
      <c r="A464" s="13"/>
    </row>
    <row r="465" spans="1:1" ht="15.75" customHeight="1" x14ac:dyDescent="0.2">
      <c r="A465" s="13"/>
    </row>
    <row r="466" spans="1:1" ht="15.75" customHeight="1" x14ac:dyDescent="0.2">
      <c r="A466" s="13"/>
    </row>
    <row r="467" spans="1:1" ht="15.75" customHeight="1" x14ac:dyDescent="0.2">
      <c r="A467" s="13"/>
    </row>
    <row r="468" spans="1:1" ht="15.75" customHeight="1" x14ac:dyDescent="0.2">
      <c r="A468" s="13"/>
    </row>
    <row r="469" spans="1:1" ht="15.75" customHeight="1" x14ac:dyDescent="0.2">
      <c r="A469" s="13"/>
    </row>
    <row r="470" spans="1:1" ht="15.75" customHeight="1" x14ac:dyDescent="0.2">
      <c r="A470" s="13"/>
    </row>
    <row r="471" spans="1:1" ht="15.75" customHeight="1" x14ac:dyDescent="0.2">
      <c r="A471" s="13"/>
    </row>
    <row r="472" spans="1:1" ht="15.75" customHeight="1" x14ac:dyDescent="0.2">
      <c r="A472" s="13"/>
    </row>
    <row r="473" spans="1:1" ht="15.75" customHeight="1" x14ac:dyDescent="0.2">
      <c r="A473" s="13"/>
    </row>
    <row r="474" spans="1:1" ht="15.75" customHeight="1" x14ac:dyDescent="0.2">
      <c r="A474" s="13"/>
    </row>
    <row r="475" spans="1:1" ht="15.75" customHeight="1" x14ac:dyDescent="0.2">
      <c r="A475" s="13"/>
    </row>
    <row r="476" spans="1:1" ht="15.75" customHeight="1" x14ac:dyDescent="0.2">
      <c r="A476" s="13"/>
    </row>
    <row r="477" spans="1:1" ht="15.75" customHeight="1" x14ac:dyDescent="0.2">
      <c r="A477" s="13"/>
    </row>
    <row r="478" spans="1:1" ht="15.75" customHeight="1" x14ac:dyDescent="0.2">
      <c r="A478" s="13"/>
    </row>
    <row r="479" spans="1:1" ht="15.75" customHeight="1" x14ac:dyDescent="0.2">
      <c r="A479" s="13"/>
    </row>
    <row r="480" spans="1:1" ht="15.75" customHeight="1" x14ac:dyDescent="0.2">
      <c r="A480" s="13"/>
    </row>
    <row r="481" spans="1:1" ht="15.75" customHeight="1" x14ac:dyDescent="0.2">
      <c r="A481" s="13"/>
    </row>
    <row r="482" spans="1:1" ht="15.75" customHeight="1" x14ac:dyDescent="0.2">
      <c r="A482" s="13"/>
    </row>
    <row r="483" spans="1:1" ht="15.75" customHeight="1" x14ac:dyDescent="0.2">
      <c r="A483" s="13"/>
    </row>
    <row r="484" spans="1:1" ht="15.75" customHeight="1" x14ac:dyDescent="0.2">
      <c r="A484" s="13"/>
    </row>
    <row r="485" spans="1:1" ht="15.75" customHeight="1" x14ac:dyDescent="0.2">
      <c r="A485" s="13"/>
    </row>
    <row r="486" spans="1:1" ht="15.75" customHeight="1" x14ac:dyDescent="0.2">
      <c r="A486" s="13"/>
    </row>
    <row r="487" spans="1:1" ht="15.75" customHeight="1" x14ac:dyDescent="0.2">
      <c r="A487" s="13"/>
    </row>
    <row r="488" spans="1:1" ht="15.75" customHeight="1" x14ac:dyDescent="0.2">
      <c r="A488" s="13"/>
    </row>
    <row r="489" spans="1:1" ht="15.75" customHeight="1" x14ac:dyDescent="0.2">
      <c r="A489" s="13"/>
    </row>
    <row r="490" spans="1:1" ht="15.75" customHeight="1" x14ac:dyDescent="0.2">
      <c r="A490" s="13"/>
    </row>
    <row r="491" spans="1:1" ht="15.75" customHeight="1" x14ac:dyDescent="0.2">
      <c r="A491" s="13"/>
    </row>
    <row r="492" spans="1:1" ht="15.75" customHeight="1" x14ac:dyDescent="0.2">
      <c r="A492" s="13"/>
    </row>
    <row r="493" spans="1:1" ht="15.75" customHeight="1" x14ac:dyDescent="0.2">
      <c r="A493" s="13"/>
    </row>
    <row r="494" spans="1:1" ht="15.75" customHeight="1" x14ac:dyDescent="0.2">
      <c r="A494" s="13"/>
    </row>
    <row r="495" spans="1:1" ht="15.75" customHeight="1" x14ac:dyDescent="0.2">
      <c r="A495" s="13"/>
    </row>
    <row r="496" spans="1:1" ht="15.75" customHeight="1" x14ac:dyDescent="0.2">
      <c r="A496" s="13"/>
    </row>
    <row r="497" spans="1:1" ht="15.75" customHeight="1" x14ac:dyDescent="0.2">
      <c r="A497" s="13"/>
    </row>
    <row r="498" spans="1:1" ht="15.75" customHeight="1" x14ac:dyDescent="0.2">
      <c r="A498" s="13"/>
    </row>
    <row r="499" spans="1:1" ht="15.75" customHeight="1" x14ac:dyDescent="0.2">
      <c r="A499" s="13"/>
    </row>
    <row r="500" spans="1:1" ht="15.75" customHeight="1" x14ac:dyDescent="0.2">
      <c r="A500" s="13"/>
    </row>
    <row r="501" spans="1:1" ht="15.75" customHeight="1" x14ac:dyDescent="0.2">
      <c r="A501" s="13"/>
    </row>
    <row r="502" spans="1:1" ht="15.75" customHeight="1" x14ac:dyDescent="0.2">
      <c r="A502" s="13"/>
    </row>
    <row r="503" spans="1:1" ht="15.75" customHeight="1" x14ac:dyDescent="0.2">
      <c r="A503" s="13"/>
    </row>
    <row r="504" spans="1:1" ht="15.75" customHeight="1" x14ac:dyDescent="0.2">
      <c r="A504" s="13"/>
    </row>
    <row r="505" spans="1:1" ht="15.75" customHeight="1" x14ac:dyDescent="0.2">
      <c r="A505" s="13"/>
    </row>
    <row r="506" spans="1:1" ht="15.75" customHeight="1" x14ac:dyDescent="0.2">
      <c r="A506" s="13"/>
    </row>
    <row r="507" spans="1:1" ht="15.75" customHeight="1" x14ac:dyDescent="0.2">
      <c r="A507" s="13"/>
    </row>
    <row r="508" spans="1:1" ht="15.75" customHeight="1" x14ac:dyDescent="0.2">
      <c r="A508" s="13"/>
    </row>
    <row r="509" spans="1:1" ht="15.75" customHeight="1" x14ac:dyDescent="0.2">
      <c r="A509" s="13"/>
    </row>
    <row r="510" spans="1:1" ht="15.75" customHeight="1" x14ac:dyDescent="0.2">
      <c r="A510" s="13"/>
    </row>
    <row r="511" spans="1:1" ht="15.75" customHeight="1" x14ac:dyDescent="0.2">
      <c r="A511" s="13"/>
    </row>
    <row r="512" spans="1:1" ht="15.75" customHeight="1" x14ac:dyDescent="0.2">
      <c r="A512" s="13"/>
    </row>
    <row r="513" spans="1:1" ht="15.75" customHeight="1" x14ac:dyDescent="0.2">
      <c r="A513" s="13"/>
    </row>
    <row r="514" spans="1:1" ht="15.75" customHeight="1" x14ac:dyDescent="0.2">
      <c r="A514" s="13"/>
    </row>
    <row r="515" spans="1:1" ht="15.75" customHeight="1" x14ac:dyDescent="0.2">
      <c r="A515" s="13"/>
    </row>
    <row r="516" spans="1:1" ht="15.75" customHeight="1" x14ac:dyDescent="0.2">
      <c r="A516" s="13"/>
    </row>
    <row r="517" spans="1:1" ht="15.75" customHeight="1" x14ac:dyDescent="0.2">
      <c r="A517" s="13"/>
    </row>
    <row r="518" spans="1:1" ht="15.75" customHeight="1" x14ac:dyDescent="0.2">
      <c r="A518" s="13"/>
    </row>
    <row r="519" spans="1:1" ht="15.75" customHeight="1" x14ac:dyDescent="0.2">
      <c r="A519" s="13"/>
    </row>
    <row r="520" spans="1:1" ht="15.75" customHeight="1" x14ac:dyDescent="0.2">
      <c r="A520" s="13"/>
    </row>
    <row r="521" spans="1:1" ht="15.75" customHeight="1" x14ac:dyDescent="0.2">
      <c r="A521" s="13"/>
    </row>
    <row r="522" spans="1:1" ht="15.75" customHeight="1" x14ac:dyDescent="0.2">
      <c r="A522" s="13"/>
    </row>
    <row r="523" spans="1:1" ht="15.75" customHeight="1" x14ac:dyDescent="0.2">
      <c r="A523" s="13"/>
    </row>
    <row r="524" spans="1:1" ht="15.75" customHeight="1" x14ac:dyDescent="0.2">
      <c r="A524" s="13"/>
    </row>
    <row r="525" spans="1:1" ht="15.75" customHeight="1" x14ac:dyDescent="0.2">
      <c r="A525" s="13"/>
    </row>
    <row r="526" spans="1:1" ht="15.75" customHeight="1" x14ac:dyDescent="0.2">
      <c r="A526" s="13"/>
    </row>
    <row r="527" spans="1:1" ht="15.75" customHeight="1" x14ac:dyDescent="0.2">
      <c r="A527" s="13"/>
    </row>
    <row r="528" spans="1:1" ht="15.75" customHeight="1" x14ac:dyDescent="0.2">
      <c r="A528" s="13"/>
    </row>
    <row r="529" spans="1:1" ht="15.75" customHeight="1" x14ac:dyDescent="0.2">
      <c r="A529" s="13"/>
    </row>
    <row r="530" spans="1:1" ht="15.75" customHeight="1" x14ac:dyDescent="0.2">
      <c r="A530" s="13"/>
    </row>
    <row r="531" spans="1:1" ht="15.75" customHeight="1" x14ac:dyDescent="0.2">
      <c r="A531" s="13"/>
    </row>
    <row r="532" spans="1:1" ht="15.75" customHeight="1" x14ac:dyDescent="0.2">
      <c r="A532" s="13"/>
    </row>
    <row r="533" spans="1:1" ht="15.75" customHeight="1" x14ac:dyDescent="0.2">
      <c r="A533" s="13"/>
    </row>
    <row r="534" spans="1:1" ht="15.75" customHeight="1" x14ac:dyDescent="0.2">
      <c r="A534" s="13"/>
    </row>
    <row r="535" spans="1:1" ht="15.75" customHeight="1" x14ac:dyDescent="0.2">
      <c r="A535" s="13"/>
    </row>
    <row r="536" spans="1:1" ht="15.75" customHeight="1" x14ac:dyDescent="0.2">
      <c r="A536" s="13"/>
    </row>
    <row r="537" spans="1:1" ht="15.75" customHeight="1" x14ac:dyDescent="0.2">
      <c r="A537" s="13"/>
    </row>
    <row r="538" spans="1:1" ht="15.75" customHeight="1" x14ac:dyDescent="0.2">
      <c r="A538" s="13"/>
    </row>
    <row r="539" spans="1:1" ht="15.75" customHeight="1" x14ac:dyDescent="0.2">
      <c r="A539" s="13"/>
    </row>
    <row r="540" spans="1:1" ht="15.75" customHeight="1" x14ac:dyDescent="0.2">
      <c r="A540" s="13"/>
    </row>
    <row r="541" spans="1:1" ht="15.75" customHeight="1" x14ac:dyDescent="0.2">
      <c r="A541" s="13"/>
    </row>
    <row r="542" spans="1:1" ht="15.75" customHeight="1" x14ac:dyDescent="0.2">
      <c r="A542" s="13"/>
    </row>
    <row r="543" spans="1:1" ht="15.75" customHeight="1" x14ac:dyDescent="0.2">
      <c r="A543" s="13"/>
    </row>
    <row r="544" spans="1:1" ht="15.75" customHeight="1" x14ac:dyDescent="0.2">
      <c r="A544" s="13"/>
    </row>
    <row r="545" spans="1:1" ht="15.75" customHeight="1" x14ac:dyDescent="0.2">
      <c r="A545" s="13"/>
    </row>
    <row r="546" spans="1:1" ht="15.75" customHeight="1" x14ac:dyDescent="0.2">
      <c r="A546" s="13"/>
    </row>
    <row r="547" spans="1:1" ht="15.75" customHeight="1" x14ac:dyDescent="0.2">
      <c r="A547" s="13"/>
    </row>
    <row r="548" spans="1:1" ht="15.75" customHeight="1" x14ac:dyDescent="0.2">
      <c r="A548" s="13"/>
    </row>
    <row r="549" spans="1:1" ht="15.75" customHeight="1" x14ac:dyDescent="0.2">
      <c r="A549" s="13"/>
    </row>
    <row r="550" spans="1:1" ht="15.75" customHeight="1" x14ac:dyDescent="0.2">
      <c r="A550" s="13"/>
    </row>
    <row r="551" spans="1:1" ht="15.75" customHeight="1" x14ac:dyDescent="0.2">
      <c r="A551" s="13"/>
    </row>
    <row r="552" spans="1:1" ht="15.75" customHeight="1" x14ac:dyDescent="0.2">
      <c r="A552" s="13"/>
    </row>
    <row r="553" spans="1:1" ht="15.75" customHeight="1" x14ac:dyDescent="0.2">
      <c r="A553" s="13"/>
    </row>
    <row r="554" spans="1:1" ht="15.75" customHeight="1" x14ac:dyDescent="0.2">
      <c r="A554" s="13"/>
    </row>
    <row r="555" spans="1:1" ht="15.75" customHeight="1" x14ac:dyDescent="0.2">
      <c r="A555" s="13"/>
    </row>
    <row r="556" spans="1:1" ht="15.75" customHeight="1" x14ac:dyDescent="0.2">
      <c r="A556" s="13"/>
    </row>
    <row r="557" spans="1:1" ht="15.75" customHeight="1" x14ac:dyDescent="0.2">
      <c r="A557" s="13"/>
    </row>
    <row r="558" spans="1:1" ht="15.75" customHeight="1" x14ac:dyDescent="0.2">
      <c r="A558" s="13"/>
    </row>
    <row r="559" spans="1:1" ht="15.75" customHeight="1" x14ac:dyDescent="0.2">
      <c r="A559" s="13"/>
    </row>
    <row r="560" spans="1:1" ht="15.75" customHeight="1" x14ac:dyDescent="0.2">
      <c r="A560" s="13"/>
    </row>
    <row r="561" spans="1:1" ht="15.75" customHeight="1" x14ac:dyDescent="0.2">
      <c r="A561" s="13"/>
    </row>
    <row r="562" spans="1:1" ht="15.75" customHeight="1" x14ac:dyDescent="0.2">
      <c r="A562" s="13"/>
    </row>
    <row r="563" spans="1:1" ht="15.75" customHeight="1" x14ac:dyDescent="0.2">
      <c r="A563" s="13"/>
    </row>
    <row r="564" spans="1:1" ht="15.75" customHeight="1" x14ac:dyDescent="0.2">
      <c r="A564" s="13"/>
    </row>
    <row r="565" spans="1:1" ht="15.75" customHeight="1" x14ac:dyDescent="0.2">
      <c r="A565" s="13"/>
    </row>
    <row r="566" spans="1:1" ht="15.75" customHeight="1" x14ac:dyDescent="0.2">
      <c r="A566" s="13"/>
    </row>
    <row r="567" spans="1:1" ht="15.75" customHeight="1" x14ac:dyDescent="0.2">
      <c r="A567" s="13"/>
    </row>
    <row r="568" spans="1:1" ht="15.75" customHeight="1" x14ac:dyDescent="0.2">
      <c r="A568" s="13"/>
    </row>
    <row r="569" spans="1:1" ht="15.75" customHeight="1" x14ac:dyDescent="0.2">
      <c r="A569" s="13"/>
    </row>
    <row r="570" spans="1:1" ht="15.75" customHeight="1" x14ac:dyDescent="0.2">
      <c r="A570" s="13"/>
    </row>
    <row r="571" spans="1:1" ht="15.75" customHeight="1" x14ac:dyDescent="0.2">
      <c r="A571" s="13"/>
    </row>
    <row r="572" spans="1:1" ht="15.75" customHeight="1" x14ac:dyDescent="0.2">
      <c r="A572" s="13"/>
    </row>
    <row r="573" spans="1:1" ht="15.75" customHeight="1" x14ac:dyDescent="0.2">
      <c r="A573" s="13"/>
    </row>
    <row r="574" spans="1:1" ht="15.75" customHeight="1" x14ac:dyDescent="0.2">
      <c r="A574" s="13"/>
    </row>
    <row r="575" spans="1:1" ht="15.75" customHeight="1" x14ac:dyDescent="0.2">
      <c r="A575" s="13"/>
    </row>
    <row r="576" spans="1:1" ht="15.75" customHeight="1" x14ac:dyDescent="0.2">
      <c r="A576" s="13"/>
    </row>
    <row r="577" spans="1:1" ht="15.75" customHeight="1" x14ac:dyDescent="0.2">
      <c r="A577" s="13"/>
    </row>
    <row r="578" spans="1:1" ht="15.75" customHeight="1" x14ac:dyDescent="0.2">
      <c r="A578" s="13"/>
    </row>
    <row r="579" spans="1:1" ht="15.75" customHeight="1" x14ac:dyDescent="0.2">
      <c r="A579" s="13"/>
    </row>
    <row r="580" spans="1:1" ht="15.75" customHeight="1" x14ac:dyDescent="0.2">
      <c r="A580" s="13"/>
    </row>
    <row r="581" spans="1:1" ht="15.75" customHeight="1" x14ac:dyDescent="0.2">
      <c r="A581" s="13"/>
    </row>
    <row r="582" spans="1:1" ht="15.75" customHeight="1" x14ac:dyDescent="0.2">
      <c r="A582" s="13"/>
    </row>
    <row r="583" spans="1:1" ht="15.75" customHeight="1" x14ac:dyDescent="0.2">
      <c r="A583" s="13"/>
    </row>
    <row r="584" spans="1:1" ht="15.75" customHeight="1" x14ac:dyDescent="0.2">
      <c r="A584" s="13"/>
    </row>
    <row r="585" spans="1:1" ht="15.75" customHeight="1" x14ac:dyDescent="0.2">
      <c r="A585" s="13"/>
    </row>
    <row r="586" spans="1:1" ht="15.75" customHeight="1" x14ac:dyDescent="0.2">
      <c r="A586" s="13"/>
    </row>
    <row r="587" spans="1:1" ht="15.75" customHeight="1" x14ac:dyDescent="0.2">
      <c r="A587" s="13"/>
    </row>
    <row r="588" spans="1:1" ht="15.75" customHeight="1" x14ac:dyDescent="0.2">
      <c r="A588" s="13"/>
    </row>
    <row r="589" spans="1:1" ht="15.75" customHeight="1" x14ac:dyDescent="0.2">
      <c r="A589" s="13"/>
    </row>
    <row r="590" spans="1:1" ht="15.75" customHeight="1" x14ac:dyDescent="0.2">
      <c r="A590" s="13"/>
    </row>
    <row r="591" spans="1:1" ht="15.75" customHeight="1" x14ac:dyDescent="0.2">
      <c r="A591" s="13"/>
    </row>
    <row r="592" spans="1:1" ht="15.75" customHeight="1" x14ac:dyDescent="0.2">
      <c r="A592" s="13"/>
    </row>
    <row r="593" spans="1:1" ht="15.75" customHeight="1" x14ac:dyDescent="0.2">
      <c r="A593" s="13"/>
    </row>
    <row r="594" spans="1:1" ht="15.75" customHeight="1" x14ac:dyDescent="0.2">
      <c r="A594" s="13"/>
    </row>
    <row r="595" spans="1:1" ht="15.75" customHeight="1" x14ac:dyDescent="0.2">
      <c r="A595" s="13"/>
    </row>
    <row r="596" spans="1:1" ht="15.75" customHeight="1" x14ac:dyDescent="0.2">
      <c r="A596" s="13"/>
    </row>
    <row r="597" spans="1:1" ht="15.75" customHeight="1" x14ac:dyDescent="0.2">
      <c r="A597" s="13"/>
    </row>
    <row r="598" spans="1:1" ht="15.75" customHeight="1" x14ac:dyDescent="0.2">
      <c r="A598" s="13"/>
    </row>
    <row r="599" spans="1:1" ht="15.75" customHeight="1" x14ac:dyDescent="0.2">
      <c r="A599" s="13"/>
    </row>
    <row r="600" spans="1:1" ht="15.75" customHeight="1" x14ac:dyDescent="0.2">
      <c r="A600" s="13"/>
    </row>
    <row r="601" spans="1:1" ht="15.75" customHeight="1" x14ac:dyDescent="0.2">
      <c r="A601" s="13"/>
    </row>
    <row r="602" spans="1:1" ht="15.75" customHeight="1" x14ac:dyDescent="0.2">
      <c r="A602" s="13"/>
    </row>
    <row r="603" spans="1:1" ht="15.75" customHeight="1" x14ac:dyDescent="0.2">
      <c r="A603" s="13"/>
    </row>
    <row r="604" spans="1:1" ht="15.75" customHeight="1" x14ac:dyDescent="0.2">
      <c r="A604" s="13"/>
    </row>
    <row r="605" spans="1:1" ht="15.75" customHeight="1" x14ac:dyDescent="0.2">
      <c r="A605" s="13"/>
    </row>
    <row r="606" spans="1:1" ht="15.75" customHeight="1" x14ac:dyDescent="0.2">
      <c r="A606" s="13"/>
    </row>
    <row r="607" spans="1:1" ht="15.75" customHeight="1" x14ac:dyDescent="0.2">
      <c r="A607" s="13"/>
    </row>
    <row r="608" spans="1:1" ht="15.75" customHeight="1" x14ac:dyDescent="0.2">
      <c r="A608" s="13"/>
    </row>
    <row r="609" spans="1:1" ht="15.75" customHeight="1" x14ac:dyDescent="0.2">
      <c r="A609" s="13"/>
    </row>
    <row r="610" spans="1:1" ht="15.75" customHeight="1" x14ac:dyDescent="0.2">
      <c r="A610" s="13"/>
    </row>
    <row r="611" spans="1:1" ht="15.75" customHeight="1" x14ac:dyDescent="0.2">
      <c r="A611" s="13"/>
    </row>
    <row r="612" spans="1:1" ht="15.75" customHeight="1" x14ac:dyDescent="0.2">
      <c r="A612" s="13"/>
    </row>
    <row r="613" spans="1:1" ht="15.75" customHeight="1" x14ac:dyDescent="0.2">
      <c r="A613" s="13"/>
    </row>
    <row r="614" spans="1:1" ht="15.75" customHeight="1" x14ac:dyDescent="0.2">
      <c r="A614" s="13"/>
    </row>
    <row r="615" spans="1:1" ht="15.75" customHeight="1" x14ac:dyDescent="0.2">
      <c r="A615" s="13"/>
    </row>
    <row r="616" spans="1:1" ht="15.75" customHeight="1" x14ac:dyDescent="0.2">
      <c r="A616" s="13"/>
    </row>
    <row r="617" spans="1:1" ht="15.75" customHeight="1" x14ac:dyDescent="0.2">
      <c r="A617" s="13"/>
    </row>
    <row r="618" spans="1:1" ht="15.75" customHeight="1" x14ac:dyDescent="0.2">
      <c r="A618" s="13"/>
    </row>
    <row r="619" spans="1:1" ht="15.75" customHeight="1" x14ac:dyDescent="0.2">
      <c r="A619" s="13"/>
    </row>
    <row r="620" spans="1:1" ht="15.75" customHeight="1" x14ac:dyDescent="0.2">
      <c r="A620" s="13"/>
    </row>
    <row r="621" spans="1:1" ht="15.75" customHeight="1" x14ac:dyDescent="0.2">
      <c r="A621" s="13"/>
    </row>
    <row r="622" spans="1:1" ht="15.75" customHeight="1" x14ac:dyDescent="0.2">
      <c r="A622" s="13"/>
    </row>
    <row r="623" spans="1:1" ht="15.75" customHeight="1" x14ac:dyDescent="0.2">
      <c r="A623" s="13"/>
    </row>
    <row r="624" spans="1:1" ht="15.75" customHeight="1" x14ac:dyDescent="0.2">
      <c r="A624" s="13"/>
    </row>
    <row r="625" spans="1:1" ht="15.75" customHeight="1" x14ac:dyDescent="0.2">
      <c r="A625" s="13"/>
    </row>
    <row r="626" spans="1:1" ht="15.75" customHeight="1" x14ac:dyDescent="0.2">
      <c r="A626" s="13"/>
    </row>
    <row r="627" spans="1:1" ht="15.75" customHeight="1" x14ac:dyDescent="0.2">
      <c r="A627" s="13"/>
    </row>
    <row r="628" spans="1:1" ht="15.75" customHeight="1" x14ac:dyDescent="0.2">
      <c r="A628" s="13"/>
    </row>
    <row r="629" spans="1:1" ht="15.75" customHeight="1" x14ac:dyDescent="0.2">
      <c r="A629" s="13"/>
    </row>
    <row r="630" spans="1:1" ht="15.75" customHeight="1" x14ac:dyDescent="0.2">
      <c r="A630" s="13"/>
    </row>
    <row r="631" spans="1:1" ht="15.75" customHeight="1" x14ac:dyDescent="0.2">
      <c r="A631" s="13"/>
    </row>
    <row r="632" spans="1:1" ht="15.75" customHeight="1" x14ac:dyDescent="0.2">
      <c r="A632" s="13"/>
    </row>
    <row r="633" spans="1:1" ht="15.75" customHeight="1" x14ac:dyDescent="0.2">
      <c r="A633" s="13"/>
    </row>
    <row r="634" spans="1:1" ht="15.75" customHeight="1" x14ac:dyDescent="0.2">
      <c r="A634" s="13"/>
    </row>
    <row r="635" spans="1:1" ht="15.75" customHeight="1" x14ac:dyDescent="0.2">
      <c r="A635" s="13"/>
    </row>
    <row r="636" spans="1:1" ht="15.75" customHeight="1" x14ac:dyDescent="0.2">
      <c r="A636" s="13"/>
    </row>
    <row r="637" spans="1:1" ht="15.75" customHeight="1" x14ac:dyDescent="0.2">
      <c r="A637" s="13"/>
    </row>
    <row r="638" spans="1:1" ht="15.75" customHeight="1" x14ac:dyDescent="0.2">
      <c r="A638" s="13"/>
    </row>
    <row r="639" spans="1:1" ht="15.75" customHeight="1" x14ac:dyDescent="0.2">
      <c r="A639" s="13"/>
    </row>
    <row r="640" spans="1:1" ht="15.75" customHeight="1" x14ac:dyDescent="0.2">
      <c r="A640" s="13"/>
    </row>
    <row r="641" spans="1:1" ht="15.75" customHeight="1" x14ac:dyDescent="0.2">
      <c r="A641" s="13"/>
    </row>
    <row r="642" spans="1:1" ht="15.75" customHeight="1" x14ac:dyDescent="0.2">
      <c r="A642" s="13"/>
    </row>
    <row r="643" spans="1:1" ht="15.75" customHeight="1" x14ac:dyDescent="0.2">
      <c r="A643" s="13"/>
    </row>
    <row r="644" spans="1:1" ht="15.75" customHeight="1" x14ac:dyDescent="0.2">
      <c r="A644" s="13"/>
    </row>
    <row r="645" spans="1:1" ht="15.75" customHeight="1" x14ac:dyDescent="0.2">
      <c r="A645" s="13"/>
    </row>
    <row r="646" spans="1:1" ht="15.75" customHeight="1" x14ac:dyDescent="0.2">
      <c r="A646" s="13"/>
    </row>
    <row r="647" spans="1:1" ht="15.75" customHeight="1" x14ac:dyDescent="0.2">
      <c r="A647" s="13"/>
    </row>
    <row r="648" spans="1:1" ht="15.75" customHeight="1" x14ac:dyDescent="0.2">
      <c r="A648" s="13"/>
    </row>
    <row r="649" spans="1:1" ht="15.75" customHeight="1" x14ac:dyDescent="0.2">
      <c r="A649" s="13"/>
    </row>
    <row r="650" spans="1:1" ht="15.75" customHeight="1" x14ac:dyDescent="0.2">
      <c r="A650" s="13"/>
    </row>
    <row r="651" spans="1:1" ht="15.75" customHeight="1" x14ac:dyDescent="0.2">
      <c r="A651" s="13"/>
    </row>
    <row r="652" spans="1:1" ht="15.75" customHeight="1" x14ac:dyDescent="0.2">
      <c r="A652" s="13"/>
    </row>
    <row r="653" spans="1:1" ht="15.75" customHeight="1" x14ac:dyDescent="0.2">
      <c r="A653" s="13"/>
    </row>
    <row r="654" spans="1:1" ht="15.75" customHeight="1" x14ac:dyDescent="0.2">
      <c r="A654" s="13"/>
    </row>
    <row r="655" spans="1:1" ht="15.75" customHeight="1" x14ac:dyDescent="0.2">
      <c r="A655" s="13"/>
    </row>
    <row r="656" spans="1:1" ht="15.75" customHeight="1" x14ac:dyDescent="0.2">
      <c r="A656" s="13"/>
    </row>
    <row r="657" spans="1:1" ht="15.75" customHeight="1" x14ac:dyDescent="0.2">
      <c r="A657" s="13"/>
    </row>
    <row r="658" spans="1:1" ht="15.75" customHeight="1" x14ac:dyDescent="0.2">
      <c r="A658" s="13"/>
    </row>
    <row r="659" spans="1:1" ht="15.75" customHeight="1" x14ac:dyDescent="0.2">
      <c r="A659" s="13"/>
    </row>
    <row r="660" spans="1:1" ht="15.75" customHeight="1" x14ac:dyDescent="0.2">
      <c r="A660" s="13"/>
    </row>
    <row r="661" spans="1:1" ht="15.75" customHeight="1" x14ac:dyDescent="0.2">
      <c r="A661" s="13"/>
    </row>
    <row r="662" spans="1:1" ht="15.75" customHeight="1" x14ac:dyDescent="0.2">
      <c r="A662" s="13"/>
    </row>
    <row r="663" spans="1:1" ht="15.75" customHeight="1" x14ac:dyDescent="0.2">
      <c r="A663" s="13"/>
    </row>
    <row r="664" spans="1:1" ht="15.75" customHeight="1" x14ac:dyDescent="0.2">
      <c r="A664" s="13"/>
    </row>
    <row r="665" spans="1:1" ht="15.75" customHeight="1" x14ac:dyDescent="0.2">
      <c r="A665" s="13"/>
    </row>
    <row r="666" spans="1:1" ht="15.75" customHeight="1" x14ac:dyDescent="0.2">
      <c r="A666" s="13"/>
    </row>
    <row r="667" spans="1:1" ht="15.75" customHeight="1" x14ac:dyDescent="0.2">
      <c r="A667" s="13"/>
    </row>
    <row r="668" spans="1:1" ht="15.75" customHeight="1" x14ac:dyDescent="0.2">
      <c r="A668" s="13"/>
    </row>
    <row r="669" spans="1:1" ht="15.75" customHeight="1" x14ac:dyDescent="0.2">
      <c r="A669" s="13"/>
    </row>
    <row r="670" spans="1:1" ht="15.75" customHeight="1" x14ac:dyDescent="0.2">
      <c r="A670" s="13"/>
    </row>
    <row r="671" spans="1:1" ht="15.75" customHeight="1" x14ac:dyDescent="0.2">
      <c r="A671" s="13"/>
    </row>
    <row r="672" spans="1:1" ht="15.75" customHeight="1" x14ac:dyDescent="0.2">
      <c r="A672" s="13"/>
    </row>
    <row r="673" spans="1:1" ht="15.75" customHeight="1" x14ac:dyDescent="0.2">
      <c r="A673" s="13"/>
    </row>
    <row r="674" spans="1:1" ht="15.75" customHeight="1" x14ac:dyDescent="0.2">
      <c r="A674" s="13"/>
    </row>
    <row r="675" spans="1:1" ht="15.75" customHeight="1" x14ac:dyDescent="0.2">
      <c r="A675" s="13"/>
    </row>
    <row r="676" spans="1:1" ht="15.75" customHeight="1" x14ac:dyDescent="0.2">
      <c r="A676" s="13"/>
    </row>
    <row r="677" spans="1:1" ht="15.75" customHeight="1" x14ac:dyDescent="0.2">
      <c r="A677" s="13"/>
    </row>
    <row r="678" spans="1:1" ht="15.75" customHeight="1" x14ac:dyDescent="0.2">
      <c r="A678" s="13"/>
    </row>
    <row r="679" spans="1:1" ht="15.75" customHeight="1" x14ac:dyDescent="0.2">
      <c r="A679" s="13"/>
    </row>
    <row r="680" spans="1:1" ht="15.75" customHeight="1" x14ac:dyDescent="0.2">
      <c r="A680" s="13"/>
    </row>
    <row r="681" spans="1:1" ht="15.75" customHeight="1" x14ac:dyDescent="0.2">
      <c r="A681" s="13"/>
    </row>
    <row r="682" spans="1:1" ht="15.75" customHeight="1" x14ac:dyDescent="0.2">
      <c r="A682" s="13"/>
    </row>
    <row r="683" spans="1:1" ht="15.75" customHeight="1" x14ac:dyDescent="0.2">
      <c r="A683" s="13"/>
    </row>
    <row r="684" spans="1:1" ht="15.75" customHeight="1" x14ac:dyDescent="0.2">
      <c r="A684" s="13"/>
    </row>
    <row r="685" spans="1:1" ht="15.75" customHeight="1" x14ac:dyDescent="0.2">
      <c r="A685" s="13"/>
    </row>
    <row r="686" spans="1:1" ht="15.75" customHeight="1" x14ac:dyDescent="0.2">
      <c r="A686" s="13"/>
    </row>
    <row r="687" spans="1:1" ht="15.75" customHeight="1" x14ac:dyDescent="0.2">
      <c r="A687" s="13"/>
    </row>
    <row r="688" spans="1:1" ht="15.75" customHeight="1" x14ac:dyDescent="0.2">
      <c r="A688" s="13"/>
    </row>
    <row r="689" spans="1:1" ht="15.75" customHeight="1" x14ac:dyDescent="0.2">
      <c r="A689" s="13"/>
    </row>
    <row r="690" spans="1:1" ht="15.75" customHeight="1" x14ac:dyDescent="0.2">
      <c r="A690" s="13"/>
    </row>
    <row r="691" spans="1:1" ht="15.75" customHeight="1" x14ac:dyDescent="0.2">
      <c r="A691" s="13"/>
    </row>
    <row r="692" spans="1:1" ht="15.75" customHeight="1" x14ac:dyDescent="0.2">
      <c r="A692" s="13"/>
    </row>
    <row r="693" spans="1:1" ht="15.75" customHeight="1" x14ac:dyDescent="0.2">
      <c r="A693" s="13"/>
    </row>
    <row r="694" spans="1:1" ht="15.75" customHeight="1" x14ac:dyDescent="0.2">
      <c r="A694" s="13"/>
    </row>
    <row r="695" spans="1:1" ht="15.75" customHeight="1" x14ac:dyDescent="0.2">
      <c r="A695" s="13"/>
    </row>
    <row r="696" spans="1:1" ht="15.75" customHeight="1" x14ac:dyDescent="0.2">
      <c r="A696" s="13"/>
    </row>
    <row r="697" spans="1:1" ht="15.75" customHeight="1" x14ac:dyDescent="0.2">
      <c r="A697" s="13"/>
    </row>
    <row r="698" spans="1:1" ht="15.75" customHeight="1" x14ac:dyDescent="0.2">
      <c r="A698" s="13"/>
    </row>
    <row r="699" spans="1:1" ht="15.75" customHeight="1" x14ac:dyDescent="0.2">
      <c r="A699" s="13"/>
    </row>
    <row r="700" spans="1:1" ht="15.75" customHeight="1" x14ac:dyDescent="0.2">
      <c r="A700" s="13"/>
    </row>
    <row r="701" spans="1:1" ht="15.75" customHeight="1" x14ac:dyDescent="0.2">
      <c r="A701" s="13"/>
    </row>
    <row r="702" spans="1:1" ht="15.75" customHeight="1" x14ac:dyDescent="0.2">
      <c r="A702" s="13"/>
    </row>
    <row r="703" spans="1:1" ht="15.75" customHeight="1" x14ac:dyDescent="0.2">
      <c r="A703" s="13"/>
    </row>
    <row r="704" spans="1:1" ht="15.75" customHeight="1" x14ac:dyDescent="0.2">
      <c r="A704" s="13"/>
    </row>
    <row r="705" spans="1:1" ht="15.75" customHeight="1" x14ac:dyDescent="0.2">
      <c r="A705" s="13"/>
    </row>
    <row r="706" spans="1:1" ht="15.75" customHeight="1" x14ac:dyDescent="0.2">
      <c r="A706" s="13"/>
    </row>
    <row r="707" spans="1:1" ht="15.75" customHeight="1" x14ac:dyDescent="0.2">
      <c r="A707" s="13"/>
    </row>
    <row r="708" spans="1:1" ht="15.75" customHeight="1" x14ac:dyDescent="0.2">
      <c r="A708" s="13"/>
    </row>
    <row r="709" spans="1:1" ht="15.75" customHeight="1" x14ac:dyDescent="0.2">
      <c r="A709" s="13"/>
    </row>
    <row r="710" spans="1:1" ht="15.75" customHeight="1" x14ac:dyDescent="0.2">
      <c r="A710" s="13"/>
    </row>
    <row r="711" spans="1:1" ht="15.75" customHeight="1" x14ac:dyDescent="0.2">
      <c r="A711" s="13"/>
    </row>
    <row r="712" spans="1:1" ht="15.75" customHeight="1" x14ac:dyDescent="0.2">
      <c r="A712" s="13"/>
    </row>
    <row r="713" spans="1:1" ht="15.75" customHeight="1" x14ac:dyDescent="0.2">
      <c r="A713" s="13"/>
    </row>
    <row r="714" spans="1:1" ht="15.75" customHeight="1" x14ac:dyDescent="0.2">
      <c r="A714" s="13"/>
    </row>
    <row r="715" spans="1:1" ht="15.75" customHeight="1" x14ac:dyDescent="0.2">
      <c r="A715" s="13"/>
    </row>
    <row r="716" spans="1:1" ht="15.75" customHeight="1" x14ac:dyDescent="0.2">
      <c r="A716" s="13"/>
    </row>
    <row r="717" spans="1:1" ht="15.75" customHeight="1" x14ac:dyDescent="0.2">
      <c r="A717" s="13"/>
    </row>
    <row r="718" spans="1:1" ht="15.75" customHeight="1" x14ac:dyDescent="0.2">
      <c r="A718" s="13"/>
    </row>
    <row r="719" spans="1:1" ht="15.75" customHeight="1" x14ac:dyDescent="0.2">
      <c r="A719" s="13"/>
    </row>
    <row r="720" spans="1:1" ht="15.75" customHeight="1" x14ac:dyDescent="0.2">
      <c r="A720" s="13"/>
    </row>
    <row r="721" spans="1:1" ht="15.75" customHeight="1" x14ac:dyDescent="0.2">
      <c r="A721" s="13"/>
    </row>
    <row r="722" spans="1:1" ht="15.75" customHeight="1" x14ac:dyDescent="0.2">
      <c r="A722" s="13"/>
    </row>
    <row r="723" spans="1:1" ht="15.75" customHeight="1" x14ac:dyDescent="0.2">
      <c r="A723" s="13"/>
    </row>
    <row r="724" spans="1:1" ht="15.75" customHeight="1" x14ac:dyDescent="0.2">
      <c r="A724" s="13"/>
    </row>
    <row r="725" spans="1:1" ht="15.75" customHeight="1" x14ac:dyDescent="0.2">
      <c r="A725" s="13"/>
    </row>
    <row r="726" spans="1:1" ht="15.75" customHeight="1" x14ac:dyDescent="0.2">
      <c r="A726" s="13"/>
    </row>
    <row r="727" spans="1:1" ht="15.75" customHeight="1" x14ac:dyDescent="0.2">
      <c r="A727" s="13"/>
    </row>
    <row r="728" spans="1:1" ht="15.75" customHeight="1" x14ac:dyDescent="0.2">
      <c r="A728" s="13"/>
    </row>
    <row r="729" spans="1:1" ht="15.75" customHeight="1" x14ac:dyDescent="0.2">
      <c r="A729" s="13"/>
    </row>
    <row r="730" spans="1:1" ht="15.75" customHeight="1" x14ac:dyDescent="0.2">
      <c r="A730" s="13"/>
    </row>
    <row r="731" spans="1:1" ht="15.75" customHeight="1" x14ac:dyDescent="0.2">
      <c r="A731" s="13"/>
    </row>
    <row r="732" spans="1:1" ht="15.75" customHeight="1" x14ac:dyDescent="0.2">
      <c r="A732" s="13"/>
    </row>
    <row r="733" spans="1:1" ht="15.75" customHeight="1" x14ac:dyDescent="0.2">
      <c r="A733" s="13"/>
    </row>
    <row r="734" spans="1:1" ht="15.75" customHeight="1" x14ac:dyDescent="0.2">
      <c r="A734" s="13"/>
    </row>
    <row r="735" spans="1:1" ht="15.75" customHeight="1" x14ac:dyDescent="0.2">
      <c r="A735" s="13"/>
    </row>
    <row r="736" spans="1:1" ht="15.75" customHeight="1" x14ac:dyDescent="0.2">
      <c r="A736" s="13"/>
    </row>
    <row r="737" spans="1:1" ht="15.75" customHeight="1" x14ac:dyDescent="0.2">
      <c r="A737" s="13"/>
    </row>
    <row r="738" spans="1:1" ht="15.75" customHeight="1" x14ac:dyDescent="0.2">
      <c r="A738" s="13"/>
    </row>
    <row r="739" spans="1:1" ht="15.75" customHeight="1" x14ac:dyDescent="0.2">
      <c r="A739" s="13"/>
    </row>
    <row r="740" spans="1:1" ht="15.75" customHeight="1" x14ac:dyDescent="0.2">
      <c r="A740" s="13"/>
    </row>
    <row r="741" spans="1:1" ht="15.75" customHeight="1" x14ac:dyDescent="0.2">
      <c r="A741" s="13"/>
    </row>
    <row r="742" spans="1:1" ht="15.75" customHeight="1" x14ac:dyDescent="0.2">
      <c r="A742" s="13"/>
    </row>
    <row r="743" spans="1:1" ht="15.75" customHeight="1" x14ac:dyDescent="0.2">
      <c r="A743" s="13"/>
    </row>
    <row r="744" spans="1:1" ht="15.75" customHeight="1" x14ac:dyDescent="0.2">
      <c r="A744" s="13"/>
    </row>
    <row r="745" spans="1:1" ht="15.75" customHeight="1" x14ac:dyDescent="0.2">
      <c r="A745" s="13"/>
    </row>
    <row r="746" spans="1:1" ht="15.75" customHeight="1" x14ac:dyDescent="0.2">
      <c r="A746" s="13"/>
    </row>
    <row r="747" spans="1:1" ht="15.75" customHeight="1" x14ac:dyDescent="0.2">
      <c r="A747" s="13"/>
    </row>
    <row r="748" spans="1:1" ht="15.75" customHeight="1" x14ac:dyDescent="0.2">
      <c r="A748" s="13"/>
    </row>
    <row r="749" spans="1:1" ht="15.75" customHeight="1" x14ac:dyDescent="0.2">
      <c r="A749" s="13"/>
    </row>
    <row r="750" spans="1:1" ht="15.75" customHeight="1" x14ac:dyDescent="0.2">
      <c r="A750" s="13"/>
    </row>
    <row r="751" spans="1:1" ht="15.75" customHeight="1" x14ac:dyDescent="0.2">
      <c r="A751" s="13"/>
    </row>
    <row r="752" spans="1:1" ht="15.75" customHeight="1" x14ac:dyDescent="0.2">
      <c r="A752" s="13"/>
    </row>
    <row r="753" spans="1:1" ht="15.75" customHeight="1" x14ac:dyDescent="0.2">
      <c r="A753" s="13"/>
    </row>
    <row r="754" spans="1:1" ht="15.75" customHeight="1" x14ac:dyDescent="0.2">
      <c r="A754" s="13"/>
    </row>
    <row r="755" spans="1:1" ht="15.75" customHeight="1" x14ac:dyDescent="0.2">
      <c r="A755" s="13"/>
    </row>
    <row r="756" spans="1:1" ht="15.75" customHeight="1" x14ac:dyDescent="0.2">
      <c r="A756" s="13"/>
    </row>
    <row r="757" spans="1:1" ht="15.75" customHeight="1" x14ac:dyDescent="0.2">
      <c r="A757" s="13"/>
    </row>
    <row r="758" spans="1:1" ht="15.75" customHeight="1" x14ac:dyDescent="0.2">
      <c r="A758" s="13"/>
    </row>
    <row r="759" spans="1:1" ht="15.75" customHeight="1" x14ac:dyDescent="0.2">
      <c r="A759" s="13"/>
    </row>
    <row r="760" spans="1:1" ht="15.75" customHeight="1" x14ac:dyDescent="0.2">
      <c r="A760" s="13"/>
    </row>
    <row r="761" spans="1:1" ht="15.75" customHeight="1" x14ac:dyDescent="0.2">
      <c r="A761" s="13"/>
    </row>
    <row r="762" spans="1:1" ht="15.75" customHeight="1" x14ac:dyDescent="0.2">
      <c r="A762" s="13"/>
    </row>
    <row r="763" spans="1:1" ht="15.75" customHeight="1" x14ac:dyDescent="0.2">
      <c r="A763" s="13"/>
    </row>
    <row r="764" spans="1:1" ht="15.75" customHeight="1" x14ac:dyDescent="0.2">
      <c r="A764" s="13"/>
    </row>
    <row r="765" spans="1:1" ht="15.75" customHeight="1" x14ac:dyDescent="0.2">
      <c r="A765" s="13"/>
    </row>
    <row r="766" spans="1:1" ht="15.75" customHeight="1" x14ac:dyDescent="0.2">
      <c r="A766" s="13"/>
    </row>
    <row r="767" spans="1:1" ht="15.75" customHeight="1" x14ac:dyDescent="0.2">
      <c r="A767" s="13"/>
    </row>
    <row r="768" spans="1:1" ht="15.75" customHeight="1" x14ac:dyDescent="0.2">
      <c r="A768" s="13"/>
    </row>
    <row r="769" spans="1:1" ht="15.75" customHeight="1" x14ac:dyDescent="0.2">
      <c r="A769" s="13"/>
    </row>
    <row r="770" spans="1:1" ht="15.75" customHeight="1" x14ac:dyDescent="0.2">
      <c r="A770" s="13"/>
    </row>
    <row r="771" spans="1:1" ht="15.75" customHeight="1" x14ac:dyDescent="0.2">
      <c r="A771" s="13"/>
    </row>
    <row r="772" spans="1:1" ht="15.75" customHeight="1" x14ac:dyDescent="0.2">
      <c r="A772" s="13"/>
    </row>
    <row r="773" spans="1:1" ht="15.75" customHeight="1" x14ac:dyDescent="0.2">
      <c r="A773" s="13"/>
    </row>
    <row r="774" spans="1:1" ht="15.75" customHeight="1" x14ac:dyDescent="0.2">
      <c r="A774" s="13"/>
    </row>
    <row r="775" spans="1:1" ht="15.75" customHeight="1" x14ac:dyDescent="0.2">
      <c r="A775" s="13"/>
    </row>
    <row r="776" spans="1:1" ht="15.75" customHeight="1" x14ac:dyDescent="0.2">
      <c r="A776" s="13"/>
    </row>
    <row r="777" spans="1:1" ht="15.75" customHeight="1" x14ac:dyDescent="0.2">
      <c r="A777" s="13"/>
    </row>
    <row r="778" spans="1:1" ht="15.75" customHeight="1" x14ac:dyDescent="0.2">
      <c r="A778" s="13"/>
    </row>
    <row r="779" spans="1:1" ht="15.75" customHeight="1" x14ac:dyDescent="0.2">
      <c r="A779" s="13"/>
    </row>
    <row r="780" spans="1:1" ht="15.75" customHeight="1" x14ac:dyDescent="0.2">
      <c r="A780" s="13"/>
    </row>
    <row r="781" spans="1:1" ht="15.75" customHeight="1" x14ac:dyDescent="0.2">
      <c r="A781" s="13"/>
    </row>
    <row r="782" spans="1:1" ht="15.75" customHeight="1" x14ac:dyDescent="0.2">
      <c r="A782" s="13"/>
    </row>
    <row r="783" spans="1:1" ht="15.75" customHeight="1" x14ac:dyDescent="0.2">
      <c r="A783" s="13"/>
    </row>
    <row r="784" spans="1:1" ht="15.75" customHeight="1" x14ac:dyDescent="0.2">
      <c r="A784" s="13"/>
    </row>
    <row r="785" spans="1:1" ht="15.75" customHeight="1" x14ac:dyDescent="0.2">
      <c r="A785" s="13"/>
    </row>
    <row r="786" spans="1:1" ht="15.75" customHeight="1" x14ac:dyDescent="0.2">
      <c r="A786" s="13"/>
    </row>
    <row r="787" spans="1:1" ht="15.75" customHeight="1" x14ac:dyDescent="0.2">
      <c r="A787" s="13"/>
    </row>
    <row r="788" spans="1:1" ht="15.75" customHeight="1" x14ac:dyDescent="0.2">
      <c r="A788" s="13"/>
    </row>
    <row r="789" spans="1:1" ht="15.75" customHeight="1" x14ac:dyDescent="0.2">
      <c r="A789" s="13"/>
    </row>
    <row r="790" spans="1:1" ht="15.75" customHeight="1" x14ac:dyDescent="0.2">
      <c r="A790" s="13"/>
    </row>
    <row r="791" spans="1:1" ht="15.75" customHeight="1" x14ac:dyDescent="0.2">
      <c r="A791" s="13"/>
    </row>
    <row r="792" spans="1:1" ht="15.75" customHeight="1" x14ac:dyDescent="0.2">
      <c r="A792" s="13"/>
    </row>
    <row r="793" spans="1:1" ht="15.75" customHeight="1" x14ac:dyDescent="0.2">
      <c r="A793" s="13"/>
    </row>
    <row r="794" spans="1:1" ht="15.75" customHeight="1" x14ac:dyDescent="0.2">
      <c r="A794" s="13"/>
    </row>
    <row r="795" spans="1:1" ht="15.75" customHeight="1" x14ac:dyDescent="0.2">
      <c r="A795" s="13"/>
    </row>
    <row r="796" spans="1:1" ht="15.75" customHeight="1" x14ac:dyDescent="0.2">
      <c r="A796" s="13"/>
    </row>
    <row r="797" spans="1:1" ht="15.75" customHeight="1" x14ac:dyDescent="0.2">
      <c r="A797" s="13"/>
    </row>
    <row r="798" spans="1:1" ht="15.75" customHeight="1" x14ac:dyDescent="0.2">
      <c r="A798" s="13"/>
    </row>
    <row r="799" spans="1:1" ht="15.75" customHeight="1" x14ac:dyDescent="0.2">
      <c r="A799" s="13"/>
    </row>
    <row r="800" spans="1:1" ht="15.75" customHeight="1" x14ac:dyDescent="0.2">
      <c r="A800" s="13"/>
    </row>
    <row r="801" spans="1:1" ht="15.75" customHeight="1" x14ac:dyDescent="0.2">
      <c r="A801" s="13"/>
    </row>
    <row r="802" spans="1:1" ht="15.75" customHeight="1" x14ac:dyDescent="0.2">
      <c r="A802" s="13"/>
    </row>
    <row r="803" spans="1:1" ht="15.75" customHeight="1" x14ac:dyDescent="0.2">
      <c r="A803" s="13"/>
    </row>
    <row r="804" spans="1:1" ht="15.75" customHeight="1" x14ac:dyDescent="0.2">
      <c r="A804" s="13"/>
    </row>
    <row r="805" spans="1:1" ht="15.75" customHeight="1" x14ac:dyDescent="0.2">
      <c r="A805" s="13"/>
    </row>
    <row r="806" spans="1:1" ht="15.75" customHeight="1" x14ac:dyDescent="0.2">
      <c r="A806" s="13"/>
    </row>
    <row r="807" spans="1:1" ht="15.75" customHeight="1" x14ac:dyDescent="0.2">
      <c r="A807" s="13"/>
    </row>
    <row r="808" spans="1:1" ht="15.75" customHeight="1" x14ac:dyDescent="0.2">
      <c r="A808" s="13"/>
    </row>
    <row r="809" spans="1:1" ht="15.75" customHeight="1" x14ac:dyDescent="0.2">
      <c r="A809" s="13"/>
    </row>
    <row r="810" spans="1:1" ht="15.75" customHeight="1" x14ac:dyDescent="0.2">
      <c r="A810" s="13"/>
    </row>
    <row r="811" spans="1:1" ht="15.75" customHeight="1" x14ac:dyDescent="0.2">
      <c r="A811" s="13"/>
    </row>
    <row r="812" spans="1:1" ht="15.75" customHeight="1" x14ac:dyDescent="0.2">
      <c r="A812" s="13"/>
    </row>
    <row r="813" spans="1:1" ht="15.75" customHeight="1" x14ac:dyDescent="0.2">
      <c r="A813" s="13"/>
    </row>
    <row r="814" spans="1:1" ht="15.75" customHeight="1" x14ac:dyDescent="0.2">
      <c r="A814" s="13"/>
    </row>
    <row r="815" spans="1:1" ht="15.75" customHeight="1" x14ac:dyDescent="0.2">
      <c r="A815" s="13"/>
    </row>
    <row r="816" spans="1:1" ht="15.75" customHeight="1" x14ac:dyDescent="0.2">
      <c r="A816" s="13"/>
    </row>
    <row r="817" spans="1:1" ht="15.75" customHeight="1" x14ac:dyDescent="0.2">
      <c r="A817" s="13"/>
    </row>
    <row r="818" spans="1:1" ht="15.75" customHeight="1" x14ac:dyDescent="0.2">
      <c r="A818" s="13"/>
    </row>
    <row r="819" spans="1:1" ht="15.75" customHeight="1" x14ac:dyDescent="0.2">
      <c r="A819" s="13"/>
    </row>
    <row r="820" spans="1:1" ht="15.75" customHeight="1" x14ac:dyDescent="0.2">
      <c r="A820" s="13"/>
    </row>
    <row r="821" spans="1:1" ht="15.75" customHeight="1" x14ac:dyDescent="0.2">
      <c r="A821" s="13"/>
    </row>
    <row r="822" spans="1:1" ht="15.75" customHeight="1" x14ac:dyDescent="0.2">
      <c r="A822" s="13"/>
    </row>
    <row r="823" spans="1:1" ht="15.75" customHeight="1" x14ac:dyDescent="0.2">
      <c r="A823" s="13"/>
    </row>
    <row r="824" spans="1:1" ht="15.75" customHeight="1" x14ac:dyDescent="0.2">
      <c r="A824" s="13"/>
    </row>
    <row r="825" spans="1:1" ht="15.75" customHeight="1" x14ac:dyDescent="0.2">
      <c r="A825" s="13"/>
    </row>
    <row r="826" spans="1:1" ht="15.75" customHeight="1" x14ac:dyDescent="0.2">
      <c r="A826" s="13"/>
    </row>
    <row r="827" spans="1:1" ht="15.75" customHeight="1" x14ac:dyDescent="0.2">
      <c r="A827" s="13"/>
    </row>
    <row r="828" spans="1:1" ht="15.75" customHeight="1" x14ac:dyDescent="0.2">
      <c r="A828" s="13"/>
    </row>
    <row r="829" spans="1:1" ht="15.75" customHeight="1" x14ac:dyDescent="0.2">
      <c r="A829" s="13"/>
    </row>
    <row r="830" spans="1:1" ht="15.75" customHeight="1" x14ac:dyDescent="0.2">
      <c r="A830" s="13"/>
    </row>
    <row r="831" spans="1:1" ht="15.75" customHeight="1" x14ac:dyDescent="0.2">
      <c r="A831" s="13"/>
    </row>
    <row r="832" spans="1:1" ht="15.75" customHeight="1" x14ac:dyDescent="0.2">
      <c r="A832" s="13"/>
    </row>
    <row r="833" spans="1:1" ht="15.75" customHeight="1" x14ac:dyDescent="0.2">
      <c r="A833" s="13"/>
    </row>
    <row r="834" spans="1:1" ht="15.75" customHeight="1" x14ac:dyDescent="0.2">
      <c r="A834" s="13"/>
    </row>
    <row r="835" spans="1:1" ht="15.75" customHeight="1" x14ac:dyDescent="0.2">
      <c r="A835" s="13"/>
    </row>
    <row r="836" spans="1:1" ht="15.75" customHeight="1" x14ac:dyDescent="0.2">
      <c r="A836" s="13"/>
    </row>
    <row r="837" spans="1:1" ht="15.75" customHeight="1" x14ac:dyDescent="0.2">
      <c r="A837" s="13"/>
    </row>
    <row r="838" spans="1:1" ht="15.75" customHeight="1" x14ac:dyDescent="0.2">
      <c r="A838" s="13"/>
    </row>
    <row r="839" spans="1:1" ht="15.75" customHeight="1" x14ac:dyDescent="0.2">
      <c r="A839" s="13"/>
    </row>
    <row r="840" spans="1:1" ht="15.75" customHeight="1" x14ac:dyDescent="0.2">
      <c r="A840" s="13"/>
    </row>
    <row r="841" spans="1:1" ht="15.75" customHeight="1" x14ac:dyDescent="0.2">
      <c r="A841" s="13"/>
    </row>
    <row r="842" spans="1:1" ht="15.75" customHeight="1" x14ac:dyDescent="0.2">
      <c r="A842" s="13"/>
    </row>
    <row r="843" spans="1:1" ht="15.75" customHeight="1" x14ac:dyDescent="0.2">
      <c r="A843" s="13"/>
    </row>
    <row r="844" spans="1:1" ht="15.75" customHeight="1" x14ac:dyDescent="0.2">
      <c r="A844" s="13"/>
    </row>
    <row r="845" spans="1:1" ht="15.75" customHeight="1" x14ac:dyDescent="0.2">
      <c r="A845" s="13"/>
    </row>
    <row r="846" spans="1:1" ht="15.75" customHeight="1" x14ac:dyDescent="0.2">
      <c r="A846" s="13"/>
    </row>
    <row r="847" spans="1:1" ht="15.75" customHeight="1" x14ac:dyDescent="0.2">
      <c r="A847" s="13"/>
    </row>
    <row r="848" spans="1:1" ht="15.75" customHeight="1" x14ac:dyDescent="0.2">
      <c r="A848" s="13"/>
    </row>
    <row r="849" spans="1:1" ht="15.75" customHeight="1" x14ac:dyDescent="0.2">
      <c r="A849" s="13"/>
    </row>
    <row r="850" spans="1:1" ht="15.75" customHeight="1" x14ac:dyDescent="0.2">
      <c r="A850" s="13"/>
    </row>
    <row r="851" spans="1:1" ht="15.75" customHeight="1" x14ac:dyDescent="0.2">
      <c r="A851" s="13"/>
    </row>
    <row r="852" spans="1:1" ht="15.75" customHeight="1" x14ac:dyDescent="0.2">
      <c r="A852" s="13"/>
    </row>
    <row r="853" spans="1:1" ht="15.75" customHeight="1" x14ac:dyDescent="0.2">
      <c r="A853" s="13"/>
    </row>
    <row r="854" spans="1:1" ht="15.75" customHeight="1" x14ac:dyDescent="0.2">
      <c r="A854" s="13"/>
    </row>
    <row r="855" spans="1:1" ht="15.75" customHeight="1" x14ac:dyDescent="0.2">
      <c r="A855" s="13"/>
    </row>
    <row r="856" spans="1:1" ht="15.75" customHeight="1" x14ac:dyDescent="0.2">
      <c r="A856" s="13"/>
    </row>
    <row r="857" spans="1:1" ht="15.75" customHeight="1" x14ac:dyDescent="0.2">
      <c r="A857" s="13"/>
    </row>
    <row r="858" spans="1:1" ht="15.75" customHeight="1" x14ac:dyDescent="0.2">
      <c r="A858" s="13"/>
    </row>
    <row r="859" spans="1:1" ht="15.75" customHeight="1" x14ac:dyDescent="0.2">
      <c r="A859" s="13"/>
    </row>
    <row r="860" spans="1:1" ht="15.75" customHeight="1" x14ac:dyDescent="0.2">
      <c r="A860" s="13"/>
    </row>
    <row r="861" spans="1:1" ht="15.75" customHeight="1" x14ac:dyDescent="0.2">
      <c r="A861" s="13"/>
    </row>
    <row r="862" spans="1:1" ht="15.75" customHeight="1" x14ac:dyDescent="0.2">
      <c r="A862" s="13"/>
    </row>
    <row r="863" spans="1:1" ht="15.75" customHeight="1" x14ac:dyDescent="0.2">
      <c r="A863" s="13"/>
    </row>
    <row r="864" spans="1:1" ht="15.75" customHeight="1" x14ac:dyDescent="0.2">
      <c r="A864" s="13"/>
    </row>
    <row r="865" spans="1:1" ht="15.75" customHeight="1" x14ac:dyDescent="0.2">
      <c r="A865" s="13"/>
    </row>
    <row r="866" spans="1:1" ht="15.75" customHeight="1" x14ac:dyDescent="0.2">
      <c r="A866" s="13"/>
    </row>
    <row r="867" spans="1:1" ht="15.75" customHeight="1" x14ac:dyDescent="0.2">
      <c r="A867" s="13"/>
    </row>
    <row r="868" spans="1:1" ht="15.75" customHeight="1" x14ac:dyDescent="0.2">
      <c r="A868" s="13"/>
    </row>
    <row r="869" spans="1:1" ht="15.75" customHeight="1" x14ac:dyDescent="0.2">
      <c r="A869" s="13"/>
    </row>
    <row r="870" spans="1:1" ht="15.75" customHeight="1" x14ac:dyDescent="0.2">
      <c r="A870" s="13"/>
    </row>
    <row r="871" spans="1:1" ht="15.75" customHeight="1" x14ac:dyDescent="0.2">
      <c r="A871" s="13"/>
    </row>
    <row r="872" spans="1:1" ht="15.75" customHeight="1" x14ac:dyDescent="0.2">
      <c r="A872" s="13"/>
    </row>
    <row r="873" spans="1:1" ht="15.75" customHeight="1" x14ac:dyDescent="0.2">
      <c r="A873" s="13"/>
    </row>
    <row r="874" spans="1:1" ht="15.75" customHeight="1" x14ac:dyDescent="0.2">
      <c r="A874" s="13"/>
    </row>
    <row r="875" spans="1:1" ht="15.75" customHeight="1" x14ac:dyDescent="0.2">
      <c r="A875" s="13"/>
    </row>
    <row r="876" spans="1:1" ht="15.75" customHeight="1" x14ac:dyDescent="0.2">
      <c r="A876" s="13"/>
    </row>
    <row r="877" spans="1:1" ht="15.75" customHeight="1" x14ac:dyDescent="0.2">
      <c r="A877" s="13"/>
    </row>
    <row r="878" spans="1:1" ht="15.75" customHeight="1" x14ac:dyDescent="0.2">
      <c r="A878" s="13"/>
    </row>
    <row r="879" spans="1:1" ht="15.75" customHeight="1" x14ac:dyDescent="0.2">
      <c r="A879" s="13"/>
    </row>
    <row r="880" spans="1:1" ht="15.75" customHeight="1" x14ac:dyDescent="0.2">
      <c r="A880" s="13"/>
    </row>
    <row r="881" spans="1:1" ht="15.75" customHeight="1" x14ac:dyDescent="0.2">
      <c r="A881" s="13"/>
    </row>
    <row r="882" spans="1:1" ht="15.75" customHeight="1" x14ac:dyDescent="0.2">
      <c r="A882" s="13"/>
    </row>
    <row r="883" spans="1:1" ht="15.75" customHeight="1" x14ac:dyDescent="0.2">
      <c r="A883" s="13"/>
    </row>
    <row r="884" spans="1:1" ht="15.75" customHeight="1" x14ac:dyDescent="0.2">
      <c r="A884" s="13"/>
    </row>
    <row r="885" spans="1:1" ht="15.75" customHeight="1" x14ac:dyDescent="0.2">
      <c r="A885" s="13"/>
    </row>
    <row r="886" spans="1:1" ht="15.75" customHeight="1" x14ac:dyDescent="0.2">
      <c r="A886" s="13"/>
    </row>
    <row r="887" spans="1:1" ht="15.75" customHeight="1" x14ac:dyDescent="0.2">
      <c r="A887" s="13"/>
    </row>
    <row r="888" spans="1:1" ht="15.75" customHeight="1" x14ac:dyDescent="0.2">
      <c r="A888" s="13"/>
    </row>
    <row r="889" spans="1:1" ht="15.75" customHeight="1" x14ac:dyDescent="0.2">
      <c r="A889" s="13"/>
    </row>
    <row r="890" spans="1:1" ht="15.75" customHeight="1" x14ac:dyDescent="0.2">
      <c r="A890" s="13"/>
    </row>
    <row r="891" spans="1:1" ht="15.75" customHeight="1" x14ac:dyDescent="0.2">
      <c r="A891" s="13"/>
    </row>
    <row r="892" spans="1:1" ht="15.75" customHeight="1" x14ac:dyDescent="0.2">
      <c r="A892" s="13"/>
    </row>
    <row r="893" spans="1:1" ht="15.75" customHeight="1" x14ac:dyDescent="0.2">
      <c r="A893" s="13"/>
    </row>
    <row r="894" spans="1:1" ht="15.75" customHeight="1" x14ac:dyDescent="0.2">
      <c r="A894" s="13"/>
    </row>
    <row r="895" spans="1:1" ht="15.75" customHeight="1" x14ac:dyDescent="0.2">
      <c r="A895" s="13"/>
    </row>
    <row r="896" spans="1:1" ht="15.75" customHeight="1" x14ac:dyDescent="0.2">
      <c r="A896" s="13"/>
    </row>
    <row r="897" spans="1:1" ht="15.75" customHeight="1" x14ac:dyDescent="0.2">
      <c r="A897" s="13"/>
    </row>
    <row r="898" spans="1:1" ht="15.75" customHeight="1" x14ac:dyDescent="0.2">
      <c r="A898" s="13"/>
    </row>
    <row r="899" spans="1:1" ht="15.75" customHeight="1" x14ac:dyDescent="0.2">
      <c r="A899" s="13"/>
    </row>
    <row r="900" spans="1:1" ht="15.75" customHeight="1" x14ac:dyDescent="0.2">
      <c r="A900" s="13"/>
    </row>
    <row r="901" spans="1:1" ht="15.75" customHeight="1" x14ac:dyDescent="0.2">
      <c r="A901" s="13"/>
    </row>
    <row r="902" spans="1:1" ht="15.75" customHeight="1" x14ac:dyDescent="0.2">
      <c r="A902" s="13"/>
    </row>
    <row r="903" spans="1:1" ht="15.75" customHeight="1" x14ac:dyDescent="0.2">
      <c r="A903" s="13"/>
    </row>
    <row r="904" spans="1:1" ht="15.75" customHeight="1" x14ac:dyDescent="0.2">
      <c r="A904" s="13"/>
    </row>
    <row r="905" spans="1:1" ht="15.75" customHeight="1" x14ac:dyDescent="0.2">
      <c r="A905" s="13"/>
    </row>
    <row r="906" spans="1:1" ht="15.75" customHeight="1" x14ac:dyDescent="0.2">
      <c r="A906" s="13"/>
    </row>
    <row r="907" spans="1:1" ht="15.75" customHeight="1" x14ac:dyDescent="0.2">
      <c r="A907" s="13"/>
    </row>
    <row r="908" spans="1:1" ht="15.75" customHeight="1" x14ac:dyDescent="0.2">
      <c r="A908" s="13"/>
    </row>
    <row r="909" spans="1:1" ht="15.75" customHeight="1" x14ac:dyDescent="0.2">
      <c r="A909" s="13"/>
    </row>
    <row r="910" spans="1:1" ht="15.75" customHeight="1" x14ac:dyDescent="0.2">
      <c r="A910" s="13"/>
    </row>
    <row r="911" spans="1:1" ht="15.75" customHeight="1" x14ac:dyDescent="0.2">
      <c r="A911" s="13"/>
    </row>
    <row r="912" spans="1:1" ht="15.75" customHeight="1" x14ac:dyDescent="0.2">
      <c r="A912" s="13"/>
    </row>
    <row r="913" spans="1:1" ht="15.75" customHeight="1" x14ac:dyDescent="0.2">
      <c r="A913" s="13"/>
    </row>
    <row r="914" spans="1:1" ht="15.75" customHeight="1" x14ac:dyDescent="0.2">
      <c r="A914" s="13"/>
    </row>
    <row r="915" spans="1:1" ht="15.75" customHeight="1" x14ac:dyDescent="0.2">
      <c r="A915" s="13"/>
    </row>
    <row r="916" spans="1:1" ht="15.75" customHeight="1" x14ac:dyDescent="0.2">
      <c r="A916" s="13"/>
    </row>
    <row r="917" spans="1:1" ht="15.75" customHeight="1" x14ac:dyDescent="0.2">
      <c r="A917" s="13"/>
    </row>
    <row r="918" spans="1:1" ht="15.75" customHeight="1" x14ac:dyDescent="0.2">
      <c r="A918" s="13"/>
    </row>
    <row r="919" spans="1:1" ht="15.75" customHeight="1" x14ac:dyDescent="0.2">
      <c r="A919" s="13"/>
    </row>
    <row r="920" spans="1:1" ht="15.75" customHeight="1" x14ac:dyDescent="0.2">
      <c r="A920" s="13"/>
    </row>
    <row r="921" spans="1:1" ht="15.75" customHeight="1" x14ac:dyDescent="0.2">
      <c r="A921" s="13"/>
    </row>
    <row r="922" spans="1:1" ht="15.75" customHeight="1" x14ac:dyDescent="0.2">
      <c r="A922" s="13"/>
    </row>
    <row r="923" spans="1:1" ht="15.75" customHeight="1" x14ac:dyDescent="0.2">
      <c r="A923" s="13"/>
    </row>
    <row r="924" spans="1:1" ht="15.75" customHeight="1" x14ac:dyDescent="0.2">
      <c r="A924" s="13"/>
    </row>
    <row r="925" spans="1:1" ht="15.75" customHeight="1" x14ac:dyDescent="0.2">
      <c r="A925" s="13"/>
    </row>
    <row r="926" spans="1:1" ht="15.75" customHeight="1" x14ac:dyDescent="0.2">
      <c r="A926" s="13"/>
    </row>
    <row r="927" spans="1:1" ht="15.75" customHeight="1" x14ac:dyDescent="0.2">
      <c r="A927" s="13"/>
    </row>
    <row r="928" spans="1:1" ht="15.75" customHeight="1" x14ac:dyDescent="0.2">
      <c r="A928" s="13"/>
    </row>
    <row r="929" spans="1:1" ht="15.75" customHeight="1" x14ac:dyDescent="0.2">
      <c r="A929" s="13"/>
    </row>
    <row r="930" spans="1:1" ht="15.75" customHeight="1" x14ac:dyDescent="0.2">
      <c r="A930" s="13"/>
    </row>
    <row r="931" spans="1:1" ht="15.75" customHeight="1" x14ac:dyDescent="0.2">
      <c r="A931" s="13"/>
    </row>
    <row r="932" spans="1:1" ht="15.75" customHeight="1" x14ac:dyDescent="0.2">
      <c r="A932" s="13"/>
    </row>
    <row r="933" spans="1:1" ht="15.75" customHeight="1" x14ac:dyDescent="0.2">
      <c r="A933" s="13"/>
    </row>
    <row r="934" spans="1:1" ht="15.75" customHeight="1" x14ac:dyDescent="0.2">
      <c r="A934" s="13"/>
    </row>
    <row r="935" spans="1:1" ht="15.75" customHeight="1" x14ac:dyDescent="0.2">
      <c r="A935" s="13"/>
    </row>
    <row r="936" spans="1:1" ht="15.75" customHeight="1" x14ac:dyDescent="0.2">
      <c r="A936" s="13"/>
    </row>
    <row r="937" spans="1:1" ht="15.75" customHeight="1" x14ac:dyDescent="0.2">
      <c r="A937" s="13"/>
    </row>
    <row r="938" spans="1:1" ht="15.75" customHeight="1" x14ac:dyDescent="0.2">
      <c r="A938" s="13"/>
    </row>
    <row r="939" spans="1:1" ht="15.75" customHeight="1" x14ac:dyDescent="0.2">
      <c r="A939" s="13"/>
    </row>
    <row r="940" spans="1:1" ht="15.75" customHeight="1" x14ac:dyDescent="0.2">
      <c r="A940" s="13"/>
    </row>
    <row r="941" spans="1:1" ht="15.75" customHeight="1" x14ac:dyDescent="0.2">
      <c r="A941" s="13"/>
    </row>
    <row r="942" spans="1:1" ht="15.75" customHeight="1" x14ac:dyDescent="0.2">
      <c r="A942" s="13"/>
    </row>
    <row r="943" spans="1:1" ht="15.75" customHeight="1" x14ac:dyDescent="0.2">
      <c r="A943" s="13"/>
    </row>
    <row r="944" spans="1:1" ht="15.75" customHeight="1" x14ac:dyDescent="0.2">
      <c r="A944" s="13"/>
    </row>
    <row r="945" spans="1:1" ht="15.75" customHeight="1" x14ac:dyDescent="0.2">
      <c r="A945" s="13"/>
    </row>
    <row r="946" spans="1:1" ht="15.75" customHeight="1" x14ac:dyDescent="0.2">
      <c r="A946" s="13"/>
    </row>
    <row r="947" spans="1:1" ht="15.75" customHeight="1" x14ac:dyDescent="0.2">
      <c r="A947" s="13"/>
    </row>
    <row r="948" spans="1:1" ht="15.75" customHeight="1" x14ac:dyDescent="0.2">
      <c r="A948" s="13"/>
    </row>
    <row r="949" spans="1:1" ht="15.75" customHeight="1" x14ac:dyDescent="0.2">
      <c r="A949" s="13"/>
    </row>
    <row r="950" spans="1:1" ht="15.75" customHeight="1" x14ac:dyDescent="0.2">
      <c r="A950" s="13"/>
    </row>
  </sheetData>
  <mergeCells count="4">
    <mergeCell ref="E18:F28"/>
    <mergeCell ref="E2:F9"/>
    <mergeCell ref="E11:F16"/>
    <mergeCell ref="E30:F3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15F4E-C265-C741-90A6-6844977C3A26}">
  <dimension ref="A1:J17"/>
  <sheetViews>
    <sheetView tabSelected="1" workbookViewId="0">
      <selection activeCell="F37" sqref="F37"/>
    </sheetView>
  </sheetViews>
  <sheetFormatPr baseColWidth="10" defaultRowHeight="16" x14ac:dyDescent="0.2"/>
  <cols>
    <col min="1" max="16384" width="10.7109375" style="113"/>
  </cols>
  <sheetData>
    <row r="1" spans="1:10" x14ac:dyDescent="0.2">
      <c r="A1" s="113" t="s">
        <v>5243</v>
      </c>
      <c r="B1" s="113" t="s">
        <v>5242</v>
      </c>
      <c r="C1" s="116" t="s">
        <v>4064</v>
      </c>
      <c r="D1" s="113" t="s">
        <v>5241</v>
      </c>
      <c r="E1" s="116" t="s">
        <v>4825</v>
      </c>
      <c r="F1" s="116" t="s">
        <v>4045</v>
      </c>
      <c r="G1" s="116" t="s">
        <v>4767</v>
      </c>
      <c r="H1" s="116" t="s">
        <v>4770</v>
      </c>
      <c r="I1" s="116" t="s">
        <v>4771</v>
      </c>
      <c r="J1" s="116" t="s">
        <v>8</v>
      </c>
    </row>
    <row r="2" spans="1:10" x14ac:dyDescent="0.2">
      <c r="A2" s="113" t="s">
        <v>4278</v>
      </c>
      <c r="B2" s="113" t="s">
        <v>5238</v>
      </c>
      <c r="C2" s="115" t="s">
        <v>55</v>
      </c>
      <c r="D2" s="115" t="s">
        <v>55</v>
      </c>
      <c r="E2" s="115"/>
      <c r="F2" s="114"/>
      <c r="G2" s="114"/>
      <c r="H2" s="114"/>
      <c r="I2" s="114"/>
      <c r="J2" s="114"/>
    </row>
    <row r="3" spans="1:10" x14ac:dyDescent="0.2">
      <c r="A3" s="113" t="s">
        <v>5240</v>
      </c>
      <c r="B3" s="113" t="s">
        <v>5238</v>
      </c>
      <c r="C3" s="114"/>
      <c r="D3" s="114"/>
      <c r="E3" s="114"/>
      <c r="F3" s="115" t="s">
        <v>55</v>
      </c>
      <c r="G3" s="115" t="s">
        <v>55</v>
      </c>
      <c r="H3" s="114"/>
      <c r="I3" s="114"/>
      <c r="J3" s="114"/>
    </row>
    <row r="4" spans="1:10" x14ac:dyDescent="0.2">
      <c r="A4" s="113" t="s">
        <v>5239</v>
      </c>
      <c r="B4" s="113" t="s">
        <v>5238</v>
      </c>
      <c r="C4" s="114"/>
      <c r="D4" s="114"/>
      <c r="E4" s="114"/>
      <c r="F4" s="114"/>
      <c r="G4" s="114"/>
      <c r="H4" s="114"/>
      <c r="I4" s="114"/>
      <c r="J4" s="114" t="s">
        <v>55</v>
      </c>
    </row>
    <row r="5" spans="1:10" x14ac:dyDescent="0.2">
      <c r="A5" s="113" t="s">
        <v>4237</v>
      </c>
      <c r="B5" s="113" t="s">
        <v>5237</v>
      </c>
      <c r="C5" s="115" t="s">
        <v>55</v>
      </c>
      <c r="D5" s="115" t="s">
        <v>55</v>
      </c>
      <c r="E5" s="115" t="s">
        <v>55</v>
      </c>
      <c r="F5" s="115" t="s">
        <v>55</v>
      </c>
      <c r="G5" s="115" t="s">
        <v>55</v>
      </c>
      <c r="H5" s="115" t="s">
        <v>55</v>
      </c>
      <c r="I5" s="114"/>
      <c r="J5" s="114"/>
    </row>
    <row r="6" spans="1:10" x14ac:dyDescent="0.2">
      <c r="A6" s="113" t="s">
        <v>4262</v>
      </c>
      <c r="B6" s="113" t="s">
        <v>5237</v>
      </c>
      <c r="C6" s="115" t="s">
        <v>55</v>
      </c>
      <c r="D6" s="115" t="s">
        <v>55</v>
      </c>
      <c r="E6" s="115" t="s">
        <v>55</v>
      </c>
      <c r="F6" s="115" t="s">
        <v>55</v>
      </c>
      <c r="G6" s="115" t="s">
        <v>55</v>
      </c>
      <c r="H6" s="115" t="s">
        <v>55</v>
      </c>
      <c r="I6" s="114"/>
      <c r="J6" s="114"/>
    </row>
    <row r="7" spans="1:10" x14ac:dyDescent="0.2">
      <c r="A7" s="113" t="s">
        <v>4273</v>
      </c>
      <c r="B7" s="113" t="s">
        <v>5236</v>
      </c>
      <c r="C7" s="115" t="s">
        <v>55</v>
      </c>
      <c r="D7" s="115" t="s">
        <v>55</v>
      </c>
      <c r="E7" s="115" t="s">
        <v>55</v>
      </c>
      <c r="F7" s="115" t="s">
        <v>55</v>
      </c>
      <c r="G7" s="115" t="s">
        <v>55</v>
      </c>
      <c r="H7" s="114"/>
      <c r="I7" s="114"/>
      <c r="J7" s="115" t="s">
        <v>55</v>
      </c>
    </row>
    <row r="8" spans="1:10" x14ac:dyDescent="0.2">
      <c r="A8" s="113" t="s">
        <v>5235</v>
      </c>
      <c r="B8" s="113" t="s">
        <v>5234</v>
      </c>
      <c r="C8" s="114"/>
      <c r="D8" s="114"/>
      <c r="E8" s="114"/>
      <c r="F8" s="114"/>
      <c r="G8" s="114"/>
      <c r="H8" s="114"/>
      <c r="I8" s="114"/>
      <c r="J8" s="114"/>
    </row>
    <row r="9" spans="1:10" x14ac:dyDescent="0.2">
      <c r="A9" s="113" t="s">
        <v>4279</v>
      </c>
      <c r="B9" s="113" t="s">
        <v>5234</v>
      </c>
      <c r="C9" s="115" t="s">
        <v>55</v>
      </c>
      <c r="D9" s="115" t="s">
        <v>55</v>
      </c>
      <c r="E9" s="115"/>
      <c r="F9" s="114"/>
      <c r="G9" s="114"/>
      <c r="H9" s="114"/>
      <c r="I9" s="114"/>
      <c r="J9" s="114"/>
    </row>
    <row r="10" spans="1:10" x14ac:dyDescent="0.2">
      <c r="A10" s="113" t="s">
        <v>4007</v>
      </c>
      <c r="B10" s="113" t="s">
        <v>5232</v>
      </c>
      <c r="C10" s="115" t="s">
        <v>55</v>
      </c>
      <c r="D10" s="115" t="s">
        <v>55</v>
      </c>
      <c r="E10" s="115" t="s">
        <v>55</v>
      </c>
      <c r="F10" s="115" t="s">
        <v>55</v>
      </c>
      <c r="G10" s="115" t="s">
        <v>55</v>
      </c>
      <c r="H10" s="114"/>
      <c r="I10" s="114"/>
      <c r="J10" s="115" t="s">
        <v>55</v>
      </c>
    </row>
    <row r="11" spans="1:10" x14ac:dyDescent="0.2">
      <c r="A11" s="113" t="s">
        <v>5233</v>
      </c>
      <c r="B11" s="113" t="s">
        <v>5232</v>
      </c>
      <c r="C11" s="114"/>
      <c r="D11" s="114"/>
      <c r="E11" s="115" t="s">
        <v>55</v>
      </c>
      <c r="F11" s="115" t="s">
        <v>55</v>
      </c>
      <c r="G11" s="115" t="s">
        <v>55</v>
      </c>
      <c r="H11" s="114"/>
      <c r="I11" s="114"/>
      <c r="J11" s="114"/>
    </row>
    <row r="12" spans="1:10" x14ac:dyDescent="0.2">
      <c r="A12" s="113" t="s">
        <v>4036</v>
      </c>
      <c r="B12" s="113" t="s">
        <v>5230</v>
      </c>
      <c r="C12" s="114"/>
      <c r="D12" s="114"/>
      <c r="E12" s="115" t="s">
        <v>55</v>
      </c>
      <c r="F12" s="115" t="s">
        <v>55</v>
      </c>
      <c r="G12" s="115" t="s">
        <v>55</v>
      </c>
      <c r="H12" s="114"/>
      <c r="I12" s="114"/>
      <c r="J12" s="114"/>
    </row>
    <row r="13" spans="1:10" x14ac:dyDescent="0.2">
      <c r="A13" s="113" t="s">
        <v>5231</v>
      </c>
      <c r="B13" s="113" t="s">
        <v>5230</v>
      </c>
      <c r="C13" s="114"/>
      <c r="D13" s="114"/>
      <c r="E13" s="114"/>
      <c r="F13" s="114"/>
      <c r="G13" s="114"/>
      <c r="H13" s="114"/>
      <c r="I13" s="114"/>
      <c r="J13" s="114"/>
    </row>
    <row r="14" spans="1:10" x14ac:dyDescent="0.2">
      <c r="A14" s="113" t="s">
        <v>4270</v>
      </c>
      <c r="B14" s="113" t="s">
        <v>5228</v>
      </c>
      <c r="C14" s="115" t="s">
        <v>55</v>
      </c>
      <c r="D14" s="115" t="s">
        <v>55</v>
      </c>
      <c r="E14" s="115" t="s">
        <v>55</v>
      </c>
      <c r="F14" s="115" t="s">
        <v>55</v>
      </c>
      <c r="G14" s="115" t="s">
        <v>55</v>
      </c>
      <c r="H14" s="115" t="s">
        <v>55</v>
      </c>
      <c r="I14" s="114"/>
      <c r="J14" s="114"/>
    </row>
    <row r="15" spans="1:10" x14ac:dyDescent="0.2">
      <c r="A15" s="113" t="s">
        <v>4269</v>
      </c>
      <c r="B15" s="113" t="s">
        <v>5228</v>
      </c>
      <c r="C15" s="115" t="s">
        <v>55</v>
      </c>
      <c r="D15" s="115" t="s">
        <v>55</v>
      </c>
      <c r="E15" s="115" t="s">
        <v>55</v>
      </c>
      <c r="F15" s="115" t="s">
        <v>55</v>
      </c>
      <c r="G15" s="115" t="s">
        <v>55</v>
      </c>
      <c r="H15" s="115" t="s">
        <v>55</v>
      </c>
      <c r="I15" s="114"/>
      <c r="J15" s="114"/>
    </row>
    <row r="16" spans="1:10" x14ac:dyDescent="0.2">
      <c r="A16" s="113" t="s">
        <v>5229</v>
      </c>
      <c r="B16" s="113" t="s">
        <v>5228</v>
      </c>
      <c r="C16" s="114"/>
      <c r="D16" s="114"/>
      <c r="E16" s="114"/>
      <c r="F16" s="114"/>
      <c r="G16" s="114"/>
      <c r="H16" s="115" t="s">
        <v>55</v>
      </c>
      <c r="I16" s="114"/>
      <c r="J16" s="114"/>
    </row>
    <row r="17" spans="1:10" x14ac:dyDescent="0.2">
      <c r="A17" s="113" t="s">
        <v>4962</v>
      </c>
      <c r="C17" s="114"/>
      <c r="D17" s="114"/>
      <c r="E17" s="115" t="s">
        <v>55</v>
      </c>
      <c r="F17" s="115"/>
      <c r="G17" s="115"/>
      <c r="H17" s="114"/>
      <c r="I17" s="114"/>
      <c r="J17" s="1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993"/>
  <sheetViews>
    <sheetView workbookViewId="0">
      <selection activeCell="C34" sqref="C34"/>
    </sheetView>
  </sheetViews>
  <sheetFormatPr baseColWidth="10" defaultColWidth="11.28515625" defaultRowHeight="15" customHeight="1" x14ac:dyDescent="0.2"/>
  <cols>
    <col min="1" max="1" width="48.85546875" customWidth="1"/>
    <col min="2" max="2" width="14.28515625" customWidth="1"/>
    <col min="3" max="3" width="80.140625" customWidth="1"/>
    <col min="4" max="26" width="10.5703125" customWidth="1"/>
  </cols>
  <sheetData>
    <row r="1" spans="1:3" ht="24" x14ac:dyDescent="0.3">
      <c r="A1" s="1" t="s">
        <v>2</v>
      </c>
      <c r="B1" s="1" t="s">
        <v>9</v>
      </c>
      <c r="C1" s="1" t="s">
        <v>10</v>
      </c>
    </row>
    <row r="2" spans="1:3" ht="21" x14ac:dyDescent="0.25">
      <c r="A2" s="9" t="s">
        <v>15</v>
      </c>
      <c r="B2" s="9" t="s">
        <v>8</v>
      </c>
      <c r="C2" s="9" t="s">
        <v>18</v>
      </c>
    </row>
    <row r="3" spans="1:3" ht="21" x14ac:dyDescent="0.25">
      <c r="A3" s="7" t="s">
        <v>19</v>
      </c>
      <c r="B3" s="7" t="s">
        <v>4771</v>
      </c>
      <c r="C3" s="7" t="s">
        <v>21</v>
      </c>
    </row>
    <row r="4" spans="1:3" ht="21" x14ac:dyDescent="0.25">
      <c r="A4" s="9" t="s">
        <v>30</v>
      </c>
      <c r="B4" s="9" t="s">
        <v>4770</v>
      </c>
      <c r="C4" s="9" t="s">
        <v>32</v>
      </c>
    </row>
    <row r="5" spans="1:3" ht="21" x14ac:dyDescent="0.25">
      <c r="A5" s="7" t="s">
        <v>4761</v>
      </c>
      <c r="B5" s="7" t="s">
        <v>4762</v>
      </c>
      <c r="C5" s="7" t="s">
        <v>4772</v>
      </c>
    </row>
    <row r="6" spans="1:3" ht="21" x14ac:dyDescent="0.25">
      <c r="A6" s="9" t="s">
        <v>4763</v>
      </c>
      <c r="B6" s="9" t="s">
        <v>4064</v>
      </c>
      <c r="C6" s="9" t="s">
        <v>4772</v>
      </c>
    </row>
    <row r="7" spans="1:3" ht="21" x14ac:dyDescent="0.25">
      <c r="A7" s="7" t="s">
        <v>4764</v>
      </c>
      <c r="B7" s="7" t="s">
        <v>4765</v>
      </c>
      <c r="C7" s="7" t="s">
        <v>4773</v>
      </c>
    </row>
    <row r="8" spans="1:3" ht="21" x14ac:dyDescent="0.25">
      <c r="A8" s="9" t="s">
        <v>4766</v>
      </c>
      <c r="B8" s="9" t="s">
        <v>4767</v>
      </c>
      <c r="C8" s="9" t="s">
        <v>4774</v>
      </c>
    </row>
    <row r="9" spans="1:3" ht="21" x14ac:dyDescent="0.25">
      <c r="A9" s="7" t="s">
        <v>4768</v>
      </c>
      <c r="B9" s="7" t="s">
        <v>4769</v>
      </c>
      <c r="C9" s="7" t="s">
        <v>4775</v>
      </c>
    </row>
    <row r="10" spans="1:3" ht="21" x14ac:dyDescent="0.25">
      <c r="A10" s="100" t="s">
        <v>4914</v>
      </c>
      <c r="B10" s="100" t="s">
        <v>4825</v>
      </c>
    </row>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spans="3:3" ht="15.75" customHeight="1" x14ac:dyDescent="0.2"/>
    <row r="18" spans="3:3" ht="15.75" customHeight="1" x14ac:dyDescent="0.2"/>
    <row r="19" spans="3:3" ht="15.75" customHeight="1" x14ac:dyDescent="0.2">
      <c r="C19" s="12"/>
    </row>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1000"/>
  <sheetViews>
    <sheetView workbookViewId="0">
      <selection activeCell="A18" sqref="A18"/>
    </sheetView>
  </sheetViews>
  <sheetFormatPr baseColWidth="10" defaultColWidth="11.28515625" defaultRowHeight="15" customHeight="1" x14ac:dyDescent="0.2"/>
  <cols>
    <col min="1" max="6" width="10.5703125" customWidth="1"/>
    <col min="7" max="7" width="39" customWidth="1"/>
    <col min="8" max="8" width="20.28515625" customWidth="1"/>
    <col min="9" max="9" width="32.42578125" customWidth="1"/>
    <col min="10" max="10" width="29.140625" customWidth="1"/>
    <col min="11" max="11" width="12" customWidth="1"/>
    <col min="12" max="14" width="10.5703125" customWidth="1"/>
    <col min="15" max="15" width="27.140625" customWidth="1"/>
    <col min="16" max="26" width="10.5703125" customWidth="1"/>
  </cols>
  <sheetData>
    <row r="1" spans="1:15" ht="15.75" customHeight="1" x14ac:dyDescent="0.2">
      <c r="A1" s="19" t="s">
        <v>56</v>
      </c>
      <c r="B1" s="8" t="s">
        <v>51</v>
      </c>
      <c r="C1" s="20" t="s">
        <v>4</v>
      </c>
      <c r="D1" s="20" t="s">
        <v>5</v>
      </c>
      <c r="E1" s="21" t="s">
        <v>57</v>
      </c>
      <c r="F1" s="19" t="s">
        <v>58</v>
      </c>
      <c r="G1" s="22" t="s">
        <v>59</v>
      </c>
      <c r="H1" s="25" t="s">
        <v>60</v>
      </c>
      <c r="I1" s="19" t="s">
        <v>61</v>
      </c>
      <c r="J1" s="6" t="s">
        <v>62</v>
      </c>
      <c r="K1" s="8" t="s">
        <v>69</v>
      </c>
      <c r="L1" s="20" t="s">
        <v>63</v>
      </c>
      <c r="M1" s="20" t="s">
        <v>64</v>
      </c>
      <c r="N1" s="20" t="s">
        <v>65</v>
      </c>
      <c r="O1" s="20" t="s">
        <v>66</v>
      </c>
    </row>
    <row r="2" spans="1:15" ht="15.75" customHeight="1" x14ac:dyDescent="0.2">
      <c r="A2" s="19" t="s">
        <v>17</v>
      </c>
      <c r="B2" s="8"/>
      <c r="C2" s="20" t="s">
        <v>14</v>
      </c>
      <c r="D2" s="20" t="s">
        <v>36</v>
      </c>
      <c r="E2" s="21" t="s">
        <v>70</v>
      </c>
      <c r="F2" s="19" t="s">
        <v>71</v>
      </c>
      <c r="G2" s="22" t="str">
        <f>CONCATENATE(A2,"__",C2,"_", D2, "..", E2, ".", F2)</f>
        <v>gsoep__pers_C..[itemname].[number]</v>
      </c>
      <c r="H2" s="25" t="s">
        <v>73</v>
      </c>
      <c r="I2" s="19" t="s">
        <v>74</v>
      </c>
      <c r="J2" s="6" t="s">
        <v>75</v>
      </c>
      <c r="K2" s="8" t="s">
        <v>76</v>
      </c>
      <c r="L2" s="20" t="s">
        <v>76</v>
      </c>
      <c r="M2" s="20" t="s">
        <v>79</v>
      </c>
      <c r="N2" s="20" t="s">
        <v>79</v>
      </c>
      <c r="O2" s="20" t="s">
        <v>80</v>
      </c>
    </row>
    <row r="3" spans="1:15" ht="15.75" customHeight="1" x14ac:dyDescent="0.2"/>
    <row r="4" spans="1:15" ht="15.75" customHeight="1" x14ac:dyDescent="0.2"/>
    <row r="5" spans="1:15" ht="15.75" customHeight="1" x14ac:dyDescent="0.2"/>
    <row r="6" spans="1:15" ht="15.75" customHeight="1" x14ac:dyDescent="0.2"/>
    <row r="7" spans="1:15" ht="15.75" customHeight="1" x14ac:dyDescent="0.2"/>
    <row r="8" spans="1:15" ht="15.75" customHeight="1" x14ac:dyDescent="0.2"/>
    <row r="9" spans="1:15" ht="15.75" customHeight="1" x14ac:dyDescent="0.2"/>
    <row r="10" spans="1:15" ht="15.75" customHeight="1" x14ac:dyDescent="0.2"/>
    <row r="11" spans="1:15" ht="15.75" customHeight="1" x14ac:dyDescent="0.2"/>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ABB9-ABA4-4C4D-B7FC-1F58D99408F2}">
  <sheetPr codeName="Sheet5"/>
  <dimension ref="A1:O43"/>
  <sheetViews>
    <sheetView topLeftCell="C1" workbookViewId="0">
      <selection activeCell="E9" sqref="E2:E9"/>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4064</v>
      </c>
      <c r="B2" s="44"/>
      <c r="C2" s="44" t="s">
        <v>4206</v>
      </c>
      <c r="D2" s="44" t="s">
        <v>4206</v>
      </c>
      <c r="E2" s="44" t="s">
        <v>4262</v>
      </c>
      <c r="F2" s="44" t="s">
        <v>4057</v>
      </c>
      <c r="G2" s="31" t="s">
        <v>4264</v>
      </c>
      <c r="H2" s="31" t="s">
        <v>4263</v>
      </c>
      <c r="I2" s="31"/>
      <c r="J2" s="31" t="s">
        <v>95</v>
      </c>
      <c r="K2" s="39" t="s">
        <v>557</v>
      </c>
      <c r="N2" t="s">
        <v>93</v>
      </c>
      <c r="O2" t="s">
        <v>2059</v>
      </c>
    </row>
    <row r="3" spans="1:15" x14ac:dyDescent="0.2">
      <c r="A3" s="44" t="s">
        <v>4064</v>
      </c>
      <c r="B3" s="44"/>
      <c r="C3" s="44" t="s">
        <v>4206</v>
      </c>
      <c r="D3" s="44" t="s">
        <v>4206</v>
      </c>
      <c r="E3" s="44" t="s">
        <v>4237</v>
      </c>
      <c r="F3" s="44" t="s">
        <v>4057</v>
      </c>
      <c r="G3" s="31" t="s">
        <v>4265</v>
      </c>
      <c r="H3" s="31" t="s">
        <v>4266</v>
      </c>
      <c r="I3" s="31"/>
      <c r="J3" s="31" t="s">
        <v>95</v>
      </c>
      <c r="K3" s="39" t="s">
        <v>557</v>
      </c>
      <c r="N3" t="s">
        <v>93</v>
      </c>
      <c r="O3" t="s">
        <v>2059</v>
      </c>
    </row>
    <row r="4" spans="1:15" x14ac:dyDescent="0.2">
      <c r="A4" s="44" t="s">
        <v>4064</v>
      </c>
      <c r="B4" s="44"/>
      <c r="C4" s="44" t="s">
        <v>4206</v>
      </c>
      <c r="D4" s="44" t="s">
        <v>4206</v>
      </c>
      <c r="E4" s="44" t="s">
        <v>4269</v>
      </c>
      <c r="F4" s="44" t="s">
        <v>4057</v>
      </c>
      <c r="G4" s="31" t="s">
        <v>4267</v>
      </c>
      <c r="H4" s="31" t="s">
        <v>4271</v>
      </c>
      <c r="I4" s="31"/>
      <c r="J4" s="31" t="s">
        <v>95</v>
      </c>
      <c r="K4" s="39" t="s">
        <v>5015</v>
      </c>
      <c r="N4" t="s">
        <v>93</v>
      </c>
      <c r="O4" t="s">
        <v>2059</v>
      </c>
    </row>
    <row r="5" spans="1:15" x14ac:dyDescent="0.2">
      <c r="A5" s="44" t="s">
        <v>4064</v>
      </c>
      <c r="B5" s="44"/>
      <c r="C5" s="44" t="s">
        <v>4206</v>
      </c>
      <c r="D5" s="44" t="s">
        <v>4206</v>
      </c>
      <c r="E5" s="44" t="s">
        <v>4270</v>
      </c>
      <c r="F5" s="44" t="s">
        <v>4057</v>
      </c>
      <c r="G5" s="31" t="s">
        <v>4268</v>
      </c>
      <c r="H5" s="31" t="s">
        <v>4272</v>
      </c>
      <c r="I5" s="31"/>
      <c r="J5" s="31" t="s">
        <v>95</v>
      </c>
      <c r="K5" s="39" t="s">
        <v>5015</v>
      </c>
      <c r="N5" t="s">
        <v>93</v>
      </c>
      <c r="O5" t="s">
        <v>2059</v>
      </c>
    </row>
    <row r="6" spans="1:15" x14ac:dyDescent="0.2">
      <c r="A6" s="44" t="s">
        <v>4064</v>
      </c>
      <c r="B6" s="44"/>
      <c r="C6" s="44" t="s">
        <v>4206</v>
      </c>
      <c r="D6" s="44" t="s">
        <v>4206</v>
      </c>
      <c r="E6" s="44" t="s">
        <v>4273</v>
      </c>
      <c r="F6" s="44" t="s">
        <v>4057</v>
      </c>
      <c r="G6" s="31" t="s">
        <v>4274</v>
      </c>
      <c r="H6" s="31" t="s">
        <v>4275</v>
      </c>
      <c r="I6" s="31"/>
      <c r="J6" s="31" t="s">
        <v>95</v>
      </c>
      <c r="K6" s="39" t="s">
        <v>5016</v>
      </c>
      <c r="N6" t="s">
        <v>93</v>
      </c>
      <c r="O6" t="s">
        <v>2059</v>
      </c>
    </row>
    <row r="7" spans="1:15" x14ac:dyDescent="0.2">
      <c r="A7" s="44" t="s">
        <v>4064</v>
      </c>
      <c r="B7" s="44"/>
      <c r="C7" s="44" t="s">
        <v>4206</v>
      </c>
      <c r="D7" s="44" t="s">
        <v>4206</v>
      </c>
      <c r="E7" s="44" t="s">
        <v>4278</v>
      </c>
      <c r="F7" s="44" t="s">
        <v>4057</v>
      </c>
      <c r="G7" s="31" t="s">
        <v>4277</v>
      </c>
      <c r="H7" s="31" t="s">
        <v>4276</v>
      </c>
      <c r="I7" s="31"/>
      <c r="J7" s="31" t="s">
        <v>95</v>
      </c>
      <c r="K7" s="39" t="s">
        <v>5019</v>
      </c>
      <c r="N7" t="s">
        <v>93</v>
      </c>
      <c r="O7" t="s">
        <v>2059</v>
      </c>
    </row>
    <row r="8" spans="1:15" x14ac:dyDescent="0.2">
      <c r="A8" s="44" t="s">
        <v>4064</v>
      </c>
      <c r="B8" s="44"/>
      <c r="C8" s="44" t="s">
        <v>4206</v>
      </c>
      <c r="D8" s="44" t="s">
        <v>4206</v>
      </c>
      <c r="E8" s="44" t="s">
        <v>4279</v>
      </c>
      <c r="F8" s="44" t="s">
        <v>4057</v>
      </c>
      <c r="G8" s="31" t="s">
        <v>4280</v>
      </c>
      <c r="H8" s="31" t="s">
        <v>4281</v>
      </c>
      <c r="I8" s="31"/>
      <c r="J8" s="31" t="s">
        <v>95</v>
      </c>
      <c r="K8" s="39" t="s">
        <v>5017</v>
      </c>
      <c r="N8" t="s">
        <v>93</v>
      </c>
      <c r="O8" t="s">
        <v>2059</v>
      </c>
    </row>
    <row r="9" spans="1:15" x14ac:dyDescent="0.2">
      <c r="A9" s="44" t="s">
        <v>4064</v>
      </c>
      <c r="B9" s="44"/>
      <c r="C9" s="44" t="s">
        <v>4206</v>
      </c>
      <c r="D9" s="44" t="s">
        <v>4206</v>
      </c>
      <c r="E9" s="44" t="s">
        <v>4007</v>
      </c>
      <c r="F9" s="44" t="s">
        <v>4057</v>
      </c>
      <c r="G9" s="31" t="s">
        <v>4282</v>
      </c>
      <c r="H9" s="31" t="s">
        <v>4283</v>
      </c>
      <c r="I9" s="31"/>
      <c r="J9" s="31" t="s">
        <v>95</v>
      </c>
      <c r="K9" s="39" t="s">
        <v>5018</v>
      </c>
      <c r="N9" t="s">
        <v>93</v>
      </c>
      <c r="O9" t="s">
        <v>2059</v>
      </c>
    </row>
    <row r="10" spans="1:15" x14ac:dyDescent="0.2">
      <c r="A10" s="45" t="s">
        <v>4064</v>
      </c>
      <c r="B10" s="45"/>
      <c r="C10" s="45" t="s">
        <v>5025</v>
      </c>
      <c r="D10" s="45" t="s">
        <v>47</v>
      </c>
      <c r="E10" s="45" t="s">
        <v>4084</v>
      </c>
      <c r="F10" s="45" t="s">
        <v>4056</v>
      </c>
      <c r="G10" s="31" t="s">
        <v>4083</v>
      </c>
      <c r="H10" s="31" t="s">
        <v>4085</v>
      </c>
      <c r="J10" s="31" t="s">
        <v>95</v>
      </c>
      <c r="K10" s="31" t="s">
        <v>4086</v>
      </c>
      <c r="N10" s="31" t="s">
        <v>92</v>
      </c>
      <c r="O10" t="s">
        <v>2059</v>
      </c>
    </row>
    <row r="11" spans="1:15" x14ac:dyDescent="0.2">
      <c r="A11" s="45" t="s">
        <v>4064</v>
      </c>
      <c r="B11" s="45"/>
      <c r="C11" s="45" t="s">
        <v>5025</v>
      </c>
      <c r="D11" s="45" t="s">
        <v>89</v>
      </c>
      <c r="E11" s="45" t="s">
        <v>89</v>
      </c>
      <c r="F11" s="45" t="s">
        <v>4056</v>
      </c>
      <c r="G11" s="31" t="s">
        <v>4096</v>
      </c>
      <c r="H11" s="31" t="s">
        <v>4095</v>
      </c>
      <c r="I11" s="31" t="s">
        <v>4102</v>
      </c>
      <c r="J11" s="31" t="s">
        <v>95</v>
      </c>
      <c r="K11" s="31" t="s">
        <v>4097</v>
      </c>
      <c r="N11" s="31" t="s">
        <v>92</v>
      </c>
      <c r="O11" t="s">
        <v>96</v>
      </c>
    </row>
    <row r="12" spans="1:15" x14ac:dyDescent="0.2">
      <c r="A12" s="45" t="s">
        <v>4064</v>
      </c>
      <c r="B12" s="45"/>
      <c r="C12" s="45" t="s">
        <v>5025</v>
      </c>
      <c r="D12" s="45" t="s">
        <v>83</v>
      </c>
      <c r="E12" s="45" t="s">
        <v>83</v>
      </c>
      <c r="F12" s="45" t="s">
        <v>4057</v>
      </c>
      <c r="G12" s="31" t="s">
        <v>4088</v>
      </c>
      <c r="H12" s="31" t="s">
        <v>4087</v>
      </c>
      <c r="J12" s="31" t="s">
        <v>95</v>
      </c>
      <c r="K12" s="31" t="s">
        <v>4091</v>
      </c>
      <c r="N12" s="31" t="s">
        <v>96</v>
      </c>
      <c r="O12" t="s">
        <v>96</v>
      </c>
    </row>
    <row r="13" spans="1:15" x14ac:dyDescent="0.2">
      <c r="A13" s="45" t="s">
        <v>4064</v>
      </c>
      <c r="B13" s="45"/>
      <c r="C13" s="45" t="s">
        <v>5025</v>
      </c>
      <c r="D13" s="45" t="s">
        <v>161</v>
      </c>
      <c r="E13" s="45" t="s">
        <v>161</v>
      </c>
      <c r="F13" s="45" t="s">
        <v>4057</v>
      </c>
      <c r="G13" s="31" t="s">
        <v>4119</v>
      </c>
      <c r="H13" s="31" t="s">
        <v>4120</v>
      </c>
      <c r="I13" s="31" t="s">
        <v>4121</v>
      </c>
      <c r="J13" s="31" t="s">
        <v>95</v>
      </c>
      <c r="K13" t="s">
        <v>4068</v>
      </c>
      <c r="N13" s="31" t="s">
        <v>78</v>
      </c>
      <c r="O13" t="s">
        <v>78</v>
      </c>
    </row>
    <row r="14" spans="1:15" x14ac:dyDescent="0.2">
      <c r="A14" s="45" t="s">
        <v>4064</v>
      </c>
      <c r="B14" s="45"/>
      <c r="C14" s="45" t="s">
        <v>5025</v>
      </c>
      <c r="D14" s="45" t="s">
        <v>162</v>
      </c>
      <c r="E14" s="45" t="s">
        <v>162</v>
      </c>
      <c r="F14" s="45" t="s">
        <v>4056</v>
      </c>
      <c r="G14" s="31" t="s">
        <v>4123</v>
      </c>
      <c r="H14" s="31" t="s">
        <v>4122</v>
      </c>
      <c r="I14" s="31" t="s">
        <v>4124</v>
      </c>
      <c r="J14" s="31" t="s">
        <v>95</v>
      </c>
      <c r="K14" t="s">
        <v>4068</v>
      </c>
      <c r="N14" s="31" t="s">
        <v>78</v>
      </c>
      <c r="O14" t="s">
        <v>78</v>
      </c>
    </row>
    <row r="15" spans="1:15" s="104" customFormat="1" x14ac:dyDescent="0.2">
      <c r="A15" s="89" t="s">
        <v>4064</v>
      </c>
      <c r="B15" s="89"/>
      <c r="C15" s="89" t="s">
        <v>5025</v>
      </c>
      <c r="D15" s="89" t="s">
        <v>87</v>
      </c>
      <c r="E15" s="89" t="s">
        <v>4072</v>
      </c>
      <c r="F15" s="89" t="s">
        <v>4056</v>
      </c>
      <c r="G15" s="39" t="s">
        <v>4070</v>
      </c>
      <c r="H15" s="39" t="s">
        <v>4069</v>
      </c>
      <c r="J15" s="39" t="s">
        <v>95</v>
      </c>
      <c r="K15" s="39" t="s">
        <v>4071</v>
      </c>
      <c r="N15" s="39" t="s">
        <v>92</v>
      </c>
      <c r="O15" s="104" t="s">
        <v>78</v>
      </c>
    </row>
    <row r="16" spans="1:15" x14ac:dyDescent="0.2">
      <c r="A16" s="45" t="s">
        <v>4064</v>
      </c>
      <c r="B16" s="45"/>
      <c r="C16" s="45" t="s">
        <v>5025</v>
      </c>
      <c r="D16" s="45" t="s">
        <v>163</v>
      </c>
      <c r="E16" s="45" t="s">
        <v>2058</v>
      </c>
      <c r="F16" s="45" t="s">
        <v>4057</v>
      </c>
      <c r="G16" s="31" t="s">
        <v>4125</v>
      </c>
      <c r="H16" s="31" t="s">
        <v>4126</v>
      </c>
      <c r="I16" s="31" t="s">
        <v>4127</v>
      </c>
      <c r="J16" s="31" t="s">
        <v>95</v>
      </c>
      <c r="K16" t="s">
        <v>4068</v>
      </c>
      <c r="N16" s="31" t="s">
        <v>78</v>
      </c>
      <c r="O16" t="s">
        <v>78</v>
      </c>
    </row>
    <row r="17" spans="1:15" x14ac:dyDescent="0.2">
      <c r="A17" s="45" t="s">
        <v>4064</v>
      </c>
      <c r="B17" s="45"/>
      <c r="C17" s="45" t="s">
        <v>5025</v>
      </c>
      <c r="D17" s="45" t="s">
        <v>163</v>
      </c>
      <c r="E17" s="45" t="s">
        <v>4128</v>
      </c>
      <c r="F17" s="45" t="s">
        <v>4057</v>
      </c>
      <c r="G17" s="31" t="s">
        <v>4129</v>
      </c>
      <c r="H17" s="31" t="s">
        <v>4130</v>
      </c>
      <c r="I17" s="31" t="s">
        <v>4131</v>
      </c>
      <c r="J17" s="31" t="s">
        <v>95</v>
      </c>
      <c r="K17" t="s">
        <v>4068</v>
      </c>
      <c r="N17" s="31" t="s">
        <v>78</v>
      </c>
      <c r="O17" t="s">
        <v>78</v>
      </c>
    </row>
    <row r="18" spans="1:15" x14ac:dyDescent="0.2">
      <c r="A18" s="45" t="s">
        <v>4064</v>
      </c>
      <c r="B18" s="45"/>
      <c r="C18" s="45" t="s">
        <v>5025</v>
      </c>
      <c r="D18" s="45" t="s">
        <v>88</v>
      </c>
      <c r="E18" s="45" t="s">
        <v>88</v>
      </c>
      <c r="F18" s="45" t="s">
        <v>4057</v>
      </c>
      <c r="G18" s="31" t="s">
        <v>4090</v>
      </c>
      <c r="H18" s="31" t="s">
        <v>4089</v>
      </c>
      <c r="J18" s="31" t="s">
        <v>95</v>
      </c>
      <c r="K18" s="31" t="s">
        <v>4092</v>
      </c>
      <c r="N18" s="31" t="s">
        <v>96</v>
      </c>
      <c r="O18" t="s">
        <v>96</v>
      </c>
    </row>
    <row r="19" spans="1:15" x14ac:dyDescent="0.2">
      <c r="A19" s="45" t="s">
        <v>4064</v>
      </c>
      <c r="B19" s="45"/>
      <c r="C19" s="45" t="s">
        <v>5025</v>
      </c>
      <c r="D19" s="45" t="s">
        <v>49</v>
      </c>
      <c r="E19" s="45" t="s">
        <v>2017</v>
      </c>
      <c r="F19" s="45" t="s">
        <v>4056</v>
      </c>
      <c r="G19" s="31" t="s">
        <v>2026</v>
      </c>
      <c r="H19" s="31" t="s">
        <v>4067</v>
      </c>
      <c r="I19" s="31" t="s">
        <v>4066</v>
      </c>
      <c r="J19" s="31" t="s">
        <v>95</v>
      </c>
      <c r="K19" s="31" t="s">
        <v>4068</v>
      </c>
      <c r="N19" s="31" t="s">
        <v>92</v>
      </c>
      <c r="O19" t="s">
        <v>92</v>
      </c>
    </row>
    <row r="20" spans="1:15" x14ac:dyDescent="0.2">
      <c r="A20" s="45" t="s">
        <v>4064</v>
      </c>
      <c r="B20" s="45"/>
      <c r="C20" s="45" t="s">
        <v>5025</v>
      </c>
      <c r="D20" s="45" t="s">
        <v>4287</v>
      </c>
      <c r="E20" s="45" t="s">
        <v>4287</v>
      </c>
      <c r="F20" s="45" t="s">
        <v>4057</v>
      </c>
      <c r="G20" s="31" t="s">
        <v>4284</v>
      </c>
      <c r="H20" s="31" t="s">
        <v>4285</v>
      </c>
      <c r="I20" s="31" t="s">
        <v>4286</v>
      </c>
      <c r="J20" s="31" t="s">
        <v>95</v>
      </c>
      <c r="K20" s="31" t="s">
        <v>4071</v>
      </c>
      <c r="N20" s="31" t="s">
        <v>92</v>
      </c>
      <c r="O20" t="s">
        <v>2059</v>
      </c>
    </row>
    <row r="21" spans="1:15" x14ac:dyDescent="0.2">
      <c r="A21" s="45" t="s">
        <v>4064</v>
      </c>
      <c r="B21" s="45"/>
      <c r="C21" s="45" t="s">
        <v>5025</v>
      </c>
      <c r="D21" s="45" t="s">
        <v>81</v>
      </c>
      <c r="E21" s="45" t="s">
        <v>81</v>
      </c>
      <c r="F21" s="45" t="s">
        <v>4056</v>
      </c>
      <c r="G21" s="31" t="s">
        <v>4075</v>
      </c>
      <c r="H21" s="31" t="s">
        <v>4073</v>
      </c>
      <c r="I21" s="31" t="s">
        <v>4074</v>
      </c>
      <c r="J21" s="31" t="s">
        <v>95</v>
      </c>
      <c r="K21" s="31" t="s">
        <v>5024</v>
      </c>
      <c r="N21" s="31" t="s">
        <v>78</v>
      </c>
      <c r="O21" t="s">
        <v>78</v>
      </c>
    </row>
    <row r="22" spans="1:15" x14ac:dyDescent="0.2">
      <c r="A22" s="45" t="s">
        <v>4064</v>
      </c>
      <c r="B22" s="45"/>
      <c r="C22" s="45" t="s">
        <v>5025</v>
      </c>
      <c r="D22" s="45" t="s">
        <v>81</v>
      </c>
      <c r="E22" s="45" t="s">
        <v>50</v>
      </c>
      <c r="F22" s="45" t="s">
        <v>4056</v>
      </c>
      <c r="G22" s="31" t="s">
        <v>4076</v>
      </c>
      <c r="H22" s="31" t="s">
        <v>4077</v>
      </c>
      <c r="I22" s="31" t="s">
        <v>4078</v>
      </c>
      <c r="J22" s="31" t="s">
        <v>95</v>
      </c>
      <c r="K22" s="31" t="s">
        <v>4079</v>
      </c>
      <c r="N22" s="31" t="s">
        <v>78</v>
      </c>
      <c r="O22" t="s">
        <v>78</v>
      </c>
    </row>
    <row r="23" spans="1:15" x14ac:dyDescent="0.2">
      <c r="A23" s="45" t="s">
        <v>4064</v>
      </c>
      <c r="B23" s="45"/>
      <c r="C23" s="45" t="s">
        <v>5025</v>
      </c>
      <c r="D23" s="45" t="s">
        <v>91</v>
      </c>
      <c r="E23" s="45" t="s">
        <v>91</v>
      </c>
      <c r="F23" s="45" t="s">
        <v>4056</v>
      </c>
      <c r="G23" s="31" t="s">
        <v>4099</v>
      </c>
      <c r="H23" s="31" t="s">
        <v>4098</v>
      </c>
      <c r="I23" s="31" t="s">
        <v>4100</v>
      </c>
      <c r="J23" s="31" t="s">
        <v>95</v>
      </c>
      <c r="K23" s="31" t="s">
        <v>4101</v>
      </c>
      <c r="N23" s="31" t="s">
        <v>92</v>
      </c>
      <c r="O23" t="s">
        <v>96</v>
      </c>
    </row>
    <row r="24" spans="1:15" x14ac:dyDescent="0.2">
      <c r="A24" s="45" t="s">
        <v>4064</v>
      </c>
      <c r="B24" s="45"/>
      <c r="C24" s="45" t="s">
        <v>5025</v>
      </c>
      <c r="D24" s="45" t="s">
        <v>743</v>
      </c>
      <c r="E24" s="45" t="s">
        <v>743</v>
      </c>
      <c r="F24" s="45" t="s">
        <v>4057</v>
      </c>
      <c r="G24" s="31" t="s">
        <v>4116</v>
      </c>
      <c r="H24" s="31" t="s">
        <v>4115</v>
      </c>
      <c r="I24" s="31" t="s">
        <v>4113</v>
      </c>
      <c r="J24" s="31" t="s">
        <v>95</v>
      </c>
      <c r="K24" s="31" t="s">
        <v>5022</v>
      </c>
      <c r="N24" s="31" t="s">
        <v>78</v>
      </c>
      <c r="O24" t="s">
        <v>78</v>
      </c>
    </row>
    <row r="25" spans="1:15" x14ac:dyDescent="0.2">
      <c r="A25" s="46" t="s">
        <v>4064</v>
      </c>
      <c r="B25" s="46"/>
      <c r="C25" s="46" t="s">
        <v>1245</v>
      </c>
      <c r="D25" s="46" t="s">
        <v>4108</v>
      </c>
      <c r="E25" s="46" t="s">
        <v>4108</v>
      </c>
      <c r="F25" s="46" t="s">
        <v>4056</v>
      </c>
      <c r="G25" s="31" t="s">
        <v>4109</v>
      </c>
      <c r="H25" s="31" t="s">
        <v>4110</v>
      </c>
      <c r="J25" s="31" t="s">
        <v>95</v>
      </c>
      <c r="K25" s="31" t="s">
        <v>4111</v>
      </c>
      <c r="N25" s="31" t="s">
        <v>78</v>
      </c>
      <c r="O25" t="s">
        <v>78</v>
      </c>
    </row>
    <row r="26" spans="1:15" x14ac:dyDescent="0.2">
      <c r="A26" s="46" t="s">
        <v>4064</v>
      </c>
      <c r="B26" s="46"/>
      <c r="C26" s="46" t="s">
        <v>1245</v>
      </c>
      <c r="D26" s="46" t="s">
        <v>4173</v>
      </c>
      <c r="E26" s="46" t="s">
        <v>4173</v>
      </c>
      <c r="F26" s="46" t="s">
        <v>2035</v>
      </c>
      <c r="G26" t="s">
        <v>4171</v>
      </c>
      <c r="H26" s="31" t="s">
        <v>4170</v>
      </c>
      <c r="I26" s="31" t="s">
        <v>4172</v>
      </c>
      <c r="J26" s="31" t="s">
        <v>95</v>
      </c>
      <c r="K26" s="31" t="s">
        <v>4157</v>
      </c>
      <c r="N26" s="31" t="s">
        <v>92</v>
      </c>
      <c r="O26" t="s">
        <v>92</v>
      </c>
    </row>
    <row r="27" spans="1:15" x14ac:dyDescent="0.2">
      <c r="A27" s="46" t="s">
        <v>4064</v>
      </c>
      <c r="B27" s="46"/>
      <c r="C27" s="46" t="s">
        <v>1245</v>
      </c>
      <c r="D27" s="46" t="s">
        <v>4177</v>
      </c>
      <c r="E27" s="46" t="s">
        <v>4177</v>
      </c>
      <c r="F27" s="46" t="s">
        <v>2035</v>
      </c>
      <c r="G27" t="s">
        <v>4175</v>
      </c>
      <c r="H27" s="31" t="s">
        <v>4174</v>
      </c>
      <c r="I27" s="31" t="s">
        <v>4176</v>
      </c>
      <c r="J27" s="31" t="s">
        <v>95</v>
      </c>
      <c r="K27" s="31" t="s">
        <v>4157</v>
      </c>
      <c r="N27" s="31" t="s">
        <v>92</v>
      </c>
      <c r="O27" t="s">
        <v>92</v>
      </c>
    </row>
    <row r="28" spans="1:15" x14ac:dyDescent="0.2">
      <c r="A28" s="46" t="s">
        <v>4064</v>
      </c>
      <c r="B28" s="46"/>
      <c r="C28" s="46" t="s">
        <v>1245</v>
      </c>
      <c r="D28" s="46" t="s">
        <v>4166</v>
      </c>
      <c r="E28" s="46" t="s">
        <v>4166</v>
      </c>
      <c r="F28" s="46" t="s">
        <v>2035</v>
      </c>
      <c r="G28" t="s">
        <v>4167</v>
      </c>
      <c r="H28" s="31" t="s">
        <v>4168</v>
      </c>
      <c r="I28" s="31" t="s">
        <v>4169</v>
      </c>
      <c r="J28" s="31" t="s">
        <v>95</v>
      </c>
      <c r="K28" s="31" t="s">
        <v>4157</v>
      </c>
      <c r="N28" s="31" t="s">
        <v>92</v>
      </c>
      <c r="O28" t="s">
        <v>92</v>
      </c>
    </row>
    <row r="29" spans="1:15" x14ac:dyDescent="0.2">
      <c r="A29" s="46" t="s">
        <v>4064</v>
      </c>
      <c r="B29" s="46"/>
      <c r="C29" s="46" t="s">
        <v>1245</v>
      </c>
      <c r="D29" s="46" t="s">
        <v>4147</v>
      </c>
      <c r="E29" s="46" t="s">
        <v>4147</v>
      </c>
      <c r="F29" s="46" t="s">
        <v>2035</v>
      </c>
      <c r="G29" t="s">
        <v>4146</v>
      </c>
      <c r="H29" t="s">
        <v>4145</v>
      </c>
      <c r="I29" s="31" t="s">
        <v>4148</v>
      </c>
      <c r="J29" s="31" t="s">
        <v>95</v>
      </c>
      <c r="K29" s="31" t="s">
        <v>4094</v>
      </c>
      <c r="N29" s="31" t="s">
        <v>92</v>
      </c>
      <c r="O29" t="s">
        <v>92</v>
      </c>
    </row>
    <row r="30" spans="1:15" x14ac:dyDescent="0.2">
      <c r="A30" s="46" t="s">
        <v>4064</v>
      </c>
      <c r="B30" s="46"/>
      <c r="C30" s="46" t="s">
        <v>1245</v>
      </c>
      <c r="D30" s="46" t="s">
        <v>4151</v>
      </c>
      <c r="E30" s="46" t="s">
        <v>4151</v>
      </c>
      <c r="F30" s="46" t="s">
        <v>2035</v>
      </c>
      <c r="G30" t="s">
        <v>4150</v>
      </c>
      <c r="H30" t="s">
        <v>4149</v>
      </c>
      <c r="I30" s="31" t="s">
        <v>4152</v>
      </c>
      <c r="J30" s="31" t="s">
        <v>95</v>
      </c>
      <c r="K30" s="31" t="s">
        <v>3166</v>
      </c>
      <c r="N30" s="31" t="s">
        <v>92</v>
      </c>
      <c r="O30" t="s">
        <v>92</v>
      </c>
    </row>
    <row r="31" spans="1:15" x14ac:dyDescent="0.2">
      <c r="A31" s="46" t="s">
        <v>4064</v>
      </c>
      <c r="B31" s="46"/>
      <c r="C31" s="46" t="s">
        <v>1245</v>
      </c>
      <c r="D31" s="46" t="s">
        <v>732</v>
      </c>
      <c r="E31" s="46" t="s">
        <v>4106</v>
      </c>
      <c r="F31" s="46" t="s">
        <v>4057</v>
      </c>
      <c r="G31" s="31" t="s">
        <v>4104</v>
      </c>
      <c r="H31" s="31" t="s">
        <v>4103</v>
      </c>
      <c r="I31" s="31" t="s">
        <v>4105</v>
      </c>
      <c r="J31" s="31" t="s">
        <v>95</v>
      </c>
      <c r="K31" s="31" t="s">
        <v>4107</v>
      </c>
      <c r="N31" s="31" t="s">
        <v>92</v>
      </c>
      <c r="O31" t="s">
        <v>78</v>
      </c>
    </row>
    <row r="32" spans="1:15" x14ac:dyDescent="0.2">
      <c r="A32" s="46" t="s">
        <v>4064</v>
      </c>
      <c r="B32" s="46"/>
      <c r="C32" s="46" t="s">
        <v>1245</v>
      </c>
      <c r="D32" s="46" t="s">
        <v>4181</v>
      </c>
      <c r="E32" s="46" t="s">
        <v>4181</v>
      </c>
      <c r="F32" s="46" t="s">
        <v>2035</v>
      </c>
      <c r="G32" t="s">
        <v>4179</v>
      </c>
      <c r="H32" s="31" t="s">
        <v>4178</v>
      </c>
      <c r="I32" s="31" t="s">
        <v>4180</v>
      </c>
      <c r="J32" s="31" t="s">
        <v>95</v>
      </c>
      <c r="K32" s="31" t="s">
        <v>4068</v>
      </c>
      <c r="N32" s="31" t="s">
        <v>92</v>
      </c>
      <c r="O32" t="s">
        <v>92</v>
      </c>
    </row>
    <row r="33" spans="1:15" x14ac:dyDescent="0.2">
      <c r="A33" s="46" t="s">
        <v>4064</v>
      </c>
      <c r="B33" s="46"/>
      <c r="C33" s="46" t="s">
        <v>1245</v>
      </c>
      <c r="D33" s="46" t="s">
        <v>4153</v>
      </c>
      <c r="E33" s="46" t="s">
        <v>4153</v>
      </c>
      <c r="F33" s="46" t="s">
        <v>2035</v>
      </c>
      <c r="G33" t="s">
        <v>4154</v>
      </c>
      <c r="H33" t="s">
        <v>4155</v>
      </c>
      <c r="I33" s="31" t="s">
        <v>4156</v>
      </c>
      <c r="J33" s="31" t="s">
        <v>95</v>
      </c>
      <c r="K33" s="31" t="s">
        <v>5187</v>
      </c>
      <c r="N33" s="31" t="s">
        <v>92</v>
      </c>
      <c r="O33" t="s">
        <v>92</v>
      </c>
    </row>
    <row r="34" spans="1:15" x14ac:dyDescent="0.2">
      <c r="A34" s="46" t="s">
        <v>4064</v>
      </c>
      <c r="B34" s="46"/>
      <c r="C34" s="46" t="s">
        <v>1245</v>
      </c>
      <c r="D34" s="46" t="s">
        <v>4161</v>
      </c>
      <c r="E34" s="46" t="s">
        <v>4161</v>
      </c>
      <c r="F34" s="46" t="s">
        <v>2035</v>
      </c>
      <c r="G34" s="31" t="s">
        <v>4159</v>
      </c>
      <c r="H34" s="31" t="s">
        <v>4158</v>
      </c>
      <c r="I34" s="31" t="s">
        <v>4160</v>
      </c>
      <c r="J34" s="31" t="s">
        <v>95</v>
      </c>
      <c r="K34" s="31" t="s">
        <v>4068</v>
      </c>
      <c r="N34" s="31" t="s">
        <v>92</v>
      </c>
      <c r="O34" t="s">
        <v>92</v>
      </c>
    </row>
    <row r="35" spans="1:15" x14ac:dyDescent="0.2">
      <c r="A35" s="46" t="s">
        <v>4064</v>
      </c>
      <c r="B35" s="46"/>
      <c r="C35" s="46" t="s">
        <v>1245</v>
      </c>
      <c r="D35" s="46" t="s">
        <v>4162</v>
      </c>
      <c r="E35" s="46" t="s">
        <v>4162</v>
      </c>
      <c r="F35" s="46" t="s">
        <v>2035</v>
      </c>
      <c r="G35" s="31" t="s">
        <v>4163</v>
      </c>
      <c r="H35" s="31" t="s">
        <v>4164</v>
      </c>
      <c r="I35" s="31" t="s">
        <v>4165</v>
      </c>
      <c r="J35" s="31" t="s">
        <v>95</v>
      </c>
      <c r="K35" s="31" t="s">
        <v>4068</v>
      </c>
      <c r="N35" s="31" t="s">
        <v>92</v>
      </c>
      <c r="O35" t="s">
        <v>92</v>
      </c>
    </row>
    <row r="36" spans="1:15" x14ac:dyDescent="0.2">
      <c r="A36" s="46" t="s">
        <v>4064</v>
      </c>
      <c r="B36" s="46"/>
      <c r="C36" s="46" t="s">
        <v>1245</v>
      </c>
      <c r="D36" s="46" t="s">
        <v>4821</v>
      </c>
      <c r="E36" s="46" t="s">
        <v>4821</v>
      </c>
      <c r="F36" s="46" t="s">
        <v>2035</v>
      </c>
      <c r="G36" s="31" t="s">
        <v>4822</v>
      </c>
      <c r="H36" s="31" t="s">
        <v>4823</v>
      </c>
      <c r="I36" s="31" t="s">
        <v>4824</v>
      </c>
      <c r="J36" s="31" t="s">
        <v>95</v>
      </c>
      <c r="K36" s="31" t="s">
        <v>5188</v>
      </c>
      <c r="N36" s="31" t="s">
        <v>92</v>
      </c>
      <c r="O36" s="31" t="s">
        <v>92</v>
      </c>
    </row>
    <row r="37" spans="1:15" x14ac:dyDescent="0.2">
      <c r="A37" s="47" t="s">
        <v>4064</v>
      </c>
      <c r="B37" s="47"/>
      <c r="C37" s="47" t="s">
        <v>14</v>
      </c>
      <c r="D37" s="47" t="s">
        <v>34</v>
      </c>
      <c r="E37" s="47" t="s">
        <v>34</v>
      </c>
      <c r="F37" s="47" t="s">
        <v>4056</v>
      </c>
      <c r="G37" s="31" t="s">
        <v>4050</v>
      </c>
      <c r="H37" s="31" t="s">
        <v>4061</v>
      </c>
      <c r="I37" s="31" t="s">
        <v>4047</v>
      </c>
      <c r="J37" s="31" t="s">
        <v>95</v>
      </c>
      <c r="K37" s="39" t="s">
        <v>4208</v>
      </c>
      <c r="N37" s="31" t="s">
        <v>96</v>
      </c>
      <c r="O37" t="s">
        <v>2059</v>
      </c>
    </row>
    <row r="38" spans="1:15" x14ac:dyDescent="0.2">
      <c r="A38" s="47" t="s">
        <v>4064</v>
      </c>
      <c r="B38" s="47"/>
      <c r="C38" s="47" t="s">
        <v>14</v>
      </c>
      <c r="D38" s="47" t="s">
        <v>36</v>
      </c>
      <c r="E38" s="47" t="s">
        <v>36</v>
      </c>
      <c r="F38" s="47" t="s">
        <v>4056</v>
      </c>
      <c r="G38" s="31" t="s">
        <v>4051</v>
      </c>
      <c r="H38" s="31" t="s">
        <v>4062</v>
      </c>
      <c r="I38" s="31" t="s">
        <v>4047</v>
      </c>
      <c r="J38" s="31" t="s">
        <v>95</v>
      </c>
      <c r="K38" s="39" t="s">
        <v>4208</v>
      </c>
      <c r="N38" s="31" t="s">
        <v>96</v>
      </c>
      <c r="O38" t="s">
        <v>2059</v>
      </c>
    </row>
    <row r="39" spans="1:15" x14ac:dyDescent="0.2">
      <c r="A39" s="47" t="s">
        <v>4064</v>
      </c>
      <c r="B39" s="47"/>
      <c r="C39" s="47" t="s">
        <v>14</v>
      </c>
      <c r="D39" s="47" t="s">
        <v>24</v>
      </c>
      <c r="E39" s="47" t="s">
        <v>24</v>
      </c>
      <c r="F39" s="47" t="s">
        <v>4056</v>
      </c>
      <c r="G39" s="31" t="s">
        <v>4046</v>
      </c>
      <c r="H39" s="31" t="s">
        <v>4059</v>
      </c>
      <c r="I39" s="31" t="s">
        <v>4047</v>
      </c>
      <c r="J39" s="31" t="s">
        <v>95</v>
      </c>
      <c r="K39" s="39" t="s">
        <v>5019</v>
      </c>
      <c r="N39" s="31" t="s">
        <v>96</v>
      </c>
      <c r="O39" t="s">
        <v>2059</v>
      </c>
    </row>
    <row r="40" spans="1:15" x14ac:dyDescent="0.2">
      <c r="A40" s="47" t="s">
        <v>4064</v>
      </c>
      <c r="B40" s="47"/>
      <c r="C40" s="47" t="s">
        <v>14</v>
      </c>
      <c r="D40" s="47" t="s">
        <v>39</v>
      </c>
      <c r="E40" s="47" t="s">
        <v>39</v>
      </c>
      <c r="F40" s="47" t="s">
        <v>4056</v>
      </c>
      <c r="G40" s="31" t="s">
        <v>5020</v>
      </c>
      <c r="H40" s="31" t="s">
        <v>4058</v>
      </c>
      <c r="I40" s="31" t="s">
        <v>4047</v>
      </c>
      <c r="J40" s="31" t="s">
        <v>95</v>
      </c>
      <c r="K40" s="39" t="s">
        <v>4208</v>
      </c>
      <c r="N40" s="31" t="s">
        <v>96</v>
      </c>
      <c r="O40" t="s">
        <v>2059</v>
      </c>
    </row>
    <row r="41" spans="1:15" x14ac:dyDescent="0.2">
      <c r="A41" s="47" t="s">
        <v>4064</v>
      </c>
      <c r="B41" s="47"/>
      <c r="C41" s="47" t="s">
        <v>14</v>
      </c>
      <c r="D41" s="47" t="s">
        <v>40</v>
      </c>
      <c r="E41" s="47" t="s">
        <v>40</v>
      </c>
      <c r="F41" s="47" t="s">
        <v>4056</v>
      </c>
      <c r="G41" s="31" t="s">
        <v>4048</v>
      </c>
      <c r="H41" s="31" t="s">
        <v>4060</v>
      </c>
      <c r="I41" s="31" t="s">
        <v>4047</v>
      </c>
      <c r="J41" s="31" t="s">
        <v>95</v>
      </c>
      <c r="K41" s="39" t="s">
        <v>4208</v>
      </c>
      <c r="N41" s="31" t="s">
        <v>96</v>
      </c>
      <c r="O41" t="s">
        <v>2059</v>
      </c>
    </row>
    <row r="42" spans="1:15" x14ac:dyDescent="0.2">
      <c r="A42" s="47" t="s">
        <v>4064</v>
      </c>
      <c r="B42" s="47"/>
      <c r="C42" s="47" t="s">
        <v>14</v>
      </c>
      <c r="D42" s="47" t="s">
        <v>43</v>
      </c>
      <c r="E42" s="47" t="s">
        <v>4141</v>
      </c>
      <c r="F42" s="47" t="s">
        <v>4057</v>
      </c>
      <c r="G42" s="31" t="s">
        <v>4143</v>
      </c>
      <c r="H42" s="31" t="s">
        <v>4142</v>
      </c>
      <c r="I42" s="31" t="s">
        <v>4144</v>
      </c>
      <c r="J42" s="31" t="s">
        <v>97</v>
      </c>
      <c r="K42" s="31" t="s">
        <v>3166</v>
      </c>
      <c r="L42">
        <v>1</v>
      </c>
      <c r="M42">
        <v>4</v>
      </c>
      <c r="N42" s="31" t="s">
        <v>96</v>
      </c>
      <c r="O42" t="s">
        <v>2059</v>
      </c>
    </row>
    <row r="43" spans="1:15" x14ac:dyDescent="0.2">
      <c r="A43" s="47" t="s">
        <v>4064</v>
      </c>
      <c r="B43" s="47"/>
      <c r="C43" s="47" t="s">
        <v>14</v>
      </c>
      <c r="D43" s="47" t="s">
        <v>42</v>
      </c>
      <c r="E43" s="47" t="s">
        <v>4136</v>
      </c>
      <c r="F43" s="47" t="s">
        <v>4057</v>
      </c>
      <c r="G43" s="31" t="s">
        <v>4137</v>
      </c>
      <c r="H43" s="31" t="s">
        <v>4138</v>
      </c>
      <c r="I43" s="31" t="s">
        <v>4139</v>
      </c>
      <c r="J43" s="31" t="s">
        <v>95</v>
      </c>
      <c r="K43" s="31" t="s">
        <v>4140</v>
      </c>
      <c r="N43" s="31" t="s">
        <v>96</v>
      </c>
      <c r="O43" t="s">
        <v>2059</v>
      </c>
    </row>
  </sheetData>
  <sortState xmlns:xlrd2="http://schemas.microsoft.com/office/spreadsheetml/2017/richdata2" ref="A2:N43">
    <sortCondition ref="C2:C43"/>
    <sortCondition ref="D2:D43"/>
    <sortCondition ref="F2:F43"/>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AA77F-0A3A-CF4B-8963-6A79659599B9}">
  <sheetPr codeName="Sheet7"/>
  <dimension ref="A1:O45"/>
  <sheetViews>
    <sheetView workbookViewId="0">
      <selection activeCell="M35" sqref="M35"/>
    </sheetView>
  </sheetViews>
  <sheetFormatPr baseColWidth="10" defaultRowHeight="16" x14ac:dyDescent="0.2"/>
  <cols>
    <col min="1" max="1" width="10.28515625" bestFit="1" customWidth="1"/>
    <col min="2" max="2" width="6.28515625" bestFit="1" customWidth="1"/>
    <col min="3" max="3" width="8" bestFit="1" customWidth="1"/>
    <col min="4" max="5" width="14.28515625" bestFit="1" customWidth="1"/>
    <col min="6" max="6" width="10.140625" bestFit="1" customWidth="1"/>
    <col min="7" max="7" width="15.42578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4" t="s">
        <v>4049</v>
      </c>
      <c r="B2" s="44"/>
      <c r="C2" s="44" t="s">
        <v>4206</v>
      </c>
      <c r="D2" s="44" t="s">
        <v>4206</v>
      </c>
      <c r="E2" s="44" t="s">
        <v>4262</v>
      </c>
      <c r="F2" s="44" t="s">
        <v>4057</v>
      </c>
      <c r="G2" s="31" t="s">
        <v>4264</v>
      </c>
      <c r="H2" s="31" t="s">
        <v>4263</v>
      </c>
      <c r="I2" s="31"/>
      <c r="J2" s="31" t="s">
        <v>95</v>
      </c>
      <c r="K2" s="39" t="s">
        <v>557</v>
      </c>
      <c r="N2" t="s">
        <v>93</v>
      </c>
      <c r="O2" t="s">
        <v>2059</v>
      </c>
    </row>
    <row r="3" spans="1:15" x14ac:dyDescent="0.2">
      <c r="A3" s="44" t="s">
        <v>4049</v>
      </c>
      <c r="B3" s="44"/>
      <c r="C3" s="44" t="s">
        <v>4206</v>
      </c>
      <c r="D3" s="44" t="s">
        <v>4206</v>
      </c>
      <c r="E3" s="44" t="s">
        <v>4237</v>
      </c>
      <c r="F3" s="44" t="s">
        <v>4057</v>
      </c>
      <c r="G3" s="31" t="s">
        <v>4265</v>
      </c>
      <c r="H3" s="31" t="s">
        <v>4266</v>
      </c>
      <c r="I3" s="31"/>
      <c r="J3" s="31" t="s">
        <v>95</v>
      </c>
      <c r="K3" s="39" t="s">
        <v>557</v>
      </c>
      <c r="N3" t="s">
        <v>93</v>
      </c>
      <c r="O3" t="s">
        <v>2059</v>
      </c>
    </row>
    <row r="4" spans="1:15" x14ac:dyDescent="0.2">
      <c r="A4" s="44" t="s">
        <v>4049</v>
      </c>
      <c r="B4" s="44"/>
      <c r="C4" s="44" t="s">
        <v>4206</v>
      </c>
      <c r="D4" s="44" t="s">
        <v>4206</v>
      </c>
      <c r="E4" s="44" t="s">
        <v>4269</v>
      </c>
      <c r="F4" s="44" t="s">
        <v>4057</v>
      </c>
      <c r="G4" s="31" t="s">
        <v>4267</v>
      </c>
      <c r="H4" s="31" t="s">
        <v>4271</v>
      </c>
      <c r="I4" s="31"/>
      <c r="J4" s="31" t="s">
        <v>95</v>
      </c>
      <c r="K4" s="39" t="s">
        <v>5015</v>
      </c>
      <c r="N4" t="s">
        <v>93</v>
      </c>
      <c r="O4" t="s">
        <v>2059</v>
      </c>
    </row>
    <row r="5" spans="1:15" x14ac:dyDescent="0.2">
      <c r="A5" s="44" t="s">
        <v>4049</v>
      </c>
      <c r="B5" s="44"/>
      <c r="C5" s="44" t="s">
        <v>4206</v>
      </c>
      <c r="D5" s="44" t="s">
        <v>4206</v>
      </c>
      <c r="E5" s="44" t="s">
        <v>4270</v>
      </c>
      <c r="F5" s="44" t="s">
        <v>4057</v>
      </c>
      <c r="G5" s="31" t="s">
        <v>4268</v>
      </c>
      <c r="H5" s="31" t="s">
        <v>4272</v>
      </c>
      <c r="I5" s="31"/>
      <c r="J5" s="31" t="s">
        <v>95</v>
      </c>
      <c r="K5" s="39" t="s">
        <v>5015</v>
      </c>
      <c r="N5" t="s">
        <v>93</v>
      </c>
      <c r="O5" t="s">
        <v>2059</v>
      </c>
    </row>
    <row r="6" spans="1:15" x14ac:dyDescent="0.2">
      <c r="A6" s="44" t="s">
        <v>4049</v>
      </c>
      <c r="B6" s="44"/>
      <c r="C6" s="44" t="s">
        <v>4206</v>
      </c>
      <c r="D6" s="44" t="s">
        <v>4206</v>
      </c>
      <c r="E6" s="44" t="s">
        <v>4273</v>
      </c>
      <c r="F6" s="44" t="s">
        <v>4057</v>
      </c>
      <c r="G6" s="31" t="s">
        <v>4274</v>
      </c>
      <c r="H6" s="31" t="s">
        <v>4275</v>
      </c>
      <c r="I6" s="31"/>
      <c r="J6" s="31" t="s">
        <v>95</v>
      </c>
      <c r="K6" s="39" t="s">
        <v>5016</v>
      </c>
      <c r="N6" t="s">
        <v>93</v>
      </c>
      <c r="O6" t="s">
        <v>2059</v>
      </c>
    </row>
    <row r="7" spans="1:15" x14ac:dyDescent="0.2">
      <c r="A7" s="44" t="s">
        <v>4049</v>
      </c>
      <c r="B7" s="44"/>
      <c r="C7" s="44" t="s">
        <v>4206</v>
      </c>
      <c r="D7" s="44" t="s">
        <v>4206</v>
      </c>
      <c r="E7" s="44" t="s">
        <v>4278</v>
      </c>
      <c r="F7" s="44" t="s">
        <v>4057</v>
      </c>
      <c r="G7" s="31" t="s">
        <v>4277</v>
      </c>
      <c r="H7" s="31" t="s">
        <v>4276</v>
      </c>
      <c r="I7" s="31"/>
      <c r="J7" s="31" t="s">
        <v>95</v>
      </c>
      <c r="K7" s="39" t="s">
        <v>5019</v>
      </c>
      <c r="N7" t="s">
        <v>93</v>
      </c>
      <c r="O7" t="s">
        <v>2059</v>
      </c>
    </row>
    <row r="8" spans="1:15" x14ac:dyDescent="0.2">
      <c r="A8" s="44" t="s">
        <v>4049</v>
      </c>
      <c r="B8" s="44"/>
      <c r="C8" s="44" t="s">
        <v>4206</v>
      </c>
      <c r="D8" s="44" t="s">
        <v>4206</v>
      </c>
      <c r="E8" s="44" t="s">
        <v>4279</v>
      </c>
      <c r="F8" s="44" t="s">
        <v>4057</v>
      </c>
      <c r="G8" s="31" t="s">
        <v>4280</v>
      </c>
      <c r="H8" s="31" t="s">
        <v>4281</v>
      </c>
      <c r="I8" s="31"/>
      <c r="J8" s="31" t="s">
        <v>95</v>
      </c>
      <c r="K8" s="39" t="s">
        <v>5017</v>
      </c>
      <c r="N8" t="s">
        <v>93</v>
      </c>
      <c r="O8" t="s">
        <v>2059</v>
      </c>
    </row>
    <row r="9" spans="1:15" x14ac:dyDescent="0.2">
      <c r="A9" s="44" t="s">
        <v>4049</v>
      </c>
      <c r="B9" s="44"/>
      <c r="C9" s="44" t="s">
        <v>4206</v>
      </c>
      <c r="D9" s="44" t="s">
        <v>4206</v>
      </c>
      <c r="E9" s="44" t="s">
        <v>4007</v>
      </c>
      <c r="F9" s="44" t="s">
        <v>4057</v>
      </c>
      <c r="G9" s="31" t="s">
        <v>4282</v>
      </c>
      <c r="H9" s="31" t="s">
        <v>4283</v>
      </c>
      <c r="I9" s="31"/>
      <c r="J9" s="31" t="s">
        <v>95</v>
      </c>
      <c r="K9" s="39" t="s">
        <v>5018</v>
      </c>
      <c r="N9" t="s">
        <v>93</v>
      </c>
      <c r="O9" t="s">
        <v>2059</v>
      </c>
    </row>
    <row r="10" spans="1:15" x14ac:dyDescent="0.2">
      <c r="A10" s="45" t="s">
        <v>4049</v>
      </c>
      <c r="B10" s="45"/>
      <c r="C10" s="45" t="s">
        <v>5025</v>
      </c>
      <c r="D10" s="45" t="s">
        <v>47</v>
      </c>
      <c r="E10" s="45" t="s">
        <v>4084</v>
      </c>
      <c r="F10" s="45" t="s">
        <v>4056</v>
      </c>
      <c r="G10" s="31" t="s">
        <v>4083</v>
      </c>
      <c r="H10" s="31" t="s">
        <v>4085</v>
      </c>
      <c r="J10" s="31" t="s">
        <v>95</v>
      </c>
      <c r="K10" s="31" t="s">
        <v>4086</v>
      </c>
      <c r="N10" s="31" t="s">
        <v>92</v>
      </c>
      <c r="O10" t="s">
        <v>2059</v>
      </c>
    </row>
    <row r="11" spans="1:15" x14ac:dyDescent="0.2">
      <c r="A11" s="45" t="s">
        <v>4049</v>
      </c>
      <c r="B11" s="45"/>
      <c r="C11" s="45" t="s">
        <v>5025</v>
      </c>
      <c r="D11" s="45" t="s">
        <v>89</v>
      </c>
      <c r="E11" s="45" t="s">
        <v>89</v>
      </c>
      <c r="F11" s="45" t="s">
        <v>4056</v>
      </c>
      <c r="G11" s="31" t="s">
        <v>4096</v>
      </c>
      <c r="H11" s="31" t="s">
        <v>4095</v>
      </c>
      <c r="I11" s="31" t="s">
        <v>4102</v>
      </c>
      <c r="J11" s="31" t="s">
        <v>95</v>
      </c>
      <c r="K11" s="31" t="s">
        <v>4097</v>
      </c>
      <c r="N11" s="31" t="s">
        <v>92</v>
      </c>
      <c r="O11" t="s">
        <v>96</v>
      </c>
    </row>
    <row r="12" spans="1:15" x14ac:dyDescent="0.2">
      <c r="A12" s="45" t="s">
        <v>4049</v>
      </c>
      <c r="B12" s="45"/>
      <c r="C12" s="45" t="s">
        <v>5025</v>
      </c>
      <c r="D12" s="45" t="s">
        <v>83</v>
      </c>
      <c r="E12" s="45" t="s">
        <v>83</v>
      </c>
      <c r="F12" s="45" t="s">
        <v>4057</v>
      </c>
      <c r="G12" s="31" t="s">
        <v>4088</v>
      </c>
      <c r="H12" s="31" t="s">
        <v>4087</v>
      </c>
      <c r="J12" s="31" t="s">
        <v>95</v>
      </c>
      <c r="K12" s="31" t="s">
        <v>4091</v>
      </c>
      <c r="N12" s="31" t="s">
        <v>92</v>
      </c>
      <c r="O12" t="s">
        <v>96</v>
      </c>
    </row>
    <row r="13" spans="1:15" x14ac:dyDescent="0.2">
      <c r="A13" s="45" t="s">
        <v>4049</v>
      </c>
      <c r="B13" s="45"/>
      <c r="C13" s="45" t="s">
        <v>5025</v>
      </c>
      <c r="D13" s="45" t="s">
        <v>161</v>
      </c>
      <c r="E13" s="45" t="s">
        <v>161</v>
      </c>
      <c r="F13" s="45" t="s">
        <v>4057</v>
      </c>
      <c r="G13" s="31" t="s">
        <v>4119</v>
      </c>
      <c r="H13" s="31" t="s">
        <v>4120</v>
      </c>
      <c r="I13" s="31" t="s">
        <v>4121</v>
      </c>
      <c r="J13" s="31" t="s">
        <v>95</v>
      </c>
      <c r="K13" t="s">
        <v>4068</v>
      </c>
      <c r="N13" s="31" t="s">
        <v>78</v>
      </c>
      <c r="O13" t="s">
        <v>78</v>
      </c>
    </row>
    <row r="14" spans="1:15" x14ac:dyDescent="0.2">
      <c r="A14" s="45" t="s">
        <v>4049</v>
      </c>
      <c r="B14" s="45"/>
      <c r="C14" s="45" t="s">
        <v>5025</v>
      </c>
      <c r="D14" s="45" t="s">
        <v>162</v>
      </c>
      <c r="E14" s="45" t="s">
        <v>162</v>
      </c>
      <c r="F14" s="45" t="s">
        <v>4056</v>
      </c>
      <c r="G14" s="31" t="s">
        <v>4123</v>
      </c>
      <c r="H14" s="31" t="s">
        <v>4122</v>
      </c>
      <c r="I14" s="31" t="s">
        <v>4124</v>
      </c>
      <c r="J14" s="31" t="s">
        <v>95</v>
      </c>
      <c r="K14" t="s">
        <v>4068</v>
      </c>
      <c r="N14" s="31" t="s">
        <v>78</v>
      </c>
      <c r="O14" t="s">
        <v>78</v>
      </c>
    </row>
    <row r="15" spans="1:15" s="104" customFormat="1" x14ac:dyDescent="0.2">
      <c r="A15" s="45" t="s">
        <v>4049</v>
      </c>
      <c r="B15" s="89"/>
      <c r="C15" s="89" t="s">
        <v>5025</v>
      </c>
      <c r="D15" s="89" t="s">
        <v>87</v>
      </c>
      <c r="E15" s="89" t="s">
        <v>4072</v>
      </c>
      <c r="F15" s="89" t="s">
        <v>4056</v>
      </c>
      <c r="G15" s="39" t="s">
        <v>4070</v>
      </c>
      <c r="H15" s="39" t="s">
        <v>4069</v>
      </c>
      <c r="J15" s="39" t="s">
        <v>95</v>
      </c>
      <c r="K15" s="39" t="s">
        <v>4071</v>
      </c>
      <c r="N15" s="39" t="s">
        <v>92</v>
      </c>
      <c r="O15" s="104" t="s">
        <v>78</v>
      </c>
    </row>
    <row r="16" spans="1:15" x14ac:dyDescent="0.2">
      <c r="A16" s="45" t="s">
        <v>4049</v>
      </c>
      <c r="B16" s="45"/>
      <c r="C16" s="45" t="s">
        <v>5025</v>
      </c>
      <c r="D16" s="45" t="s">
        <v>88</v>
      </c>
      <c r="E16" s="45" t="s">
        <v>88</v>
      </c>
      <c r="F16" s="45" t="s">
        <v>4057</v>
      </c>
      <c r="G16" s="31" t="s">
        <v>4090</v>
      </c>
      <c r="H16" s="31" t="s">
        <v>4089</v>
      </c>
      <c r="I16" s="31" t="s">
        <v>4093</v>
      </c>
      <c r="J16" s="31" t="s">
        <v>95</v>
      </c>
      <c r="K16" s="31" t="s">
        <v>4092</v>
      </c>
      <c r="N16" s="31" t="s">
        <v>92</v>
      </c>
      <c r="O16" t="s">
        <v>96</v>
      </c>
    </row>
    <row r="17" spans="1:15" x14ac:dyDescent="0.2">
      <c r="A17" s="45" t="s">
        <v>4049</v>
      </c>
      <c r="B17" s="45"/>
      <c r="C17" s="45" t="s">
        <v>5025</v>
      </c>
      <c r="D17" s="45" t="s">
        <v>49</v>
      </c>
      <c r="E17" s="45" t="s">
        <v>2017</v>
      </c>
      <c r="F17" s="45" t="s">
        <v>4056</v>
      </c>
      <c r="G17" s="31" t="s">
        <v>2026</v>
      </c>
      <c r="H17" s="31" t="s">
        <v>4067</v>
      </c>
      <c r="I17" s="31" t="s">
        <v>4066</v>
      </c>
      <c r="J17" s="31" t="s">
        <v>95</v>
      </c>
      <c r="K17" s="31" t="s">
        <v>4068</v>
      </c>
      <c r="N17" s="31" t="s">
        <v>92</v>
      </c>
      <c r="O17" t="s">
        <v>92</v>
      </c>
    </row>
    <row r="18" spans="1:15" x14ac:dyDescent="0.2">
      <c r="A18" s="45" t="s">
        <v>4049</v>
      </c>
      <c r="B18" s="45"/>
      <c r="C18" s="45" t="s">
        <v>5025</v>
      </c>
      <c r="D18" s="45" t="s">
        <v>163</v>
      </c>
      <c r="E18" s="45" t="s">
        <v>2058</v>
      </c>
      <c r="F18" s="45" t="s">
        <v>4057</v>
      </c>
      <c r="G18" s="31" t="s">
        <v>4125</v>
      </c>
      <c r="H18" s="31" t="s">
        <v>4126</v>
      </c>
      <c r="I18" s="31" t="s">
        <v>4127</v>
      </c>
      <c r="J18" s="31" t="s">
        <v>95</v>
      </c>
      <c r="K18" t="s">
        <v>4068</v>
      </c>
      <c r="N18" s="31" t="s">
        <v>78</v>
      </c>
      <c r="O18" t="s">
        <v>78</v>
      </c>
    </row>
    <row r="19" spans="1:15" x14ac:dyDescent="0.2">
      <c r="A19" s="45" t="s">
        <v>4049</v>
      </c>
      <c r="B19" s="45"/>
      <c r="C19" s="45" t="s">
        <v>5025</v>
      </c>
      <c r="D19" s="45" t="s">
        <v>163</v>
      </c>
      <c r="E19" s="45" t="s">
        <v>4128</v>
      </c>
      <c r="F19" s="45" t="s">
        <v>4057</v>
      </c>
      <c r="G19" s="31" t="s">
        <v>4129</v>
      </c>
      <c r="H19" s="31" t="s">
        <v>4130</v>
      </c>
      <c r="I19" s="31" t="s">
        <v>4131</v>
      </c>
      <c r="J19" s="31" t="s">
        <v>95</v>
      </c>
      <c r="K19" t="s">
        <v>4068</v>
      </c>
      <c r="N19" s="31" t="s">
        <v>78</v>
      </c>
      <c r="O19" t="s">
        <v>78</v>
      </c>
    </row>
    <row r="20" spans="1:15" x14ac:dyDescent="0.2">
      <c r="A20" s="45" t="s">
        <v>4049</v>
      </c>
      <c r="B20" s="45"/>
      <c r="C20" s="45" t="s">
        <v>5025</v>
      </c>
      <c r="D20" s="45" t="s">
        <v>53</v>
      </c>
      <c r="E20" s="45" t="s">
        <v>519</v>
      </c>
      <c r="F20" s="45" t="s">
        <v>4056</v>
      </c>
      <c r="G20" s="31" t="s">
        <v>4080</v>
      </c>
      <c r="H20" s="31" t="s">
        <v>4081</v>
      </c>
      <c r="I20" s="31" t="s">
        <v>4082</v>
      </c>
      <c r="J20" s="31" t="s">
        <v>95</v>
      </c>
      <c r="K20" s="31" t="s">
        <v>5021</v>
      </c>
      <c r="N20" s="31" t="s">
        <v>92</v>
      </c>
      <c r="O20" t="s">
        <v>78</v>
      </c>
    </row>
    <row r="21" spans="1:15" x14ac:dyDescent="0.2">
      <c r="A21" s="45" t="s">
        <v>4049</v>
      </c>
      <c r="B21" s="45"/>
      <c r="C21" s="45" t="s">
        <v>5025</v>
      </c>
      <c r="D21" s="45" t="s">
        <v>4287</v>
      </c>
      <c r="E21" s="45" t="s">
        <v>4287</v>
      </c>
      <c r="F21" s="45" t="s">
        <v>4057</v>
      </c>
      <c r="G21" s="31" t="s">
        <v>4284</v>
      </c>
      <c r="H21" s="31" t="s">
        <v>4285</v>
      </c>
      <c r="I21" s="31" t="s">
        <v>4286</v>
      </c>
      <c r="J21" s="31" t="s">
        <v>95</v>
      </c>
      <c r="K21" s="31" t="s">
        <v>4071</v>
      </c>
      <c r="N21" s="31" t="s">
        <v>92</v>
      </c>
      <c r="O21" t="s">
        <v>2059</v>
      </c>
    </row>
    <row r="22" spans="1:15" x14ac:dyDescent="0.2">
      <c r="A22" s="45" t="s">
        <v>4049</v>
      </c>
      <c r="B22" s="45"/>
      <c r="C22" s="45" t="s">
        <v>5025</v>
      </c>
      <c r="D22" s="45" t="s">
        <v>739</v>
      </c>
      <c r="E22" s="45" t="s">
        <v>739</v>
      </c>
      <c r="F22" s="45" t="s">
        <v>4057</v>
      </c>
      <c r="G22" s="31" t="s">
        <v>4112</v>
      </c>
      <c r="H22" s="31" t="s">
        <v>4114</v>
      </c>
      <c r="I22" s="31" t="s">
        <v>4113</v>
      </c>
      <c r="J22" s="31" t="s">
        <v>95</v>
      </c>
      <c r="K22" s="31" t="s">
        <v>5022</v>
      </c>
      <c r="N22" s="31" t="s">
        <v>78</v>
      </c>
      <c r="O22" t="s">
        <v>78</v>
      </c>
    </row>
    <row r="23" spans="1:15" x14ac:dyDescent="0.2">
      <c r="A23" s="45" t="s">
        <v>4049</v>
      </c>
      <c r="B23" s="45"/>
      <c r="C23" s="45" t="s">
        <v>5025</v>
      </c>
      <c r="D23" s="45" t="s">
        <v>81</v>
      </c>
      <c r="E23" s="45" t="s">
        <v>81</v>
      </c>
      <c r="F23" s="45" t="s">
        <v>4056</v>
      </c>
      <c r="G23" s="31" t="s">
        <v>4075</v>
      </c>
      <c r="H23" s="31" t="s">
        <v>4073</v>
      </c>
      <c r="I23" s="31" t="s">
        <v>4074</v>
      </c>
      <c r="J23" s="31" t="s">
        <v>95</v>
      </c>
      <c r="K23" s="31" t="s">
        <v>5023</v>
      </c>
      <c r="N23" s="31" t="s">
        <v>78</v>
      </c>
      <c r="O23" t="s">
        <v>78</v>
      </c>
    </row>
    <row r="24" spans="1:15" x14ac:dyDescent="0.2">
      <c r="A24" s="45" t="s">
        <v>4049</v>
      </c>
      <c r="B24" s="45"/>
      <c r="C24" s="45" t="s">
        <v>5025</v>
      </c>
      <c r="D24" s="45" t="s">
        <v>81</v>
      </c>
      <c r="E24" s="45" t="s">
        <v>50</v>
      </c>
      <c r="F24" s="45" t="s">
        <v>4056</v>
      </c>
      <c r="G24" s="31" t="s">
        <v>4076</v>
      </c>
      <c r="H24" s="31" t="s">
        <v>4077</v>
      </c>
      <c r="I24" s="31" t="s">
        <v>4078</v>
      </c>
      <c r="J24" s="31" t="s">
        <v>95</v>
      </c>
      <c r="K24" s="31" t="s">
        <v>4079</v>
      </c>
      <c r="N24" s="31" t="s">
        <v>78</v>
      </c>
      <c r="O24" t="s">
        <v>78</v>
      </c>
    </row>
    <row r="25" spans="1:15" x14ac:dyDescent="0.2">
      <c r="A25" s="45" t="s">
        <v>4049</v>
      </c>
      <c r="B25" s="45"/>
      <c r="C25" s="45" t="s">
        <v>5025</v>
      </c>
      <c r="D25" s="45" t="s">
        <v>91</v>
      </c>
      <c r="E25" s="45" t="s">
        <v>91</v>
      </c>
      <c r="F25" s="45" t="s">
        <v>4056</v>
      </c>
      <c r="G25" s="31" t="s">
        <v>4099</v>
      </c>
      <c r="H25" s="31" t="s">
        <v>4098</v>
      </c>
      <c r="I25" s="31" t="s">
        <v>4100</v>
      </c>
      <c r="J25" s="31" t="s">
        <v>95</v>
      </c>
      <c r="K25" s="31" t="s">
        <v>4101</v>
      </c>
      <c r="N25" s="31" t="s">
        <v>92</v>
      </c>
      <c r="O25" t="s">
        <v>96</v>
      </c>
    </row>
    <row r="26" spans="1:15" x14ac:dyDescent="0.2">
      <c r="A26" s="45" t="s">
        <v>4049</v>
      </c>
      <c r="B26" s="45"/>
      <c r="C26" s="45" t="s">
        <v>5025</v>
      </c>
      <c r="D26" s="45" t="s">
        <v>743</v>
      </c>
      <c r="E26" s="45" t="s">
        <v>743</v>
      </c>
      <c r="F26" s="45" t="s">
        <v>4057</v>
      </c>
      <c r="G26" s="31" t="s">
        <v>4116</v>
      </c>
      <c r="H26" s="31" t="s">
        <v>4115</v>
      </c>
      <c r="I26" s="31" t="s">
        <v>4113</v>
      </c>
      <c r="J26" s="31" t="s">
        <v>95</v>
      </c>
      <c r="K26" s="31" t="s">
        <v>5022</v>
      </c>
      <c r="N26" s="31" t="s">
        <v>78</v>
      </c>
      <c r="O26" t="s">
        <v>78</v>
      </c>
    </row>
    <row r="27" spans="1:15" x14ac:dyDescent="0.2">
      <c r="A27" s="45" t="s">
        <v>4049</v>
      </c>
      <c r="B27" s="45"/>
      <c r="C27" s="45" t="s">
        <v>5025</v>
      </c>
      <c r="D27" s="45" t="s">
        <v>743</v>
      </c>
      <c r="E27" s="45" t="s">
        <v>4133</v>
      </c>
      <c r="F27" s="45" t="s">
        <v>4057</v>
      </c>
      <c r="G27" t="s">
        <v>4132</v>
      </c>
      <c r="H27" s="31" t="s">
        <v>4134</v>
      </c>
      <c r="I27" s="31" t="s">
        <v>4135</v>
      </c>
      <c r="J27" s="31" t="s">
        <v>95</v>
      </c>
      <c r="K27" t="s">
        <v>4068</v>
      </c>
      <c r="N27" s="31" t="s">
        <v>78</v>
      </c>
      <c r="O27" t="s">
        <v>78</v>
      </c>
    </row>
    <row r="28" spans="1:15" x14ac:dyDescent="0.2">
      <c r="A28" s="46" t="s">
        <v>4049</v>
      </c>
      <c r="B28" s="46"/>
      <c r="C28" s="46" t="s">
        <v>1245</v>
      </c>
      <c r="D28" s="46" t="s">
        <v>4108</v>
      </c>
      <c r="E28" s="46" t="s">
        <v>4108</v>
      </c>
      <c r="F28" s="46" t="s">
        <v>4056</v>
      </c>
      <c r="G28" s="31" t="s">
        <v>4109</v>
      </c>
      <c r="H28" s="31" t="s">
        <v>4110</v>
      </c>
      <c r="J28" s="31" t="s">
        <v>95</v>
      </c>
      <c r="K28" s="31" t="s">
        <v>4111</v>
      </c>
      <c r="N28" s="31" t="s">
        <v>92</v>
      </c>
      <c r="O28" s="31" t="s">
        <v>102</v>
      </c>
    </row>
    <row r="29" spans="1:15" x14ac:dyDescent="0.2">
      <c r="A29" s="46" t="s">
        <v>4049</v>
      </c>
      <c r="B29" s="46"/>
      <c r="C29" s="46" t="s">
        <v>1245</v>
      </c>
      <c r="D29" s="46" t="s">
        <v>4173</v>
      </c>
      <c r="E29" s="46" t="s">
        <v>4173</v>
      </c>
      <c r="F29" s="46" t="s">
        <v>2035</v>
      </c>
      <c r="G29" t="s">
        <v>4171</v>
      </c>
      <c r="H29" s="31" t="s">
        <v>4170</v>
      </c>
      <c r="I29" s="31" t="s">
        <v>4172</v>
      </c>
      <c r="J29" s="31" t="s">
        <v>95</v>
      </c>
      <c r="K29" s="31" t="s">
        <v>4157</v>
      </c>
      <c r="N29" s="31" t="s">
        <v>92</v>
      </c>
      <c r="O29" s="31" t="s">
        <v>78</v>
      </c>
    </row>
    <row r="30" spans="1:15" x14ac:dyDescent="0.2">
      <c r="A30" s="46" t="s">
        <v>4049</v>
      </c>
      <c r="B30" s="46"/>
      <c r="C30" s="46" t="s">
        <v>1245</v>
      </c>
      <c r="D30" s="46" t="s">
        <v>4177</v>
      </c>
      <c r="E30" s="46" t="s">
        <v>4177</v>
      </c>
      <c r="F30" s="46" t="s">
        <v>2035</v>
      </c>
      <c r="G30" t="s">
        <v>4175</v>
      </c>
      <c r="H30" s="31" t="s">
        <v>4174</v>
      </c>
      <c r="I30" s="31" t="s">
        <v>4176</v>
      </c>
      <c r="J30" s="31" t="s">
        <v>95</v>
      </c>
      <c r="K30" s="31" t="s">
        <v>4157</v>
      </c>
      <c r="N30" s="31" t="s">
        <v>92</v>
      </c>
      <c r="O30" s="31" t="s">
        <v>78</v>
      </c>
    </row>
    <row r="31" spans="1:15" x14ac:dyDescent="0.2">
      <c r="A31" s="46" t="s">
        <v>4049</v>
      </c>
      <c r="B31" s="46"/>
      <c r="C31" s="46" t="s">
        <v>1245</v>
      </c>
      <c r="D31" s="46" t="s">
        <v>4166</v>
      </c>
      <c r="E31" s="46" t="s">
        <v>4166</v>
      </c>
      <c r="F31" s="46" t="s">
        <v>2035</v>
      </c>
      <c r="G31" t="s">
        <v>4167</v>
      </c>
      <c r="H31" s="31" t="s">
        <v>4168</v>
      </c>
      <c r="I31" s="31" t="s">
        <v>4169</v>
      </c>
      <c r="J31" s="31" t="s">
        <v>95</v>
      </c>
      <c r="K31" s="31" t="s">
        <v>4157</v>
      </c>
      <c r="N31" s="31" t="s">
        <v>92</v>
      </c>
      <c r="O31" s="31" t="s">
        <v>78</v>
      </c>
    </row>
    <row r="32" spans="1:15" x14ac:dyDescent="0.2">
      <c r="A32" s="46" t="s">
        <v>4049</v>
      </c>
      <c r="B32" s="46"/>
      <c r="C32" s="46" t="s">
        <v>1245</v>
      </c>
      <c r="D32" s="46" t="s">
        <v>4147</v>
      </c>
      <c r="E32" s="46" t="s">
        <v>4147</v>
      </c>
      <c r="F32" s="46" t="s">
        <v>2035</v>
      </c>
      <c r="G32" t="s">
        <v>4146</v>
      </c>
      <c r="H32" t="s">
        <v>4145</v>
      </c>
      <c r="I32" s="31" t="s">
        <v>4148</v>
      </c>
      <c r="J32" s="31" t="s">
        <v>95</v>
      </c>
      <c r="K32" s="31" t="s">
        <v>4094</v>
      </c>
      <c r="N32" s="31" t="s">
        <v>92</v>
      </c>
      <c r="O32" s="31" t="s">
        <v>78</v>
      </c>
    </row>
    <row r="33" spans="1:15" x14ac:dyDescent="0.2">
      <c r="A33" s="46" t="s">
        <v>4049</v>
      </c>
      <c r="B33" s="46"/>
      <c r="C33" s="46" t="s">
        <v>1245</v>
      </c>
      <c r="D33" s="46" t="s">
        <v>4151</v>
      </c>
      <c r="E33" s="46" t="s">
        <v>4151</v>
      </c>
      <c r="F33" s="46" t="s">
        <v>2035</v>
      </c>
      <c r="G33" t="s">
        <v>4150</v>
      </c>
      <c r="H33" t="s">
        <v>4149</v>
      </c>
      <c r="I33" s="31" t="s">
        <v>4152</v>
      </c>
      <c r="J33" s="31" t="s">
        <v>95</v>
      </c>
      <c r="K33" s="31" t="s">
        <v>3166</v>
      </c>
      <c r="N33" s="31" t="s">
        <v>92</v>
      </c>
      <c r="O33" s="31" t="s">
        <v>78</v>
      </c>
    </row>
    <row r="34" spans="1:15" x14ac:dyDescent="0.2">
      <c r="A34" s="46" t="s">
        <v>4049</v>
      </c>
      <c r="B34" s="46"/>
      <c r="C34" s="46" t="s">
        <v>1245</v>
      </c>
      <c r="D34" s="46" t="s">
        <v>732</v>
      </c>
      <c r="E34" s="46" t="s">
        <v>4106</v>
      </c>
      <c r="F34" s="46" t="s">
        <v>4057</v>
      </c>
      <c r="G34" s="31" t="s">
        <v>4104</v>
      </c>
      <c r="H34" s="31" t="s">
        <v>4103</v>
      </c>
      <c r="I34" s="31" t="s">
        <v>4105</v>
      </c>
      <c r="J34" s="31" t="s">
        <v>95</v>
      </c>
      <c r="K34" s="31" t="s">
        <v>4107</v>
      </c>
      <c r="N34" s="31" t="s">
        <v>78</v>
      </c>
      <c r="O34" s="31" t="s">
        <v>78</v>
      </c>
    </row>
    <row r="35" spans="1:15" x14ac:dyDescent="0.2">
      <c r="A35" s="46" t="s">
        <v>4049</v>
      </c>
      <c r="B35" s="46"/>
      <c r="C35" s="46" t="s">
        <v>1245</v>
      </c>
      <c r="D35" s="46" t="s">
        <v>4181</v>
      </c>
      <c r="E35" s="46" t="s">
        <v>4181</v>
      </c>
      <c r="F35" s="46" t="s">
        <v>2035</v>
      </c>
      <c r="G35" t="s">
        <v>4179</v>
      </c>
      <c r="H35" s="31" t="s">
        <v>4178</v>
      </c>
      <c r="I35" s="31" t="s">
        <v>4180</v>
      </c>
      <c r="J35" s="31" t="s">
        <v>95</v>
      </c>
      <c r="K35" s="31" t="s">
        <v>4068</v>
      </c>
      <c r="N35" s="31" t="s">
        <v>92</v>
      </c>
      <c r="O35" s="31" t="s">
        <v>78</v>
      </c>
    </row>
    <row r="36" spans="1:15" x14ac:dyDescent="0.2">
      <c r="A36" s="46" t="s">
        <v>4049</v>
      </c>
      <c r="B36" s="46"/>
      <c r="C36" s="46" t="s">
        <v>1245</v>
      </c>
      <c r="D36" s="46" t="s">
        <v>4153</v>
      </c>
      <c r="E36" s="46" t="s">
        <v>4153</v>
      </c>
      <c r="F36" s="46" t="s">
        <v>2035</v>
      </c>
      <c r="G36" t="s">
        <v>4154</v>
      </c>
      <c r="H36" t="s">
        <v>4155</v>
      </c>
      <c r="I36" s="31" t="s">
        <v>4156</v>
      </c>
      <c r="J36" s="31" t="s">
        <v>95</v>
      </c>
      <c r="K36" s="31" t="s">
        <v>5187</v>
      </c>
      <c r="N36" s="31" t="s">
        <v>92</v>
      </c>
      <c r="O36" s="31" t="s">
        <v>78</v>
      </c>
    </row>
    <row r="37" spans="1:15" x14ac:dyDescent="0.2">
      <c r="A37" s="46" t="s">
        <v>4049</v>
      </c>
      <c r="B37" s="46"/>
      <c r="C37" s="46" t="s">
        <v>1245</v>
      </c>
      <c r="D37" s="46" t="s">
        <v>4161</v>
      </c>
      <c r="E37" s="46" t="s">
        <v>4161</v>
      </c>
      <c r="F37" s="46" t="s">
        <v>2035</v>
      </c>
      <c r="G37" t="s">
        <v>4159</v>
      </c>
      <c r="H37" s="31" t="s">
        <v>4158</v>
      </c>
      <c r="I37" s="31" t="s">
        <v>4160</v>
      </c>
      <c r="J37" s="31" t="s">
        <v>95</v>
      </c>
      <c r="K37" s="31" t="s">
        <v>4068</v>
      </c>
      <c r="N37" s="31" t="s">
        <v>92</v>
      </c>
      <c r="O37" s="31" t="s">
        <v>78</v>
      </c>
    </row>
    <row r="38" spans="1:15" x14ac:dyDescent="0.2">
      <c r="A38" s="46" t="s">
        <v>4049</v>
      </c>
      <c r="B38" s="46"/>
      <c r="C38" s="46" t="s">
        <v>1245</v>
      </c>
      <c r="D38" s="46" t="s">
        <v>4162</v>
      </c>
      <c r="E38" s="46" t="s">
        <v>4162</v>
      </c>
      <c r="F38" s="46" t="s">
        <v>2035</v>
      </c>
      <c r="G38" t="s">
        <v>4163</v>
      </c>
      <c r="H38" s="31" t="s">
        <v>4164</v>
      </c>
      <c r="I38" s="31" t="s">
        <v>4165</v>
      </c>
      <c r="J38" s="31" t="s">
        <v>95</v>
      </c>
      <c r="K38" s="31" t="s">
        <v>4068</v>
      </c>
      <c r="N38" s="31" t="s">
        <v>92</v>
      </c>
      <c r="O38" s="31" t="s">
        <v>78</v>
      </c>
    </row>
    <row r="39" spans="1:15" x14ac:dyDescent="0.2">
      <c r="A39" s="46" t="s">
        <v>4049</v>
      </c>
      <c r="B39" s="46"/>
      <c r="C39" s="46" t="s">
        <v>1245</v>
      </c>
      <c r="D39" s="46" t="s">
        <v>4821</v>
      </c>
      <c r="E39" s="46" t="s">
        <v>4821</v>
      </c>
      <c r="F39" s="46" t="s">
        <v>2035</v>
      </c>
      <c r="G39" s="31" t="s">
        <v>4822</v>
      </c>
      <c r="H39" s="31" t="s">
        <v>4823</v>
      </c>
      <c r="I39" s="31" t="s">
        <v>4824</v>
      </c>
      <c r="J39" s="31" t="s">
        <v>95</v>
      </c>
      <c r="K39" s="31" t="s">
        <v>5188</v>
      </c>
      <c r="N39" s="31" t="s">
        <v>92</v>
      </c>
      <c r="O39" s="31" t="s">
        <v>78</v>
      </c>
    </row>
    <row r="40" spans="1:15" x14ac:dyDescent="0.2">
      <c r="A40" s="47" t="s">
        <v>4049</v>
      </c>
      <c r="B40" s="47"/>
      <c r="C40" s="47" t="s">
        <v>14</v>
      </c>
      <c r="D40" s="47" t="s">
        <v>36</v>
      </c>
      <c r="E40" s="47" t="s">
        <v>36</v>
      </c>
      <c r="F40" s="47" t="s">
        <v>4056</v>
      </c>
      <c r="G40" s="31" t="s">
        <v>4051</v>
      </c>
      <c r="H40" s="31" t="s">
        <v>4062</v>
      </c>
      <c r="I40" s="31" t="s">
        <v>4047</v>
      </c>
      <c r="J40" s="31" t="s">
        <v>95</v>
      </c>
      <c r="K40" s="39" t="s">
        <v>4208</v>
      </c>
      <c r="N40" s="31" t="s">
        <v>96</v>
      </c>
      <c r="O40" s="31" t="s">
        <v>2059</v>
      </c>
    </row>
    <row r="41" spans="1:15" x14ac:dyDescent="0.2">
      <c r="A41" s="47" t="s">
        <v>4049</v>
      </c>
      <c r="B41" s="47"/>
      <c r="C41" s="47" t="s">
        <v>14</v>
      </c>
      <c r="D41" s="47" t="s">
        <v>24</v>
      </c>
      <c r="E41" s="47" t="s">
        <v>24</v>
      </c>
      <c r="F41" s="47" t="s">
        <v>4056</v>
      </c>
      <c r="G41" s="31" t="s">
        <v>4046</v>
      </c>
      <c r="H41" s="31" t="s">
        <v>4059</v>
      </c>
      <c r="I41" s="31" t="s">
        <v>4047</v>
      </c>
      <c r="J41" s="31" t="s">
        <v>95</v>
      </c>
      <c r="K41" s="39" t="s">
        <v>5019</v>
      </c>
      <c r="N41" s="31" t="s">
        <v>96</v>
      </c>
      <c r="O41" s="31" t="s">
        <v>2059</v>
      </c>
    </row>
    <row r="42" spans="1:15" x14ac:dyDescent="0.2">
      <c r="A42" s="47" t="s">
        <v>4049</v>
      </c>
      <c r="B42" s="47"/>
      <c r="C42" s="47" t="s">
        <v>14</v>
      </c>
      <c r="D42" s="47" t="s">
        <v>39</v>
      </c>
      <c r="E42" s="47" t="s">
        <v>39</v>
      </c>
      <c r="F42" s="47" t="s">
        <v>4056</v>
      </c>
      <c r="G42" s="31" t="s">
        <v>5020</v>
      </c>
      <c r="H42" s="31" t="s">
        <v>4058</v>
      </c>
      <c r="I42" s="31" t="s">
        <v>4047</v>
      </c>
      <c r="J42" s="31" t="s">
        <v>95</v>
      </c>
      <c r="K42" s="39" t="s">
        <v>4208</v>
      </c>
      <c r="N42" s="31" t="s">
        <v>96</v>
      </c>
      <c r="O42" s="31" t="s">
        <v>2059</v>
      </c>
    </row>
    <row r="43" spans="1:15" x14ac:dyDescent="0.2">
      <c r="A43" s="47" t="s">
        <v>4049</v>
      </c>
      <c r="B43" s="47"/>
      <c r="C43" s="47" t="s">
        <v>14</v>
      </c>
      <c r="D43" s="47" t="s">
        <v>44</v>
      </c>
      <c r="E43" s="47" t="s">
        <v>4052</v>
      </c>
      <c r="F43" s="47" t="s">
        <v>4057</v>
      </c>
      <c r="G43" s="31" t="s">
        <v>4053</v>
      </c>
      <c r="H43" s="31" t="s">
        <v>4063</v>
      </c>
      <c r="I43" s="31" t="s">
        <v>4054</v>
      </c>
      <c r="J43" s="31" t="s">
        <v>95</v>
      </c>
      <c r="K43" s="31" t="s">
        <v>4055</v>
      </c>
      <c r="N43" s="31" t="s">
        <v>92</v>
      </c>
      <c r="O43" s="31" t="s">
        <v>2059</v>
      </c>
    </row>
    <row r="44" spans="1:15" x14ac:dyDescent="0.2">
      <c r="A44" s="47" t="s">
        <v>4049</v>
      </c>
      <c r="B44" s="47"/>
      <c r="C44" s="47" t="s">
        <v>14</v>
      </c>
      <c r="D44" s="47" t="s">
        <v>43</v>
      </c>
      <c r="E44" s="47" t="s">
        <v>4141</v>
      </c>
      <c r="F44" s="47" t="s">
        <v>4057</v>
      </c>
      <c r="G44" s="31" t="s">
        <v>4143</v>
      </c>
      <c r="H44" s="31" t="s">
        <v>4142</v>
      </c>
      <c r="I44" s="31" t="s">
        <v>4144</v>
      </c>
      <c r="J44" s="31" t="s">
        <v>97</v>
      </c>
      <c r="K44" s="31" t="s">
        <v>3166</v>
      </c>
      <c r="L44">
        <v>1</v>
      </c>
      <c r="M44">
        <v>4</v>
      </c>
      <c r="N44" s="31" t="s">
        <v>96</v>
      </c>
      <c r="O44" s="31" t="s">
        <v>2059</v>
      </c>
    </row>
    <row r="45" spans="1:15" x14ac:dyDescent="0.2">
      <c r="A45" s="47" t="s">
        <v>4049</v>
      </c>
      <c r="B45" s="47"/>
      <c r="C45" s="47" t="s">
        <v>14</v>
      </c>
      <c r="D45" s="47" t="s">
        <v>42</v>
      </c>
      <c r="E45" s="47" t="s">
        <v>4136</v>
      </c>
      <c r="F45" s="47" t="s">
        <v>4057</v>
      </c>
      <c r="G45" s="31" t="s">
        <v>4137</v>
      </c>
      <c r="H45" s="31" t="s">
        <v>4138</v>
      </c>
      <c r="I45" s="31" t="s">
        <v>4139</v>
      </c>
      <c r="J45" s="31" t="s">
        <v>95</v>
      </c>
      <c r="K45" s="31" t="s">
        <v>4140</v>
      </c>
      <c r="N45" s="31" t="s">
        <v>96</v>
      </c>
      <c r="O45" s="31" t="s">
        <v>2059</v>
      </c>
    </row>
  </sheetData>
  <sortState xmlns:xlrd2="http://schemas.microsoft.com/office/spreadsheetml/2017/richdata2" ref="A2:N45">
    <sortCondition ref="C2:C45"/>
    <sortCondition ref="D2:D45"/>
    <sortCondition ref="F2:F45"/>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07392-3559-8149-B62E-6B1C99F01BD4}">
  <dimension ref="A1:O282"/>
  <sheetViews>
    <sheetView topLeftCell="A236" workbookViewId="0">
      <selection activeCell="J17" sqref="J17"/>
    </sheetView>
  </sheetViews>
  <sheetFormatPr baseColWidth="10" defaultRowHeight="16" x14ac:dyDescent="0.2"/>
  <cols>
    <col min="1" max="1" width="4.7109375" bestFit="1" customWidth="1"/>
    <col min="2" max="2" width="6.28515625" bestFit="1" customWidth="1"/>
    <col min="3" max="3" width="8" bestFit="1" customWidth="1"/>
    <col min="4" max="5" width="14.28515625" bestFit="1" customWidth="1"/>
    <col min="6" max="6" width="10.140625" bestFit="1" customWidth="1"/>
    <col min="7" max="7" width="13.5703125" bestFit="1" customWidth="1"/>
    <col min="10" max="10" width="10.28515625" bestFit="1" customWidth="1"/>
    <col min="12" max="12" width="4.140625" bestFit="1" customWidth="1"/>
    <col min="13" max="13" width="4.42578125" bestFit="1" customWidth="1"/>
    <col min="14" max="14" width="8.42578125" bestFit="1" customWidth="1"/>
    <col min="15" max="15" width="7.5703125" bestFit="1" customWidth="1"/>
  </cols>
  <sheetData>
    <row r="1" spans="1:15" x14ac:dyDescent="0.2">
      <c r="A1" s="19" t="s">
        <v>56</v>
      </c>
      <c r="B1" s="19" t="s">
        <v>51</v>
      </c>
      <c r="C1" s="19" t="s">
        <v>4</v>
      </c>
      <c r="D1" s="19" t="s">
        <v>5</v>
      </c>
      <c r="E1" s="19" t="s">
        <v>57</v>
      </c>
      <c r="F1" s="19" t="s">
        <v>58</v>
      </c>
      <c r="G1" s="19" t="s">
        <v>60</v>
      </c>
      <c r="H1" s="19" t="s">
        <v>61</v>
      </c>
      <c r="I1" s="19" t="s">
        <v>62</v>
      </c>
      <c r="J1" s="14" t="s">
        <v>69</v>
      </c>
      <c r="K1" s="19" t="s">
        <v>63</v>
      </c>
      <c r="L1" s="19" t="s">
        <v>64</v>
      </c>
      <c r="M1" s="19" t="s">
        <v>65</v>
      </c>
      <c r="N1" s="19" t="s">
        <v>66</v>
      </c>
      <c r="O1" s="14" t="s">
        <v>4807</v>
      </c>
    </row>
    <row r="2" spans="1:15" x14ac:dyDescent="0.2">
      <c r="A2" s="47" t="s">
        <v>4293</v>
      </c>
      <c r="B2" s="47"/>
      <c r="C2" s="47" t="s">
        <v>14</v>
      </c>
      <c r="D2" s="47" t="s">
        <v>34</v>
      </c>
      <c r="E2" s="47" t="s">
        <v>4534</v>
      </c>
      <c r="F2" s="31" t="s">
        <v>4057</v>
      </c>
      <c r="G2" t="s">
        <v>4294</v>
      </c>
      <c r="H2" t="s">
        <v>4808</v>
      </c>
      <c r="I2" s="31" t="s">
        <v>4738</v>
      </c>
      <c r="J2" s="31" t="s">
        <v>97</v>
      </c>
      <c r="K2" s="31" t="s">
        <v>4055</v>
      </c>
      <c r="L2">
        <v>0</v>
      </c>
      <c r="M2">
        <v>4</v>
      </c>
      <c r="N2" s="31" t="s">
        <v>96</v>
      </c>
      <c r="O2" s="31" t="s">
        <v>2059</v>
      </c>
    </row>
    <row r="3" spans="1:15" x14ac:dyDescent="0.2">
      <c r="A3" s="47" t="s">
        <v>4293</v>
      </c>
      <c r="B3" s="47"/>
      <c r="C3" s="47" t="s">
        <v>14</v>
      </c>
      <c r="D3" s="47" t="s">
        <v>34</v>
      </c>
      <c r="E3" s="47" t="s">
        <v>4535</v>
      </c>
      <c r="F3" s="31" t="s">
        <v>4057</v>
      </c>
      <c r="G3" t="s">
        <v>4295</v>
      </c>
      <c r="H3" t="s">
        <v>4808</v>
      </c>
      <c r="I3" s="31" t="s">
        <v>4738</v>
      </c>
      <c r="J3" s="31" t="s">
        <v>95</v>
      </c>
      <c r="K3" s="31" t="s">
        <v>4055</v>
      </c>
      <c r="L3">
        <v>0</v>
      </c>
      <c r="M3">
        <v>4</v>
      </c>
      <c r="N3" s="31" t="s">
        <v>96</v>
      </c>
      <c r="O3" s="31" t="s">
        <v>2059</v>
      </c>
    </row>
    <row r="4" spans="1:15" x14ac:dyDescent="0.2">
      <c r="A4" s="47" t="s">
        <v>4293</v>
      </c>
      <c r="B4" s="47"/>
      <c r="C4" s="47" t="s">
        <v>14</v>
      </c>
      <c r="D4" s="47" t="s">
        <v>34</v>
      </c>
      <c r="E4" s="47" t="s">
        <v>4536</v>
      </c>
      <c r="F4" s="31" t="s">
        <v>4057</v>
      </c>
      <c r="G4" t="s">
        <v>4296</v>
      </c>
      <c r="H4" t="s">
        <v>4808</v>
      </c>
      <c r="I4" s="31" t="s">
        <v>4738</v>
      </c>
      <c r="J4" s="31" t="s">
        <v>97</v>
      </c>
      <c r="K4" s="31" t="s">
        <v>4055</v>
      </c>
      <c r="L4">
        <v>0</v>
      </c>
      <c r="M4">
        <v>4</v>
      </c>
      <c r="N4" s="31" t="s">
        <v>96</v>
      </c>
      <c r="O4" s="31" t="s">
        <v>2059</v>
      </c>
    </row>
    <row r="5" spans="1:15" x14ac:dyDescent="0.2">
      <c r="A5" s="47" t="s">
        <v>4293</v>
      </c>
      <c r="B5" s="47"/>
      <c r="C5" s="47" t="s">
        <v>14</v>
      </c>
      <c r="D5" s="47" t="s">
        <v>34</v>
      </c>
      <c r="E5" s="47" t="s">
        <v>4537</v>
      </c>
      <c r="F5" s="31" t="s">
        <v>4057</v>
      </c>
      <c r="G5" t="s">
        <v>4297</v>
      </c>
      <c r="H5" t="s">
        <v>4808</v>
      </c>
      <c r="I5" s="31" t="s">
        <v>4738</v>
      </c>
      <c r="J5" s="31" t="s">
        <v>95</v>
      </c>
      <c r="K5" s="31" t="s">
        <v>4055</v>
      </c>
      <c r="L5">
        <v>0</v>
      </c>
      <c r="M5">
        <v>4</v>
      </c>
      <c r="N5" s="31" t="s">
        <v>96</v>
      </c>
      <c r="O5" s="31" t="s">
        <v>2059</v>
      </c>
    </row>
    <row r="6" spans="1:15" x14ac:dyDescent="0.2">
      <c r="A6" s="47" t="s">
        <v>4293</v>
      </c>
      <c r="B6" s="47"/>
      <c r="C6" s="47" t="s">
        <v>14</v>
      </c>
      <c r="D6" s="47" t="s">
        <v>34</v>
      </c>
      <c r="E6" s="47" t="s">
        <v>4538</v>
      </c>
      <c r="F6" s="31" t="s">
        <v>4057</v>
      </c>
      <c r="G6" t="s">
        <v>4298</v>
      </c>
      <c r="H6" t="s">
        <v>4808</v>
      </c>
      <c r="I6" s="31" t="s">
        <v>4738</v>
      </c>
      <c r="J6" s="31" t="s">
        <v>97</v>
      </c>
      <c r="K6" s="31" t="s">
        <v>4055</v>
      </c>
      <c r="L6">
        <v>0</v>
      </c>
      <c r="M6">
        <v>4</v>
      </c>
      <c r="N6" s="31" t="s">
        <v>96</v>
      </c>
      <c r="O6" s="31" t="s">
        <v>2059</v>
      </c>
    </row>
    <row r="7" spans="1:15" x14ac:dyDescent="0.2">
      <c r="A7" s="47" t="s">
        <v>4293</v>
      </c>
      <c r="B7" s="47"/>
      <c r="C7" s="47" t="s">
        <v>14</v>
      </c>
      <c r="D7" s="47" t="s">
        <v>34</v>
      </c>
      <c r="E7" s="47" t="s">
        <v>4539</v>
      </c>
      <c r="F7" s="31" t="s">
        <v>4057</v>
      </c>
      <c r="G7" t="s">
        <v>4299</v>
      </c>
      <c r="H7" t="s">
        <v>4808</v>
      </c>
      <c r="I7" s="31" t="s">
        <v>4738</v>
      </c>
      <c r="J7" s="31" t="s">
        <v>95</v>
      </c>
      <c r="K7" s="31" t="s">
        <v>4055</v>
      </c>
      <c r="L7">
        <v>0</v>
      </c>
      <c r="M7">
        <v>4</v>
      </c>
      <c r="N7" s="31" t="s">
        <v>96</v>
      </c>
      <c r="O7" s="31" t="s">
        <v>2059</v>
      </c>
    </row>
    <row r="8" spans="1:15" x14ac:dyDescent="0.2">
      <c r="A8" s="47" t="s">
        <v>4293</v>
      </c>
      <c r="B8" s="47"/>
      <c r="C8" s="47" t="s">
        <v>14</v>
      </c>
      <c r="D8" s="47" t="s">
        <v>34</v>
      </c>
      <c r="E8" s="47" t="s">
        <v>4540</v>
      </c>
      <c r="F8" s="31" t="s">
        <v>4057</v>
      </c>
      <c r="G8" t="s">
        <v>4300</v>
      </c>
      <c r="H8" t="s">
        <v>4808</v>
      </c>
      <c r="I8" s="31" t="s">
        <v>4738</v>
      </c>
      <c r="J8" s="31" t="s">
        <v>95</v>
      </c>
      <c r="K8" s="31" t="s">
        <v>4055</v>
      </c>
      <c r="L8">
        <v>0</v>
      </c>
      <c r="M8">
        <v>4</v>
      </c>
      <c r="N8" s="31" t="s">
        <v>96</v>
      </c>
      <c r="O8" s="31" t="s">
        <v>2059</v>
      </c>
    </row>
    <row r="9" spans="1:15" x14ac:dyDescent="0.2">
      <c r="A9" s="47" t="s">
        <v>4293</v>
      </c>
      <c r="B9" s="47"/>
      <c r="C9" s="47" t="s">
        <v>14</v>
      </c>
      <c r="D9" s="47" t="s">
        <v>34</v>
      </c>
      <c r="E9" s="47" t="s">
        <v>4541</v>
      </c>
      <c r="F9" s="31" t="s">
        <v>4057</v>
      </c>
      <c r="G9" t="s">
        <v>4301</v>
      </c>
      <c r="H9" t="s">
        <v>4808</v>
      </c>
      <c r="I9" s="31" t="s">
        <v>4738</v>
      </c>
      <c r="J9" s="31" t="s">
        <v>97</v>
      </c>
      <c r="K9" s="31" t="s">
        <v>4055</v>
      </c>
      <c r="L9">
        <v>0</v>
      </c>
      <c r="M9">
        <v>4</v>
      </c>
      <c r="N9" s="31" t="s">
        <v>96</v>
      </c>
      <c r="O9" s="31" t="s">
        <v>2059</v>
      </c>
    </row>
    <row r="10" spans="1:15" x14ac:dyDescent="0.2">
      <c r="A10" s="47" t="s">
        <v>4293</v>
      </c>
      <c r="B10" s="47"/>
      <c r="C10" s="47" t="s">
        <v>14</v>
      </c>
      <c r="D10" s="47" t="s">
        <v>34</v>
      </c>
      <c r="E10" s="47" t="s">
        <v>4542</v>
      </c>
      <c r="F10" s="31" t="s">
        <v>4057</v>
      </c>
      <c r="G10" t="s">
        <v>4302</v>
      </c>
      <c r="H10" t="s">
        <v>4808</v>
      </c>
      <c r="I10" s="31" t="s">
        <v>4738</v>
      </c>
      <c r="J10" s="31" t="s">
        <v>95</v>
      </c>
      <c r="K10" s="31" t="s">
        <v>4055</v>
      </c>
      <c r="L10">
        <v>0</v>
      </c>
      <c r="M10">
        <v>4</v>
      </c>
      <c r="N10" s="31" t="s">
        <v>96</v>
      </c>
      <c r="O10" s="31" t="s">
        <v>2059</v>
      </c>
    </row>
    <row r="11" spans="1:15" x14ac:dyDescent="0.2">
      <c r="A11" s="47" t="s">
        <v>4293</v>
      </c>
      <c r="B11" s="47"/>
      <c r="C11" s="47" t="s">
        <v>14</v>
      </c>
      <c r="D11" s="47" t="s">
        <v>34</v>
      </c>
      <c r="E11" s="47" t="s">
        <v>4543</v>
      </c>
      <c r="F11" s="31" t="s">
        <v>4057</v>
      </c>
      <c r="G11" t="s">
        <v>4303</v>
      </c>
      <c r="H11" t="s">
        <v>4808</v>
      </c>
      <c r="I11" s="31" t="s">
        <v>4738</v>
      </c>
      <c r="J11" s="31" t="s">
        <v>97</v>
      </c>
      <c r="K11" s="31" t="s">
        <v>4055</v>
      </c>
      <c r="L11">
        <v>0</v>
      </c>
      <c r="M11">
        <v>4</v>
      </c>
      <c r="N11" s="31" t="s">
        <v>96</v>
      </c>
      <c r="O11" s="31" t="s">
        <v>2059</v>
      </c>
    </row>
    <row r="12" spans="1:15" x14ac:dyDescent="0.2">
      <c r="A12" s="47" t="s">
        <v>4293</v>
      </c>
      <c r="B12" s="47"/>
      <c r="C12" s="47" t="s">
        <v>14</v>
      </c>
      <c r="D12" s="47" t="s">
        <v>34</v>
      </c>
      <c r="E12" s="47" t="s">
        <v>4544</v>
      </c>
      <c r="F12" s="31" t="s">
        <v>4057</v>
      </c>
      <c r="G12" t="s">
        <v>4304</v>
      </c>
      <c r="H12" t="s">
        <v>4808</v>
      </c>
      <c r="I12" s="31" t="s">
        <v>4738</v>
      </c>
      <c r="J12" s="31" t="s">
        <v>95</v>
      </c>
      <c r="K12" s="31" t="s">
        <v>4055</v>
      </c>
      <c r="L12">
        <v>0</v>
      </c>
      <c r="M12">
        <v>4</v>
      </c>
      <c r="N12" s="31" t="s">
        <v>96</v>
      </c>
      <c r="O12" s="31" t="s">
        <v>2059</v>
      </c>
    </row>
    <row r="13" spans="1:15" x14ac:dyDescent="0.2">
      <c r="A13" s="47" t="s">
        <v>4293</v>
      </c>
      <c r="B13" s="47"/>
      <c r="C13" s="47" t="s">
        <v>14</v>
      </c>
      <c r="D13" s="47" t="s">
        <v>34</v>
      </c>
      <c r="E13" s="47" t="s">
        <v>4545</v>
      </c>
      <c r="F13" s="31" t="s">
        <v>4057</v>
      </c>
      <c r="G13" t="s">
        <v>4305</v>
      </c>
      <c r="H13" t="s">
        <v>4808</v>
      </c>
      <c r="I13" s="31" t="s">
        <v>4738</v>
      </c>
      <c r="J13" s="31" t="s">
        <v>97</v>
      </c>
      <c r="K13" s="31" t="s">
        <v>4055</v>
      </c>
      <c r="L13">
        <v>0</v>
      </c>
      <c r="M13">
        <v>4</v>
      </c>
      <c r="N13" s="31" t="s">
        <v>96</v>
      </c>
      <c r="O13" s="31" t="s">
        <v>2059</v>
      </c>
    </row>
    <row r="14" spans="1:15" x14ac:dyDescent="0.2">
      <c r="A14" s="47" t="s">
        <v>4293</v>
      </c>
      <c r="B14" s="47"/>
      <c r="C14" s="47" t="s">
        <v>14</v>
      </c>
      <c r="D14" s="47" t="s">
        <v>34</v>
      </c>
      <c r="E14" s="47" t="s">
        <v>4546</v>
      </c>
      <c r="F14" s="31" t="s">
        <v>4057</v>
      </c>
      <c r="G14" t="s">
        <v>4306</v>
      </c>
      <c r="H14" t="s">
        <v>4808</v>
      </c>
      <c r="I14" s="31" t="s">
        <v>4738</v>
      </c>
      <c r="J14" s="31" t="s">
        <v>97</v>
      </c>
      <c r="K14" s="31" t="s">
        <v>4055</v>
      </c>
      <c r="L14">
        <v>0</v>
      </c>
      <c r="M14">
        <v>4</v>
      </c>
      <c r="N14" s="31" t="s">
        <v>96</v>
      </c>
      <c r="O14" s="31" t="s">
        <v>2059</v>
      </c>
    </row>
    <row r="15" spans="1:15" x14ac:dyDescent="0.2">
      <c r="A15" s="47" t="s">
        <v>4293</v>
      </c>
      <c r="B15" s="47"/>
      <c r="C15" s="47" t="s">
        <v>14</v>
      </c>
      <c r="D15" s="47" t="s">
        <v>34</v>
      </c>
      <c r="E15" s="47" t="s">
        <v>4547</v>
      </c>
      <c r="F15" s="31" t="s">
        <v>4057</v>
      </c>
      <c r="G15" t="s">
        <v>4307</v>
      </c>
      <c r="H15" t="s">
        <v>4808</v>
      </c>
      <c r="I15" s="31" t="s">
        <v>4738</v>
      </c>
      <c r="J15" s="31" t="s">
        <v>95</v>
      </c>
      <c r="K15" s="31" t="s">
        <v>4055</v>
      </c>
      <c r="L15">
        <v>0</v>
      </c>
      <c r="M15">
        <v>4</v>
      </c>
      <c r="N15" s="31" t="s">
        <v>96</v>
      </c>
      <c r="O15" s="31" t="s">
        <v>2059</v>
      </c>
    </row>
    <row r="16" spans="1:15" x14ac:dyDescent="0.2">
      <c r="A16" s="47" t="s">
        <v>4293</v>
      </c>
      <c r="B16" s="47"/>
      <c r="C16" s="47" t="s">
        <v>14</v>
      </c>
      <c r="D16" s="47" t="s">
        <v>34</v>
      </c>
      <c r="E16" s="47" t="s">
        <v>4548</v>
      </c>
      <c r="F16" s="31" t="s">
        <v>4057</v>
      </c>
      <c r="G16" t="s">
        <v>4308</v>
      </c>
      <c r="H16" t="s">
        <v>4808</v>
      </c>
      <c r="I16" s="31" t="s">
        <v>4738</v>
      </c>
      <c r="J16" s="31" t="s">
        <v>97</v>
      </c>
      <c r="K16" s="31" t="s">
        <v>4055</v>
      </c>
      <c r="L16">
        <v>0</v>
      </c>
      <c r="M16">
        <v>4</v>
      </c>
      <c r="N16" s="31" t="s">
        <v>96</v>
      </c>
      <c r="O16" s="31" t="s">
        <v>2059</v>
      </c>
    </row>
    <row r="17" spans="1:15" x14ac:dyDescent="0.2">
      <c r="A17" s="47" t="s">
        <v>4293</v>
      </c>
      <c r="B17" s="47"/>
      <c r="C17" s="47" t="s">
        <v>14</v>
      </c>
      <c r="D17" s="47" t="s">
        <v>34</v>
      </c>
      <c r="E17" s="47" t="s">
        <v>4549</v>
      </c>
      <c r="F17" s="31" t="s">
        <v>4057</v>
      </c>
      <c r="G17" t="s">
        <v>4309</v>
      </c>
      <c r="H17" t="s">
        <v>4808</v>
      </c>
      <c r="I17" s="31" t="s">
        <v>4738</v>
      </c>
      <c r="J17" s="31" t="s">
        <v>95</v>
      </c>
      <c r="K17" s="31" t="s">
        <v>4055</v>
      </c>
      <c r="L17">
        <v>0</v>
      </c>
      <c r="M17">
        <v>4</v>
      </c>
      <c r="N17" s="31" t="s">
        <v>96</v>
      </c>
      <c r="O17" s="31" t="s">
        <v>2059</v>
      </c>
    </row>
    <row r="18" spans="1:15" x14ac:dyDescent="0.2">
      <c r="A18" s="47" t="s">
        <v>4293</v>
      </c>
      <c r="B18" s="47"/>
      <c r="C18" s="47" t="s">
        <v>14</v>
      </c>
      <c r="D18" s="47" t="s">
        <v>34</v>
      </c>
      <c r="E18" s="47" t="s">
        <v>4550</v>
      </c>
      <c r="F18" s="31" t="s">
        <v>4057</v>
      </c>
      <c r="G18" t="s">
        <v>4310</v>
      </c>
      <c r="H18" t="s">
        <v>4808</v>
      </c>
      <c r="I18" s="31" t="s">
        <v>4738</v>
      </c>
      <c r="J18" s="31" t="s">
        <v>97</v>
      </c>
      <c r="K18" s="31" t="s">
        <v>4055</v>
      </c>
      <c r="L18">
        <v>0</v>
      </c>
      <c r="M18">
        <v>4</v>
      </c>
      <c r="N18" s="31" t="s">
        <v>96</v>
      </c>
      <c r="O18" s="31" t="s">
        <v>2059</v>
      </c>
    </row>
    <row r="19" spans="1:15" x14ac:dyDescent="0.2">
      <c r="A19" s="47" t="s">
        <v>4293</v>
      </c>
      <c r="B19" s="47"/>
      <c r="C19" s="47" t="s">
        <v>14</v>
      </c>
      <c r="D19" s="47" t="s">
        <v>34</v>
      </c>
      <c r="E19" s="47" t="s">
        <v>4551</v>
      </c>
      <c r="F19" s="31" t="s">
        <v>4057</v>
      </c>
      <c r="G19" t="s">
        <v>4311</v>
      </c>
      <c r="H19" t="s">
        <v>4808</v>
      </c>
      <c r="I19" s="31" t="s">
        <v>4738</v>
      </c>
      <c r="J19" s="31" t="s">
        <v>95</v>
      </c>
      <c r="K19" s="31" t="s">
        <v>4055</v>
      </c>
      <c r="L19">
        <v>0</v>
      </c>
      <c r="M19">
        <v>4</v>
      </c>
      <c r="N19" s="31" t="s">
        <v>96</v>
      </c>
      <c r="O19" s="31" t="s">
        <v>2059</v>
      </c>
    </row>
    <row r="20" spans="1:15" x14ac:dyDescent="0.2">
      <c r="A20" s="47" t="s">
        <v>4293</v>
      </c>
      <c r="B20" s="47"/>
      <c r="C20" s="47" t="s">
        <v>14</v>
      </c>
      <c r="D20" s="47" t="s">
        <v>34</v>
      </c>
      <c r="E20" s="47" t="s">
        <v>4552</v>
      </c>
      <c r="F20" s="31" t="s">
        <v>4057</v>
      </c>
      <c r="G20" t="s">
        <v>4312</v>
      </c>
      <c r="H20" t="s">
        <v>4808</v>
      </c>
      <c r="I20" s="31" t="s">
        <v>4738</v>
      </c>
      <c r="J20" s="31" t="s">
        <v>95</v>
      </c>
      <c r="K20" s="31" t="s">
        <v>4055</v>
      </c>
      <c r="L20">
        <v>0</v>
      </c>
      <c r="M20">
        <v>4</v>
      </c>
      <c r="N20" s="31" t="s">
        <v>96</v>
      </c>
      <c r="O20" s="31" t="s">
        <v>2059</v>
      </c>
    </row>
    <row r="21" spans="1:15" x14ac:dyDescent="0.2">
      <c r="A21" s="47" t="s">
        <v>4293</v>
      </c>
      <c r="B21" s="47"/>
      <c r="C21" s="47" t="s">
        <v>14</v>
      </c>
      <c r="D21" s="47" t="s">
        <v>34</v>
      </c>
      <c r="E21" s="47" t="s">
        <v>4553</v>
      </c>
      <c r="F21" s="31" t="s">
        <v>4057</v>
      </c>
      <c r="G21" t="s">
        <v>4313</v>
      </c>
      <c r="H21" t="s">
        <v>4808</v>
      </c>
      <c r="I21" s="31" t="s">
        <v>4738</v>
      </c>
      <c r="J21" s="31" t="s">
        <v>97</v>
      </c>
      <c r="K21" s="31" t="s">
        <v>4055</v>
      </c>
      <c r="L21">
        <v>0</v>
      </c>
      <c r="M21">
        <v>4</v>
      </c>
      <c r="N21" s="31" t="s">
        <v>96</v>
      </c>
      <c r="O21" s="31" t="s">
        <v>2059</v>
      </c>
    </row>
    <row r="22" spans="1:15" x14ac:dyDescent="0.2">
      <c r="A22" s="47" t="s">
        <v>4293</v>
      </c>
      <c r="B22" s="47"/>
      <c r="C22" s="47" t="s">
        <v>14</v>
      </c>
      <c r="D22" s="47" t="s">
        <v>34</v>
      </c>
      <c r="E22" s="47" t="s">
        <v>4554</v>
      </c>
      <c r="F22" s="31" t="s">
        <v>4057</v>
      </c>
      <c r="G22" t="s">
        <v>4314</v>
      </c>
      <c r="H22" t="s">
        <v>4808</v>
      </c>
      <c r="I22" s="31" t="s">
        <v>4738</v>
      </c>
      <c r="J22" s="31" t="s">
        <v>95</v>
      </c>
      <c r="K22" s="31" t="s">
        <v>4055</v>
      </c>
      <c r="L22">
        <v>0</v>
      </c>
      <c r="M22">
        <v>4</v>
      </c>
      <c r="N22" s="31" t="s">
        <v>96</v>
      </c>
      <c r="O22" s="31" t="s">
        <v>2059</v>
      </c>
    </row>
    <row r="23" spans="1:15" x14ac:dyDescent="0.2">
      <c r="A23" s="47" t="s">
        <v>4293</v>
      </c>
      <c r="B23" s="47"/>
      <c r="C23" s="47" t="s">
        <v>14</v>
      </c>
      <c r="D23" s="47" t="s">
        <v>34</v>
      </c>
      <c r="E23" s="47" t="s">
        <v>4555</v>
      </c>
      <c r="F23" s="31" t="s">
        <v>4057</v>
      </c>
      <c r="G23" t="s">
        <v>4315</v>
      </c>
      <c r="H23" t="s">
        <v>4808</v>
      </c>
      <c r="I23" s="31" t="s">
        <v>4738</v>
      </c>
      <c r="J23" s="31" t="s">
        <v>97</v>
      </c>
      <c r="K23" s="31" t="s">
        <v>4055</v>
      </c>
      <c r="L23">
        <v>0</v>
      </c>
      <c r="M23">
        <v>4</v>
      </c>
      <c r="N23" s="31" t="s">
        <v>96</v>
      </c>
      <c r="O23" s="31" t="s">
        <v>2059</v>
      </c>
    </row>
    <row r="24" spans="1:15" x14ac:dyDescent="0.2">
      <c r="A24" s="47" t="s">
        <v>4293</v>
      </c>
      <c r="B24" s="47"/>
      <c r="C24" s="47" t="s">
        <v>14</v>
      </c>
      <c r="D24" s="47" t="s">
        <v>34</v>
      </c>
      <c r="E24" s="47" t="s">
        <v>4556</v>
      </c>
      <c r="F24" s="31" t="s">
        <v>4057</v>
      </c>
      <c r="G24" t="s">
        <v>4316</v>
      </c>
      <c r="H24" t="s">
        <v>4808</v>
      </c>
      <c r="I24" s="31" t="s">
        <v>4738</v>
      </c>
      <c r="J24" s="31" t="s">
        <v>95</v>
      </c>
      <c r="K24" s="31" t="s">
        <v>4055</v>
      </c>
      <c r="L24">
        <v>0</v>
      </c>
      <c r="M24">
        <v>4</v>
      </c>
      <c r="N24" s="31" t="s">
        <v>96</v>
      </c>
      <c r="O24" s="31" t="s">
        <v>2059</v>
      </c>
    </row>
    <row r="25" spans="1:15" x14ac:dyDescent="0.2">
      <c r="A25" s="47" t="s">
        <v>4293</v>
      </c>
      <c r="B25" s="47"/>
      <c r="C25" s="47" t="s">
        <v>14</v>
      </c>
      <c r="D25" s="47" t="s">
        <v>34</v>
      </c>
      <c r="E25" s="47" t="s">
        <v>4557</v>
      </c>
      <c r="F25" s="31" t="s">
        <v>4057</v>
      </c>
      <c r="G25" t="s">
        <v>4317</v>
      </c>
      <c r="H25" t="s">
        <v>4808</v>
      </c>
      <c r="I25" s="31" t="s">
        <v>4738</v>
      </c>
      <c r="J25" s="31" t="s">
        <v>97</v>
      </c>
      <c r="K25" s="31" t="s">
        <v>4055</v>
      </c>
      <c r="L25">
        <v>0</v>
      </c>
      <c r="M25">
        <v>4</v>
      </c>
      <c r="N25" s="31" t="s">
        <v>96</v>
      </c>
      <c r="O25" s="31" t="s">
        <v>2059</v>
      </c>
    </row>
    <row r="26" spans="1:15" x14ac:dyDescent="0.2">
      <c r="A26" s="47" t="s">
        <v>4293</v>
      </c>
      <c r="B26" s="47"/>
      <c r="C26" s="47" t="s">
        <v>14</v>
      </c>
      <c r="D26" s="47" t="s">
        <v>34</v>
      </c>
      <c r="E26" s="47" t="s">
        <v>4558</v>
      </c>
      <c r="F26" s="31" t="s">
        <v>4057</v>
      </c>
      <c r="G26" t="s">
        <v>4318</v>
      </c>
      <c r="H26" t="s">
        <v>4808</v>
      </c>
      <c r="I26" s="31" t="s">
        <v>4738</v>
      </c>
      <c r="J26" s="31" t="s">
        <v>97</v>
      </c>
      <c r="K26" s="31" t="s">
        <v>4055</v>
      </c>
      <c r="L26">
        <v>0</v>
      </c>
      <c r="M26">
        <v>4</v>
      </c>
      <c r="N26" s="31" t="s">
        <v>96</v>
      </c>
      <c r="O26" s="31" t="s">
        <v>2059</v>
      </c>
    </row>
    <row r="27" spans="1:15" x14ac:dyDescent="0.2">
      <c r="A27" s="47" t="s">
        <v>4293</v>
      </c>
      <c r="B27" s="47"/>
      <c r="C27" s="47" t="s">
        <v>14</v>
      </c>
      <c r="D27" s="47" t="s">
        <v>34</v>
      </c>
      <c r="E27" s="47" t="s">
        <v>4559</v>
      </c>
      <c r="F27" s="31" t="s">
        <v>4057</v>
      </c>
      <c r="G27" t="s">
        <v>4319</v>
      </c>
      <c r="H27" t="s">
        <v>4808</v>
      </c>
      <c r="I27" s="31" t="s">
        <v>4738</v>
      </c>
      <c r="J27" s="31" t="s">
        <v>95</v>
      </c>
      <c r="K27" s="31" t="s">
        <v>4055</v>
      </c>
      <c r="L27">
        <v>0</v>
      </c>
      <c r="M27">
        <v>4</v>
      </c>
      <c r="N27" s="31" t="s">
        <v>96</v>
      </c>
      <c r="O27" s="31" t="s">
        <v>2059</v>
      </c>
    </row>
    <row r="28" spans="1:15" x14ac:dyDescent="0.2">
      <c r="A28" s="47" t="s">
        <v>4293</v>
      </c>
      <c r="B28" s="47"/>
      <c r="C28" s="47" t="s">
        <v>14</v>
      </c>
      <c r="D28" s="47" t="s">
        <v>34</v>
      </c>
      <c r="E28" s="47" t="s">
        <v>4560</v>
      </c>
      <c r="F28" s="31" t="s">
        <v>4057</v>
      </c>
      <c r="G28" t="s">
        <v>4320</v>
      </c>
      <c r="H28" t="s">
        <v>4808</v>
      </c>
      <c r="I28" s="31" t="s">
        <v>4738</v>
      </c>
      <c r="J28" s="31" t="s">
        <v>97</v>
      </c>
      <c r="K28" s="31" t="s">
        <v>4055</v>
      </c>
      <c r="L28">
        <v>0</v>
      </c>
      <c r="M28">
        <v>4</v>
      </c>
      <c r="N28" s="31" t="s">
        <v>96</v>
      </c>
      <c r="O28" s="31" t="s">
        <v>2059</v>
      </c>
    </row>
    <row r="29" spans="1:15" x14ac:dyDescent="0.2">
      <c r="A29" s="47" t="s">
        <v>4293</v>
      </c>
      <c r="B29" s="47"/>
      <c r="C29" s="47" t="s">
        <v>14</v>
      </c>
      <c r="D29" s="47" t="s">
        <v>34</v>
      </c>
      <c r="E29" s="47" t="s">
        <v>4561</v>
      </c>
      <c r="F29" s="31" t="s">
        <v>4057</v>
      </c>
      <c r="G29" t="s">
        <v>4321</v>
      </c>
      <c r="H29" t="s">
        <v>4808</v>
      </c>
      <c r="I29" s="31" t="s">
        <v>4738</v>
      </c>
      <c r="J29" s="31" t="s">
        <v>95</v>
      </c>
      <c r="K29" s="31" t="s">
        <v>4055</v>
      </c>
      <c r="L29">
        <v>0</v>
      </c>
      <c r="M29">
        <v>4</v>
      </c>
      <c r="N29" s="31" t="s">
        <v>96</v>
      </c>
      <c r="O29" s="31" t="s">
        <v>2059</v>
      </c>
    </row>
    <row r="30" spans="1:15" x14ac:dyDescent="0.2">
      <c r="A30" s="47" t="s">
        <v>4293</v>
      </c>
      <c r="B30" s="47"/>
      <c r="C30" s="47" t="s">
        <v>14</v>
      </c>
      <c r="D30" s="47" t="s">
        <v>34</v>
      </c>
      <c r="E30" s="47" t="s">
        <v>4562</v>
      </c>
      <c r="F30" s="31" t="s">
        <v>4057</v>
      </c>
      <c r="G30" t="s">
        <v>4322</v>
      </c>
      <c r="H30" t="s">
        <v>4808</v>
      </c>
      <c r="I30" s="31" t="s">
        <v>4738</v>
      </c>
      <c r="J30" s="31" t="s">
        <v>97</v>
      </c>
      <c r="K30" s="31" t="s">
        <v>4055</v>
      </c>
      <c r="L30">
        <v>0</v>
      </c>
      <c r="M30">
        <v>4</v>
      </c>
      <c r="N30" s="31" t="s">
        <v>96</v>
      </c>
      <c r="O30" s="31" t="s">
        <v>2059</v>
      </c>
    </row>
    <row r="31" spans="1:15" x14ac:dyDescent="0.2">
      <c r="A31" s="47" t="s">
        <v>4293</v>
      </c>
      <c r="B31" s="47"/>
      <c r="C31" s="47" t="s">
        <v>14</v>
      </c>
      <c r="D31" s="47" t="s">
        <v>34</v>
      </c>
      <c r="E31" s="47" t="s">
        <v>4563</v>
      </c>
      <c r="F31" s="31" t="s">
        <v>4057</v>
      </c>
      <c r="G31" t="s">
        <v>4323</v>
      </c>
      <c r="H31" t="s">
        <v>4808</v>
      </c>
      <c r="I31" s="31" t="s">
        <v>4738</v>
      </c>
      <c r="J31" s="31" t="s">
        <v>95</v>
      </c>
      <c r="K31" s="31" t="s">
        <v>4055</v>
      </c>
      <c r="L31">
        <v>0</v>
      </c>
      <c r="M31">
        <v>4</v>
      </c>
      <c r="N31" s="31" t="s">
        <v>96</v>
      </c>
      <c r="O31" s="31" t="s">
        <v>2059</v>
      </c>
    </row>
    <row r="32" spans="1:15" x14ac:dyDescent="0.2">
      <c r="A32" s="47" t="s">
        <v>4293</v>
      </c>
      <c r="B32" s="47"/>
      <c r="C32" s="47" t="s">
        <v>14</v>
      </c>
      <c r="D32" s="47" t="s">
        <v>34</v>
      </c>
      <c r="E32" s="47" t="s">
        <v>4564</v>
      </c>
      <c r="F32" s="31" t="s">
        <v>4057</v>
      </c>
      <c r="G32" t="s">
        <v>4324</v>
      </c>
      <c r="H32" t="s">
        <v>4808</v>
      </c>
      <c r="I32" s="31" t="s">
        <v>4738</v>
      </c>
      <c r="J32" s="31" t="s">
        <v>95</v>
      </c>
      <c r="K32" s="31" t="s">
        <v>4055</v>
      </c>
      <c r="L32">
        <v>0</v>
      </c>
      <c r="M32">
        <v>4</v>
      </c>
      <c r="N32" s="31" t="s">
        <v>96</v>
      </c>
      <c r="O32" s="31" t="s">
        <v>2059</v>
      </c>
    </row>
    <row r="33" spans="1:15" x14ac:dyDescent="0.2">
      <c r="A33" s="47" t="s">
        <v>4293</v>
      </c>
      <c r="B33" s="47"/>
      <c r="C33" s="47" t="s">
        <v>14</v>
      </c>
      <c r="D33" s="47" t="s">
        <v>34</v>
      </c>
      <c r="E33" s="47" t="s">
        <v>4565</v>
      </c>
      <c r="F33" s="31" t="s">
        <v>4057</v>
      </c>
      <c r="G33" t="s">
        <v>4325</v>
      </c>
      <c r="H33" t="s">
        <v>4808</v>
      </c>
      <c r="I33" s="31" t="s">
        <v>4738</v>
      </c>
      <c r="J33" s="31" t="s">
        <v>97</v>
      </c>
      <c r="K33" s="31" t="s">
        <v>4055</v>
      </c>
      <c r="L33">
        <v>0</v>
      </c>
      <c r="M33">
        <v>4</v>
      </c>
      <c r="N33" s="31" t="s">
        <v>96</v>
      </c>
      <c r="O33" s="31" t="s">
        <v>2059</v>
      </c>
    </row>
    <row r="34" spans="1:15" x14ac:dyDescent="0.2">
      <c r="A34" s="47" t="s">
        <v>4293</v>
      </c>
      <c r="B34" s="47"/>
      <c r="C34" s="47" t="s">
        <v>14</v>
      </c>
      <c r="D34" s="47" t="s">
        <v>34</v>
      </c>
      <c r="E34" s="47" t="s">
        <v>4566</v>
      </c>
      <c r="F34" s="31" t="s">
        <v>4057</v>
      </c>
      <c r="G34" t="s">
        <v>4326</v>
      </c>
      <c r="H34" t="s">
        <v>4808</v>
      </c>
      <c r="I34" s="31" t="s">
        <v>4738</v>
      </c>
      <c r="J34" s="31" t="s">
        <v>95</v>
      </c>
      <c r="K34" s="31" t="s">
        <v>4055</v>
      </c>
      <c r="L34">
        <v>0</v>
      </c>
      <c r="M34">
        <v>4</v>
      </c>
      <c r="N34" s="31" t="s">
        <v>96</v>
      </c>
      <c r="O34" s="31" t="s">
        <v>2059</v>
      </c>
    </row>
    <row r="35" spans="1:15" x14ac:dyDescent="0.2">
      <c r="A35" s="47" t="s">
        <v>4293</v>
      </c>
      <c r="B35" s="47"/>
      <c r="C35" s="47" t="s">
        <v>14</v>
      </c>
      <c r="D35" s="47" t="s">
        <v>34</v>
      </c>
      <c r="E35" s="47" t="s">
        <v>4567</v>
      </c>
      <c r="F35" s="31" t="s">
        <v>4057</v>
      </c>
      <c r="G35" t="s">
        <v>4327</v>
      </c>
      <c r="H35" t="s">
        <v>4808</v>
      </c>
      <c r="I35" s="31" t="s">
        <v>4738</v>
      </c>
      <c r="J35" s="31" t="s">
        <v>97</v>
      </c>
      <c r="K35" s="31" t="s">
        <v>4055</v>
      </c>
      <c r="L35">
        <v>0</v>
      </c>
      <c r="M35">
        <v>4</v>
      </c>
      <c r="N35" s="31" t="s">
        <v>96</v>
      </c>
      <c r="O35" s="31" t="s">
        <v>2059</v>
      </c>
    </row>
    <row r="36" spans="1:15" x14ac:dyDescent="0.2">
      <c r="A36" s="47" t="s">
        <v>4293</v>
      </c>
      <c r="B36" s="47"/>
      <c r="C36" s="47" t="s">
        <v>14</v>
      </c>
      <c r="D36" s="47" t="s">
        <v>34</v>
      </c>
      <c r="E36" s="47" t="s">
        <v>4568</v>
      </c>
      <c r="F36" s="31" t="s">
        <v>4057</v>
      </c>
      <c r="G36" t="s">
        <v>4328</v>
      </c>
      <c r="H36" t="s">
        <v>4808</v>
      </c>
      <c r="I36" s="31" t="s">
        <v>4738</v>
      </c>
      <c r="J36" s="31" t="s">
        <v>95</v>
      </c>
      <c r="K36" s="31" t="s">
        <v>4055</v>
      </c>
      <c r="L36">
        <v>0</v>
      </c>
      <c r="M36">
        <v>4</v>
      </c>
      <c r="N36" s="31" t="s">
        <v>96</v>
      </c>
      <c r="O36" s="31" t="s">
        <v>2059</v>
      </c>
    </row>
    <row r="37" spans="1:15" x14ac:dyDescent="0.2">
      <c r="A37" s="47" t="s">
        <v>4293</v>
      </c>
      <c r="B37" s="47"/>
      <c r="C37" s="47" t="s">
        <v>14</v>
      </c>
      <c r="D37" s="47" t="s">
        <v>34</v>
      </c>
      <c r="E37" s="47" t="s">
        <v>4569</v>
      </c>
      <c r="F37" s="31" t="s">
        <v>4057</v>
      </c>
      <c r="G37" t="s">
        <v>4329</v>
      </c>
      <c r="H37" t="s">
        <v>4808</v>
      </c>
      <c r="I37" s="31" t="s">
        <v>4738</v>
      </c>
      <c r="J37" s="31" t="s">
        <v>95</v>
      </c>
      <c r="K37" s="31" t="s">
        <v>4055</v>
      </c>
      <c r="L37">
        <v>0</v>
      </c>
      <c r="M37">
        <v>4</v>
      </c>
      <c r="N37" s="31" t="s">
        <v>96</v>
      </c>
      <c r="O37" s="31" t="s">
        <v>2059</v>
      </c>
    </row>
    <row r="38" spans="1:15" x14ac:dyDescent="0.2">
      <c r="A38" s="47" t="s">
        <v>4293</v>
      </c>
      <c r="B38" s="47"/>
      <c r="C38" s="47" t="s">
        <v>14</v>
      </c>
      <c r="D38" s="47" t="s">
        <v>34</v>
      </c>
      <c r="E38" s="47" t="s">
        <v>4570</v>
      </c>
      <c r="F38" s="31" t="s">
        <v>4057</v>
      </c>
      <c r="G38" t="s">
        <v>4330</v>
      </c>
      <c r="H38" t="s">
        <v>4808</v>
      </c>
      <c r="I38" s="31" t="s">
        <v>4738</v>
      </c>
      <c r="J38" s="31" t="s">
        <v>95</v>
      </c>
      <c r="K38" s="31" t="s">
        <v>4055</v>
      </c>
      <c r="L38">
        <v>0</v>
      </c>
      <c r="M38">
        <v>4</v>
      </c>
      <c r="N38" s="31" t="s">
        <v>96</v>
      </c>
      <c r="O38" s="31" t="s">
        <v>2059</v>
      </c>
    </row>
    <row r="39" spans="1:15" x14ac:dyDescent="0.2">
      <c r="A39" s="47" t="s">
        <v>4293</v>
      </c>
      <c r="B39" s="47"/>
      <c r="C39" s="47" t="s">
        <v>14</v>
      </c>
      <c r="D39" s="47" t="s">
        <v>34</v>
      </c>
      <c r="E39" s="47" t="s">
        <v>4571</v>
      </c>
      <c r="F39" s="31" t="s">
        <v>4057</v>
      </c>
      <c r="G39" t="s">
        <v>4331</v>
      </c>
      <c r="H39" t="s">
        <v>4808</v>
      </c>
      <c r="I39" s="31" t="s">
        <v>4738</v>
      </c>
      <c r="J39" s="31" t="s">
        <v>97</v>
      </c>
      <c r="K39" s="31" t="s">
        <v>4055</v>
      </c>
      <c r="L39">
        <v>0</v>
      </c>
      <c r="M39">
        <v>4</v>
      </c>
      <c r="N39" s="31" t="s">
        <v>96</v>
      </c>
      <c r="O39" s="31" t="s">
        <v>2059</v>
      </c>
    </row>
    <row r="40" spans="1:15" x14ac:dyDescent="0.2">
      <c r="A40" s="47" t="s">
        <v>4293</v>
      </c>
      <c r="B40" s="47"/>
      <c r="C40" s="47" t="s">
        <v>14</v>
      </c>
      <c r="D40" s="47" t="s">
        <v>34</v>
      </c>
      <c r="E40" s="47" t="s">
        <v>4572</v>
      </c>
      <c r="F40" s="31" t="s">
        <v>4057</v>
      </c>
      <c r="G40" t="s">
        <v>4332</v>
      </c>
      <c r="H40" t="s">
        <v>4808</v>
      </c>
      <c r="I40" s="31" t="s">
        <v>4738</v>
      </c>
      <c r="J40" s="31" t="s">
        <v>95</v>
      </c>
      <c r="K40" s="31" t="s">
        <v>4055</v>
      </c>
      <c r="L40">
        <v>0</v>
      </c>
      <c r="M40">
        <v>4</v>
      </c>
      <c r="N40" s="31" t="s">
        <v>96</v>
      </c>
      <c r="O40" s="31" t="s">
        <v>2059</v>
      </c>
    </row>
    <row r="41" spans="1:15" x14ac:dyDescent="0.2">
      <c r="A41" s="47" t="s">
        <v>4293</v>
      </c>
      <c r="B41" s="47"/>
      <c r="C41" s="47" t="s">
        <v>14</v>
      </c>
      <c r="D41" s="47" t="s">
        <v>34</v>
      </c>
      <c r="E41" s="47" t="s">
        <v>4573</v>
      </c>
      <c r="F41" s="31" t="s">
        <v>4057</v>
      </c>
      <c r="G41" t="s">
        <v>4333</v>
      </c>
      <c r="H41" t="s">
        <v>4808</v>
      </c>
      <c r="I41" s="31" t="s">
        <v>4738</v>
      </c>
      <c r="J41" s="31" t="s">
        <v>97</v>
      </c>
      <c r="K41" s="31" t="s">
        <v>4055</v>
      </c>
      <c r="L41">
        <v>0</v>
      </c>
      <c r="M41">
        <v>4</v>
      </c>
      <c r="N41" s="31" t="s">
        <v>96</v>
      </c>
      <c r="O41" s="31" t="s">
        <v>2059</v>
      </c>
    </row>
    <row r="42" spans="1:15" x14ac:dyDescent="0.2">
      <c r="A42" s="47" t="s">
        <v>4293</v>
      </c>
      <c r="B42" s="47"/>
      <c r="C42" s="47" t="s">
        <v>14</v>
      </c>
      <c r="D42" s="47" t="s">
        <v>34</v>
      </c>
      <c r="E42" s="47" t="s">
        <v>4574</v>
      </c>
      <c r="F42" s="31" t="s">
        <v>4057</v>
      </c>
      <c r="G42" t="s">
        <v>4334</v>
      </c>
      <c r="H42" t="s">
        <v>4808</v>
      </c>
      <c r="I42" s="31" t="s">
        <v>4738</v>
      </c>
      <c r="J42" s="31" t="s">
        <v>95</v>
      </c>
      <c r="K42" s="31" t="s">
        <v>4055</v>
      </c>
      <c r="L42">
        <v>0</v>
      </c>
      <c r="M42">
        <v>4</v>
      </c>
      <c r="N42" s="31" t="s">
        <v>96</v>
      </c>
      <c r="O42" s="31" t="s">
        <v>2059</v>
      </c>
    </row>
    <row r="43" spans="1:15" x14ac:dyDescent="0.2">
      <c r="A43" s="47" t="s">
        <v>4293</v>
      </c>
      <c r="B43" s="47"/>
      <c r="C43" s="47" t="s">
        <v>14</v>
      </c>
      <c r="D43" s="47" t="s">
        <v>34</v>
      </c>
      <c r="E43" s="47" t="s">
        <v>4575</v>
      </c>
      <c r="F43" s="31" t="s">
        <v>4057</v>
      </c>
      <c r="G43" t="s">
        <v>4335</v>
      </c>
      <c r="H43" t="s">
        <v>4808</v>
      </c>
      <c r="I43" s="31" t="s">
        <v>4738</v>
      </c>
      <c r="J43" s="31" t="s">
        <v>95</v>
      </c>
      <c r="K43" s="31" t="s">
        <v>4055</v>
      </c>
      <c r="L43">
        <v>0</v>
      </c>
      <c r="M43">
        <v>4</v>
      </c>
      <c r="N43" s="31" t="s">
        <v>96</v>
      </c>
      <c r="O43" s="31" t="s">
        <v>2059</v>
      </c>
    </row>
    <row r="44" spans="1:15" x14ac:dyDescent="0.2">
      <c r="A44" s="47" t="s">
        <v>4293</v>
      </c>
      <c r="B44" s="47"/>
      <c r="C44" s="47" t="s">
        <v>14</v>
      </c>
      <c r="D44" s="47" t="s">
        <v>34</v>
      </c>
      <c r="E44" s="47" t="s">
        <v>4576</v>
      </c>
      <c r="F44" s="31" t="s">
        <v>4057</v>
      </c>
      <c r="G44" t="s">
        <v>4336</v>
      </c>
      <c r="H44" t="s">
        <v>4808</v>
      </c>
      <c r="I44" s="31" t="s">
        <v>4738</v>
      </c>
      <c r="J44" s="31" t="s">
        <v>95</v>
      </c>
      <c r="K44" s="31" t="s">
        <v>4055</v>
      </c>
      <c r="L44">
        <v>0</v>
      </c>
      <c r="M44">
        <v>4</v>
      </c>
      <c r="N44" s="31" t="s">
        <v>96</v>
      </c>
      <c r="O44" s="31" t="s">
        <v>2059</v>
      </c>
    </row>
    <row r="45" spans="1:15" x14ac:dyDescent="0.2">
      <c r="A45" s="47" t="s">
        <v>4293</v>
      </c>
      <c r="B45" s="47"/>
      <c r="C45" s="47" t="s">
        <v>14</v>
      </c>
      <c r="D45" s="47" t="s">
        <v>34</v>
      </c>
      <c r="E45" s="47" t="s">
        <v>4577</v>
      </c>
      <c r="F45" s="31" t="s">
        <v>4057</v>
      </c>
      <c r="G45" t="s">
        <v>4337</v>
      </c>
      <c r="H45" t="s">
        <v>4808</v>
      </c>
      <c r="I45" s="31" t="s">
        <v>4738</v>
      </c>
      <c r="J45" s="31" t="s">
        <v>97</v>
      </c>
      <c r="K45" s="31" t="s">
        <v>4055</v>
      </c>
      <c r="L45">
        <v>0</v>
      </c>
      <c r="M45">
        <v>4</v>
      </c>
      <c r="N45" s="31" t="s">
        <v>96</v>
      </c>
      <c r="O45" s="31" t="s">
        <v>2059</v>
      </c>
    </row>
    <row r="46" spans="1:15" x14ac:dyDescent="0.2">
      <c r="A46" s="47" t="s">
        <v>4293</v>
      </c>
      <c r="B46" s="47"/>
      <c r="C46" s="47" t="s">
        <v>14</v>
      </c>
      <c r="D46" s="47" t="s">
        <v>34</v>
      </c>
      <c r="E46" s="47" t="s">
        <v>4578</v>
      </c>
      <c r="F46" s="31" t="s">
        <v>4057</v>
      </c>
      <c r="G46" t="s">
        <v>4338</v>
      </c>
      <c r="H46" t="s">
        <v>4808</v>
      </c>
      <c r="I46" s="31" t="s">
        <v>4738</v>
      </c>
      <c r="J46" s="31" t="s">
        <v>95</v>
      </c>
      <c r="K46" s="31" t="s">
        <v>4055</v>
      </c>
      <c r="L46">
        <v>0</v>
      </c>
      <c r="M46">
        <v>4</v>
      </c>
      <c r="N46" s="31" t="s">
        <v>96</v>
      </c>
      <c r="O46" s="31" t="s">
        <v>2059</v>
      </c>
    </row>
    <row r="47" spans="1:15" x14ac:dyDescent="0.2">
      <c r="A47" s="47" t="s">
        <v>4293</v>
      </c>
      <c r="B47" s="47"/>
      <c r="C47" s="47" t="s">
        <v>14</v>
      </c>
      <c r="D47" s="47" t="s">
        <v>34</v>
      </c>
      <c r="E47" s="47" t="s">
        <v>4579</v>
      </c>
      <c r="F47" s="31" t="s">
        <v>4057</v>
      </c>
      <c r="G47" t="s">
        <v>4339</v>
      </c>
      <c r="H47" t="s">
        <v>4808</v>
      </c>
      <c r="I47" s="31" t="s">
        <v>4738</v>
      </c>
      <c r="J47" s="31" t="s">
        <v>97</v>
      </c>
      <c r="K47" s="31" t="s">
        <v>4055</v>
      </c>
      <c r="L47">
        <v>0</v>
      </c>
      <c r="M47">
        <v>4</v>
      </c>
      <c r="N47" s="31" t="s">
        <v>96</v>
      </c>
      <c r="O47" s="31" t="s">
        <v>2059</v>
      </c>
    </row>
    <row r="48" spans="1:15" x14ac:dyDescent="0.2">
      <c r="A48" s="47" t="s">
        <v>4293</v>
      </c>
      <c r="B48" s="47"/>
      <c r="C48" s="47" t="s">
        <v>14</v>
      </c>
      <c r="D48" s="47" t="s">
        <v>34</v>
      </c>
      <c r="E48" s="47" t="s">
        <v>4580</v>
      </c>
      <c r="F48" s="31" t="s">
        <v>4057</v>
      </c>
      <c r="G48" t="s">
        <v>4340</v>
      </c>
      <c r="H48" t="s">
        <v>4808</v>
      </c>
      <c r="I48" s="31" t="s">
        <v>4738</v>
      </c>
      <c r="J48" s="31" t="s">
        <v>97</v>
      </c>
      <c r="K48" s="31" t="s">
        <v>4055</v>
      </c>
      <c r="L48">
        <v>0</v>
      </c>
      <c r="M48">
        <v>4</v>
      </c>
      <c r="N48" s="31" t="s">
        <v>96</v>
      </c>
      <c r="O48" s="31" t="s">
        <v>2059</v>
      </c>
    </row>
    <row r="49" spans="1:15" x14ac:dyDescent="0.2">
      <c r="A49" s="47" t="s">
        <v>4293</v>
      </c>
      <c r="B49" s="47"/>
      <c r="C49" s="47" t="s">
        <v>14</v>
      </c>
      <c r="D49" s="47" t="s">
        <v>34</v>
      </c>
      <c r="E49" s="47" t="s">
        <v>4581</v>
      </c>
      <c r="F49" s="31" t="s">
        <v>4057</v>
      </c>
      <c r="G49" t="s">
        <v>4341</v>
      </c>
      <c r="H49" t="s">
        <v>4808</v>
      </c>
      <c r="I49" s="31" t="s">
        <v>4738</v>
      </c>
      <c r="J49" s="31" t="s">
        <v>95</v>
      </c>
      <c r="K49" s="31" t="s">
        <v>4055</v>
      </c>
      <c r="L49">
        <v>0</v>
      </c>
      <c r="M49">
        <v>4</v>
      </c>
      <c r="N49" s="31" t="s">
        <v>96</v>
      </c>
      <c r="O49" s="31" t="s">
        <v>2059</v>
      </c>
    </row>
    <row r="50" spans="1:15" x14ac:dyDescent="0.2">
      <c r="A50" s="48" t="s">
        <v>4293</v>
      </c>
      <c r="B50" s="48"/>
      <c r="C50" s="48" t="s">
        <v>14</v>
      </c>
      <c r="D50" s="48" t="s">
        <v>36</v>
      </c>
      <c r="E50" s="48" t="s">
        <v>4582</v>
      </c>
      <c r="F50" s="31" t="s">
        <v>4057</v>
      </c>
      <c r="G50" t="s">
        <v>4342</v>
      </c>
      <c r="H50" t="s">
        <v>4808</v>
      </c>
      <c r="I50" s="31" t="s">
        <v>4738</v>
      </c>
      <c r="J50" s="31" t="s">
        <v>95</v>
      </c>
      <c r="K50" s="31" t="s">
        <v>4055</v>
      </c>
      <c r="L50">
        <v>0</v>
      </c>
      <c r="M50">
        <v>4</v>
      </c>
      <c r="N50" s="31" t="s">
        <v>96</v>
      </c>
      <c r="O50" s="31" t="s">
        <v>2059</v>
      </c>
    </row>
    <row r="51" spans="1:15" x14ac:dyDescent="0.2">
      <c r="A51" s="48" t="s">
        <v>4293</v>
      </c>
      <c r="B51" s="48"/>
      <c r="C51" s="48" t="s">
        <v>14</v>
      </c>
      <c r="D51" s="48" t="s">
        <v>36</v>
      </c>
      <c r="E51" s="48" t="s">
        <v>4583</v>
      </c>
      <c r="F51" s="31" t="s">
        <v>4057</v>
      </c>
      <c r="G51" t="s">
        <v>4343</v>
      </c>
      <c r="H51" t="s">
        <v>4808</v>
      </c>
      <c r="I51" s="31" t="s">
        <v>4738</v>
      </c>
      <c r="J51" s="31" t="s">
        <v>97</v>
      </c>
      <c r="K51" s="31" t="s">
        <v>4055</v>
      </c>
      <c r="L51">
        <v>0</v>
      </c>
      <c r="M51">
        <v>4</v>
      </c>
      <c r="N51" s="31" t="s">
        <v>96</v>
      </c>
      <c r="O51" s="31" t="s">
        <v>2059</v>
      </c>
    </row>
    <row r="52" spans="1:15" x14ac:dyDescent="0.2">
      <c r="A52" s="48" t="s">
        <v>4293</v>
      </c>
      <c r="B52" s="48"/>
      <c r="C52" s="48" t="s">
        <v>14</v>
      </c>
      <c r="D52" s="48" t="s">
        <v>36</v>
      </c>
      <c r="E52" s="48" t="s">
        <v>4584</v>
      </c>
      <c r="F52" s="31" t="s">
        <v>4057</v>
      </c>
      <c r="G52" t="s">
        <v>4344</v>
      </c>
      <c r="H52" t="s">
        <v>4808</v>
      </c>
      <c r="I52" s="31" t="s">
        <v>4738</v>
      </c>
      <c r="J52" s="31" t="s">
        <v>95</v>
      </c>
      <c r="K52" s="31" t="s">
        <v>4055</v>
      </c>
      <c r="L52">
        <v>0</v>
      </c>
      <c r="M52">
        <v>4</v>
      </c>
      <c r="N52" s="31" t="s">
        <v>96</v>
      </c>
      <c r="O52" s="31" t="s">
        <v>2059</v>
      </c>
    </row>
    <row r="53" spans="1:15" x14ac:dyDescent="0.2">
      <c r="A53" s="48" t="s">
        <v>4293</v>
      </c>
      <c r="B53" s="48"/>
      <c r="C53" s="48" t="s">
        <v>14</v>
      </c>
      <c r="D53" s="48" t="s">
        <v>36</v>
      </c>
      <c r="E53" s="48" t="s">
        <v>4585</v>
      </c>
      <c r="F53" s="31" t="s">
        <v>4057</v>
      </c>
      <c r="G53" t="s">
        <v>4345</v>
      </c>
      <c r="H53" t="s">
        <v>4808</v>
      </c>
      <c r="I53" s="31" t="s">
        <v>4738</v>
      </c>
      <c r="J53" s="31" t="s">
        <v>97</v>
      </c>
      <c r="K53" s="31" t="s">
        <v>4055</v>
      </c>
      <c r="L53">
        <v>0</v>
      </c>
      <c r="M53">
        <v>4</v>
      </c>
      <c r="N53" s="31" t="s">
        <v>96</v>
      </c>
      <c r="O53" s="31" t="s">
        <v>2059</v>
      </c>
    </row>
    <row r="54" spans="1:15" x14ac:dyDescent="0.2">
      <c r="A54" s="48" t="s">
        <v>4293</v>
      </c>
      <c r="B54" s="48"/>
      <c r="C54" s="48" t="s">
        <v>14</v>
      </c>
      <c r="D54" s="48" t="s">
        <v>36</v>
      </c>
      <c r="E54" s="48" t="s">
        <v>4586</v>
      </c>
      <c r="F54" s="31" t="s">
        <v>4057</v>
      </c>
      <c r="G54" t="s">
        <v>4346</v>
      </c>
      <c r="H54" t="s">
        <v>4808</v>
      </c>
      <c r="I54" s="31" t="s">
        <v>4738</v>
      </c>
      <c r="J54" s="31" t="s">
        <v>95</v>
      </c>
      <c r="K54" s="31" t="s">
        <v>4055</v>
      </c>
      <c r="L54">
        <v>0</v>
      </c>
      <c r="M54">
        <v>4</v>
      </c>
      <c r="N54" s="31" t="s">
        <v>96</v>
      </c>
      <c r="O54" s="31" t="s">
        <v>2059</v>
      </c>
    </row>
    <row r="55" spans="1:15" x14ac:dyDescent="0.2">
      <c r="A55" s="48" t="s">
        <v>4293</v>
      </c>
      <c r="B55" s="48"/>
      <c r="C55" s="48" t="s">
        <v>14</v>
      </c>
      <c r="D55" s="48" t="s">
        <v>36</v>
      </c>
      <c r="E55" s="48" t="s">
        <v>4587</v>
      </c>
      <c r="F55" s="31" t="s">
        <v>4057</v>
      </c>
      <c r="G55" t="s">
        <v>4347</v>
      </c>
      <c r="H55" t="s">
        <v>4808</v>
      </c>
      <c r="I55" s="31" t="s">
        <v>4738</v>
      </c>
      <c r="J55" s="31" t="s">
        <v>97</v>
      </c>
      <c r="K55" s="31" t="s">
        <v>4055</v>
      </c>
      <c r="L55">
        <v>0</v>
      </c>
      <c r="M55">
        <v>4</v>
      </c>
      <c r="N55" s="31" t="s">
        <v>96</v>
      </c>
      <c r="O55" s="31" t="s">
        <v>2059</v>
      </c>
    </row>
    <row r="56" spans="1:15" x14ac:dyDescent="0.2">
      <c r="A56" s="48" t="s">
        <v>4293</v>
      </c>
      <c r="B56" s="48"/>
      <c r="C56" s="48" t="s">
        <v>14</v>
      </c>
      <c r="D56" s="48" t="s">
        <v>36</v>
      </c>
      <c r="E56" s="48" t="s">
        <v>4588</v>
      </c>
      <c r="F56" s="31" t="s">
        <v>4057</v>
      </c>
      <c r="G56" t="s">
        <v>4348</v>
      </c>
      <c r="H56" t="s">
        <v>4808</v>
      </c>
      <c r="I56" s="31" t="s">
        <v>4738</v>
      </c>
      <c r="J56" s="31" t="s">
        <v>97</v>
      </c>
      <c r="K56" s="31" t="s">
        <v>4055</v>
      </c>
      <c r="L56">
        <v>0</v>
      </c>
      <c r="M56">
        <v>4</v>
      </c>
      <c r="N56" s="31" t="s">
        <v>96</v>
      </c>
      <c r="O56" s="31" t="s">
        <v>2059</v>
      </c>
    </row>
    <row r="57" spans="1:15" x14ac:dyDescent="0.2">
      <c r="A57" s="48" t="s">
        <v>4293</v>
      </c>
      <c r="B57" s="48"/>
      <c r="C57" s="48" t="s">
        <v>14</v>
      </c>
      <c r="D57" s="48" t="s">
        <v>36</v>
      </c>
      <c r="E57" s="48" t="s">
        <v>4589</v>
      </c>
      <c r="F57" s="31" t="s">
        <v>4057</v>
      </c>
      <c r="G57" t="s">
        <v>4349</v>
      </c>
      <c r="H57" t="s">
        <v>4808</v>
      </c>
      <c r="I57" s="31" t="s">
        <v>4738</v>
      </c>
      <c r="J57" s="31" t="s">
        <v>95</v>
      </c>
      <c r="K57" s="31" t="s">
        <v>4055</v>
      </c>
      <c r="L57">
        <v>0</v>
      </c>
      <c r="M57">
        <v>4</v>
      </c>
      <c r="N57" s="31" t="s">
        <v>96</v>
      </c>
      <c r="O57" s="31" t="s">
        <v>2059</v>
      </c>
    </row>
    <row r="58" spans="1:15" x14ac:dyDescent="0.2">
      <c r="A58" s="48" t="s">
        <v>4293</v>
      </c>
      <c r="B58" s="48"/>
      <c r="C58" s="48" t="s">
        <v>14</v>
      </c>
      <c r="D58" s="48" t="s">
        <v>36</v>
      </c>
      <c r="E58" s="48" t="s">
        <v>4590</v>
      </c>
      <c r="F58" s="31" t="s">
        <v>4057</v>
      </c>
      <c r="G58" t="s">
        <v>4350</v>
      </c>
      <c r="H58" t="s">
        <v>4808</v>
      </c>
      <c r="I58" s="31" t="s">
        <v>4738</v>
      </c>
      <c r="J58" s="31" t="s">
        <v>97</v>
      </c>
      <c r="K58" s="31" t="s">
        <v>4055</v>
      </c>
      <c r="L58">
        <v>0</v>
      </c>
      <c r="M58">
        <v>4</v>
      </c>
      <c r="N58" s="31" t="s">
        <v>96</v>
      </c>
      <c r="O58" s="31" t="s">
        <v>2059</v>
      </c>
    </row>
    <row r="59" spans="1:15" x14ac:dyDescent="0.2">
      <c r="A59" s="48" t="s">
        <v>4293</v>
      </c>
      <c r="B59" s="48"/>
      <c r="C59" s="48" t="s">
        <v>14</v>
      </c>
      <c r="D59" s="48" t="s">
        <v>36</v>
      </c>
      <c r="E59" s="48" t="s">
        <v>4591</v>
      </c>
      <c r="F59" s="31" t="s">
        <v>4057</v>
      </c>
      <c r="G59" t="s">
        <v>4351</v>
      </c>
      <c r="H59" t="s">
        <v>4808</v>
      </c>
      <c r="I59" s="31" t="s">
        <v>4738</v>
      </c>
      <c r="J59" s="31" t="s">
        <v>95</v>
      </c>
      <c r="K59" s="31" t="s">
        <v>4055</v>
      </c>
      <c r="L59">
        <v>0</v>
      </c>
      <c r="M59">
        <v>4</v>
      </c>
      <c r="N59" s="31" t="s">
        <v>96</v>
      </c>
      <c r="O59" s="31" t="s">
        <v>2059</v>
      </c>
    </row>
    <row r="60" spans="1:15" x14ac:dyDescent="0.2">
      <c r="A60" s="48" t="s">
        <v>4293</v>
      </c>
      <c r="B60" s="48"/>
      <c r="C60" s="48" t="s">
        <v>14</v>
      </c>
      <c r="D60" s="48" t="s">
        <v>36</v>
      </c>
      <c r="E60" s="48" t="s">
        <v>4592</v>
      </c>
      <c r="F60" s="31" t="s">
        <v>4057</v>
      </c>
      <c r="G60" t="s">
        <v>4352</v>
      </c>
      <c r="H60" t="s">
        <v>4808</v>
      </c>
      <c r="I60" s="31" t="s">
        <v>4738</v>
      </c>
      <c r="J60" s="31" t="s">
        <v>97</v>
      </c>
      <c r="K60" s="31" t="s">
        <v>4055</v>
      </c>
      <c r="L60">
        <v>0</v>
      </c>
      <c r="M60">
        <v>4</v>
      </c>
      <c r="N60" s="31" t="s">
        <v>96</v>
      </c>
      <c r="O60" s="31" t="s">
        <v>2059</v>
      </c>
    </row>
    <row r="61" spans="1:15" x14ac:dyDescent="0.2">
      <c r="A61" s="48" t="s">
        <v>4293</v>
      </c>
      <c r="B61" s="48"/>
      <c r="C61" s="48" t="s">
        <v>14</v>
      </c>
      <c r="D61" s="48" t="s">
        <v>36</v>
      </c>
      <c r="E61" s="48" t="s">
        <v>4593</v>
      </c>
      <c r="F61" s="31" t="s">
        <v>4057</v>
      </c>
      <c r="G61" t="s">
        <v>4353</v>
      </c>
      <c r="H61" t="s">
        <v>4808</v>
      </c>
      <c r="I61" s="31" t="s">
        <v>4738</v>
      </c>
      <c r="J61" s="31" t="s">
        <v>95</v>
      </c>
      <c r="K61" s="31" t="s">
        <v>4055</v>
      </c>
      <c r="L61">
        <v>0</v>
      </c>
      <c r="M61">
        <v>4</v>
      </c>
      <c r="N61" s="31" t="s">
        <v>96</v>
      </c>
      <c r="O61" s="31" t="s">
        <v>2059</v>
      </c>
    </row>
    <row r="62" spans="1:15" x14ac:dyDescent="0.2">
      <c r="A62" s="48" t="s">
        <v>4293</v>
      </c>
      <c r="B62" s="48"/>
      <c r="C62" s="48" t="s">
        <v>14</v>
      </c>
      <c r="D62" s="48" t="s">
        <v>36</v>
      </c>
      <c r="E62" s="48" t="s">
        <v>4594</v>
      </c>
      <c r="F62" s="31" t="s">
        <v>4057</v>
      </c>
      <c r="G62" t="s">
        <v>4354</v>
      </c>
      <c r="H62" t="s">
        <v>4808</v>
      </c>
      <c r="I62" s="31" t="s">
        <v>4738</v>
      </c>
      <c r="J62" s="31" t="s">
        <v>95</v>
      </c>
      <c r="K62" s="31" t="s">
        <v>4055</v>
      </c>
      <c r="L62">
        <v>0</v>
      </c>
      <c r="M62">
        <v>4</v>
      </c>
      <c r="N62" s="31" t="s">
        <v>96</v>
      </c>
      <c r="O62" s="31" t="s">
        <v>2059</v>
      </c>
    </row>
    <row r="63" spans="1:15" x14ac:dyDescent="0.2">
      <c r="A63" s="48" t="s">
        <v>4293</v>
      </c>
      <c r="B63" s="48"/>
      <c r="C63" s="48" t="s">
        <v>14</v>
      </c>
      <c r="D63" s="48" t="s">
        <v>36</v>
      </c>
      <c r="E63" s="48" t="s">
        <v>4595</v>
      </c>
      <c r="F63" s="31" t="s">
        <v>4057</v>
      </c>
      <c r="G63" t="s">
        <v>4355</v>
      </c>
      <c r="H63" t="s">
        <v>4808</v>
      </c>
      <c r="I63" s="31" t="s">
        <v>4738</v>
      </c>
      <c r="J63" s="31" t="s">
        <v>97</v>
      </c>
      <c r="K63" s="31" t="s">
        <v>4055</v>
      </c>
      <c r="L63">
        <v>0</v>
      </c>
      <c r="M63">
        <v>4</v>
      </c>
      <c r="N63" s="31" t="s">
        <v>96</v>
      </c>
      <c r="O63" s="31" t="s">
        <v>2059</v>
      </c>
    </row>
    <row r="64" spans="1:15" x14ac:dyDescent="0.2">
      <c r="A64" s="48" t="s">
        <v>4293</v>
      </c>
      <c r="B64" s="48"/>
      <c r="C64" s="48" t="s">
        <v>14</v>
      </c>
      <c r="D64" s="48" t="s">
        <v>36</v>
      </c>
      <c r="E64" s="48" t="s">
        <v>4596</v>
      </c>
      <c r="F64" s="31" t="s">
        <v>4057</v>
      </c>
      <c r="G64" t="s">
        <v>4356</v>
      </c>
      <c r="H64" t="s">
        <v>4808</v>
      </c>
      <c r="I64" s="31" t="s">
        <v>4738</v>
      </c>
      <c r="J64" s="31" t="s">
        <v>95</v>
      </c>
      <c r="K64" s="31" t="s">
        <v>4055</v>
      </c>
      <c r="L64">
        <v>0</v>
      </c>
      <c r="M64">
        <v>4</v>
      </c>
      <c r="N64" s="31" t="s">
        <v>96</v>
      </c>
      <c r="O64" s="31" t="s">
        <v>2059</v>
      </c>
    </row>
    <row r="65" spans="1:15" x14ac:dyDescent="0.2">
      <c r="A65" s="48" t="s">
        <v>4293</v>
      </c>
      <c r="B65" s="48"/>
      <c r="C65" s="48" t="s">
        <v>14</v>
      </c>
      <c r="D65" s="48" t="s">
        <v>36</v>
      </c>
      <c r="E65" s="48" t="s">
        <v>4597</v>
      </c>
      <c r="F65" s="31" t="s">
        <v>4057</v>
      </c>
      <c r="G65" t="s">
        <v>4357</v>
      </c>
      <c r="H65" t="s">
        <v>4808</v>
      </c>
      <c r="I65" s="31" t="s">
        <v>4738</v>
      </c>
      <c r="J65" s="31" t="s">
        <v>97</v>
      </c>
      <c r="K65" s="31" t="s">
        <v>4055</v>
      </c>
      <c r="L65">
        <v>0</v>
      </c>
      <c r="M65">
        <v>4</v>
      </c>
      <c r="N65" s="31" t="s">
        <v>96</v>
      </c>
      <c r="O65" s="31" t="s">
        <v>2059</v>
      </c>
    </row>
    <row r="66" spans="1:15" x14ac:dyDescent="0.2">
      <c r="A66" s="48" t="s">
        <v>4293</v>
      </c>
      <c r="B66" s="48"/>
      <c r="C66" s="48" t="s">
        <v>14</v>
      </c>
      <c r="D66" s="48" t="s">
        <v>36</v>
      </c>
      <c r="E66" s="48" t="s">
        <v>4598</v>
      </c>
      <c r="F66" s="31" t="s">
        <v>4057</v>
      </c>
      <c r="G66" t="s">
        <v>4358</v>
      </c>
      <c r="H66" t="s">
        <v>4808</v>
      </c>
      <c r="I66" s="31" t="s">
        <v>4738</v>
      </c>
      <c r="J66" s="31" t="s">
        <v>95</v>
      </c>
      <c r="K66" s="31" t="s">
        <v>4055</v>
      </c>
      <c r="L66">
        <v>0</v>
      </c>
      <c r="M66">
        <v>4</v>
      </c>
      <c r="N66" s="31" t="s">
        <v>96</v>
      </c>
      <c r="O66" s="31" t="s">
        <v>2059</v>
      </c>
    </row>
    <row r="67" spans="1:15" x14ac:dyDescent="0.2">
      <c r="A67" s="48" t="s">
        <v>4293</v>
      </c>
      <c r="B67" s="48"/>
      <c r="C67" s="48" t="s">
        <v>14</v>
      </c>
      <c r="D67" s="48" t="s">
        <v>36</v>
      </c>
      <c r="E67" s="48" t="s">
        <v>4599</v>
      </c>
      <c r="F67" s="31" t="s">
        <v>4057</v>
      </c>
      <c r="G67" t="s">
        <v>4359</v>
      </c>
      <c r="H67" t="s">
        <v>4808</v>
      </c>
      <c r="I67" s="31" t="s">
        <v>4738</v>
      </c>
      <c r="J67" s="31" t="s">
        <v>97</v>
      </c>
      <c r="K67" s="31" t="s">
        <v>4055</v>
      </c>
      <c r="L67">
        <v>0</v>
      </c>
      <c r="M67">
        <v>4</v>
      </c>
      <c r="N67" s="31" t="s">
        <v>96</v>
      </c>
      <c r="O67" s="31" t="s">
        <v>2059</v>
      </c>
    </row>
    <row r="68" spans="1:15" x14ac:dyDescent="0.2">
      <c r="A68" s="48" t="s">
        <v>4293</v>
      </c>
      <c r="B68" s="48"/>
      <c r="C68" s="48" t="s">
        <v>14</v>
      </c>
      <c r="D68" s="48" t="s">
        <v>36</v>
      </c>
      <c r="E68" s="48" t="s">
        <v>4600</v>
      </c>
      <c r="F68" s="31" t="s">
        <v>4057</v>
      </c>
      <c r="G68" t="s">
        <v>4360</v>
      </c>
      <c r="H68" t="s">
        <v>4808</v>
      </c>
      <c r="I68" s="31" t="s">
        <v>4738</v>
      </c>
      <c r="J68" s="31" t="s">
        <v>97</v>
      </c>
      <c r="K68" s="31" t="s">
        <v>4055</v>
      </c>
      <c r="L68">
        <v>0</v>
      </c>
      <c r="M68">
        <v>4</v>
      </c>
      <c r="N68" s="31" t="s">
        <v>96</v>
      </c>
      <c r="O68" s="31" t="s">
        <v>2059</v>
      </c>
    </row>
    <row r="69" spans="1:15" x14ac:dyDescent="0.2">
      <c r="A69" s="48" t="s">
        <v>4293</v>
      </c>
      <c r="B69" s="48"/>
      <c r="C69" s="48" t="s">
        <v>14</v>
      </c>
      <c r="D69" s="48" t="s">
        <v>36</v>
      </c>
      <c r="E69" s="48" t="s">
        <v>4601</v>
      </c>
      <c r="F69" s="31" t="s">
        <v>4057</v>
      </c>
      <c r="G69" t="s">
        <v>4361</v>
      </c>
      <c r="H69" t="s">
        <v>4808</v>
      </c>
      <c r="I69" s="31" t="s">
        <v>4738</v>
      </c>
      <c r="J69" s="31" t="s">
        <v>95</v>
      </c>
      <c r="K69" s="31" t="s">
        <v>4055</v>
      </c>
      <c r="L69">
        <v>0</v>
      </c>
      <c r="M69">
        <v>4</v>
      </c>
      <c r="N69" s="31" t="s">
        <v>96</v>
      </c>
      <c r="O69" s="31" t="s">
        <v>2059</v>
      </c>
    </row>
    <row r="70" spans="1:15" x14ac:dyDescent="0.2">
      <c r="A70" s="48" t="s">
        <v>4293</v>
      </c>
      <c r="B70" s="48"/>
      <c r="C70" s="48" t="s">
        <v>14</v>
      </c>
      <c r="D70" s="48" t="s">
        <v>36</v>
      </c>
      <c r="E70" s="48" t="s">
        <v>4602</v>
      </c>
      <c r="F70" s="31" t="s">
        <v>4057</v>
      </c>
      <c r="G70" t="s">
        <v>4362</v>
      </c>
      <c r="H70" t="s">
        <v>4808</v>
      </c>
      <c r="I70" s="31" t="s">
        <v>4738</v>
      </c>
      <c r="J70" s="31" t="s">
        <v>97</v>
      </c>
      <c r="K70" s="31" t="s">
        <v>4055</v>
      </c>
      <c r="L70">
        <v>0</v>
      </c>
      <c r="M70">
        <v>4</v>
      </c>
      <c r="N70" s="31" t="s">
        <v>96</v>
      </c>
      <c r="O70" s="31" t="s">
        <v>2059</v>
      </c>
    </row>
    <row r="71" spans="1:15" x14ac:dyDescent="0.2">
      <c r="A71" s="48" t="s">
        <v>4293</v>
      </c>
      <c r="B71" s="48"/>
      <c r="C71" s="48" t="s">
        <v>14</v>
      </c>
      <c r="D71" s="48" t="s">
        <v>36</v>
      </c>
      <c r="E71" s="48" t="s">
        <v>4603</v>
      </c>
      <c r="F71" s="31" t="s">
        <v>4057</v>
      </c>
      <c r="G71" t="s">
        <v>4363</v>
      </c>
      <c r="H71" t="s">
        <v>4808</v>
      </c>
      <c r="I71" s="31" t="s">
        <v>4738</v>
      </c>
      <c r="J71" s="31" t="s">
        <v>95</v>
      </c>
      <c r="K71" s="31" t="s">
        <v>4055</v>
      </c>
      <c r="L71">
        <v>0</v>
      </c>
      <c r="M71">
        <v>4</v>
      </c>
      <c r="N71" s="31" t="s">
        <v>96</v>
      </c>
      <c r="O71" s="31" t="s">
        <v>2059</v>
      </c>
    </row>
    <row r="72" spans="1:15" x14ac:dyDescent="0.2">
      <c r="A72" s="48" t="s">
        <v>4293</v>
      </c>
      <c r="B72" s="48"/>
      <c r="C72" s="48" t="s">
        <v>14</v>
      </c>
      <c r="D72" s="48" t="s">
        <v>36</v>
      </c>
      <c r="E72" s="48" t="s">
        <v>4604</v>
      </c>
      <c r="F72" s="31" t="s">
        <v>4057</v>
      </c>
      <c r="G72" t="s">
        <v>4364</v>
      </c>
      <c r="H72" t="s">
        <v>4808</v>
      </c>
      <c r="I72" s="31" t="s">
        <v>4738</v>
      </c>
      <c r="J72" s="31" t="s">
        <v>97</v>
      </c>
      <c r="K72" s="31" t="s">
        <v>4055</v>
      </c>
      <c r="L72">
        <v>0</v>
      </c>
      <c r="M72">
        <v>4</v>
      </c>
      <c r="N72" s="31" t="s">
        <v>96</v>
      </c>
      <c r="O72" s="31" t="s">
        <v>2059</v>
      </c>
    </row>
    <row r="73" spans="1:15" x14ac:dyDescent="0.2">
      <c r="A73" s="48" t="s">
        <v>4293</v>
      </c>
      <c r="B73" s="48"/>
      <c r="C73" s="48" t="s">
        <v>14</v>
      </c>
      <c r="D73" s="48" t="s">
        <v>36</v>
      </c>
      <c r="E73" s="48" t="s">
        <v>4605</v>
      </c>
      <c r="F73" s="31" t="s">
        <v>4057</v>
      </c>
      <c r="G73" t="s">
        <v>4365</v>
      </c>
      <c r="H73" t="s">
        <v>4808</v>
      </c>
      <c r="I73" s="31" t="s">
        <v>4738</v>
      </c>
      <c r="J73" s="31" t="s">
        <v>95</v>
      </c>
      <c r="K73" s="31" t="s">
        <v>4055</v>
      </c>
      <c r="L73">
        <v>0</v>
      </c>
      <c r="M73">
        <v>4</v>
      </c>
      <c r="N73" s="31" t="s">
        <v>96</v>
      </c>
      <c r="O73" s="31" t="s">
        <v>2059</v>
      </c>
    </row>
    <row r="74" spans="1:15" x14ac:dyDescent="0.2">
      <c r="A74" s="48" t="s">
        <v>4293</v>
      </c>
      <c r="B74" s="48"/>
      <c r="C74" s="48" t="s">
        <v>14</v>
      </c>
      <c r="D74" s="48" t="s">
        <v>36</v>
      </c>
      <c r="E74" s="48" t="s">
        <v>4606</v>
      </c>
      <c r="F74" s="31" t="s">
        <v>4057</v>
      </c>
      <c r="G74" t="s">
        <v>4366</v>
      </c>
      <c r="H74" t="s">
        <v>4808</v>
      </c>
      <c r="I74" s="31" t="s">
        <v>4738</v>
      </c>
      <c r="J74" s="31" t="s">
        <v>95</v>
      </c>
      <c r="K74" s="31" t="s">
        <v>4055</v>
      </c>
      <c r="L74">
        <v>0</v>
      </c>
      <c r="M74">
        <v>4</v>
      </c>
      <c r="N74" s="31" t="s">
        <v>96</v>
      </c>
      <c r="O74" s="31" t="s">
        <v>2059</v>
      </c>
    </row>
    <row r="75" spans="1:15" x14ac:dyDescent="0.2">
      <c r="A75" s="48" t="s">
        <v>4293</v>
      </c>
      <c r="B75" s="48"/>
      <c r="C75" s="48" t="s">
        <v>14</v>
      </c>
      <c r="D75" s="48" t="s">
        <v>36</v>
      </c>
      <c r="E75" s="48" t="s">
        <v>4607</v>
      </c>
      <c r="F75" s="31" t="s">
        <v>4057</v>
      </c>
      <c r="G75" t="s">
        <v>4367</v>
      </c>
      <c r="H75" t="s">
        <v>4808</v>
      </c>
      <c r="I75" s="31" t="s">
        <v>4738</v>
      </c>
      <c r="J75" s="31" t="s">
        <v>97</v>
      </c>
      <c r="K75" s="31" t="s">
        <v>4055</v>
      </c>
      <c r="L75">
        <v>0</v>
      </c>
      <c r="M75">
        <v>4</v>
      </c>
      <c r="N75" s="31" t="s">
        <v>96</v>
      </c>
      <c r="O75" s="31" t="s">
        <v>2059</v>
      </c>
    </row>
    <row r="76" spans="1:15" x14ac:dyDescent="0.2">
      <c r="A76" s="48" t="s">
        <v>4293</v>
      </c>
      <c r="B76" s="48"/>
      <c r="C76" s="48" t="s">
        <v>14</v>
      </c>
      <c r="D76" s="48" t="s">
        <v>36</v>
      </c>
      <c r="E76" s="48" t="s">
        <v>4608</v>
      </c>
      <c r="F76" s="31" t="s">
        <v>4057</v>
      </c>
      <c r="G76" t="s">
        <v>4368</v>
      </c>
      <c r="H76" t="s">
        <v>4808</v>
      </c>
      <c r="I76" s="31" t="s">
        <v>4738</v>
      </c>
      <c r="J76" s="31" t="s">
        <v>95</v>
      </c>
      <c r="K76" s="31" t="s">
        <v>4055</v>
      </c>
      <c r="L76">
        <v>0</v>
      </c>
      <c r="M76">
        <v>4</v>
      </c>
      <c r="N76" s="31" t="s">
        <v>96</v>
      </c>
      <c r="O76" s="31" t="s">
        <v>2059</v>
      </c>
    </row>
    <row r="77" spans="1:15" x14ac:dyDescent="0.2">
      <c r="A77" s="48" t="s">
        <v>4293</v>
      </c>
      <c r="B77" s="48"/>
      <c r="C77" s="48" t="s">
        <v>14</v>
      </c>
      <c r="D77" s="48" t="s">
        <v>36</v>
      </c>
      <c r="E77" s="48" t="s">
        <v>4609</v>
      </c>
      <c r="F77" s="31" t="s">
        <v>4057</v>
      </c>
      <c r="G77" t="s">
        <v>4369</v>
      </c>
      <c r="H77" t="s">
        <v>4808</v>
      </c>
      <c r="I77" s="31" t="s">
        <v>4738</v>
      </c>
      <c r="J77" s="31" t="s">
        <v>97</v>
      </c>
      <c r="K77" s="31" t="s">
        <v>4055</v>
      </c>
      <c r="L77">
        <v>0</v>
      </c>
      <c r="M77">
        <v>4</v>
      </c>
      <c r="N77" s="31" t="s">
        <v>96</v>
      </c>
      <c r="O77" s="31" t="s">
        <v>2059</v>
      </c>
    </row>
    <row r="78" spans="1:15" x14ac:dyDescent="0.2">
      <c r="A78" s="48" t="s">
        <v>4293</v>
      </c>
      <c r="B78" s="48"/>
      <c r="C78" s="48" t="s">
        <v>14</v>
      </c>
      <c r="D78" s="48" t="s">
        <v>36</v>
      </c>
      <c r="E78" s="48" t="s">
        <v>4610</v>
      </c>
      <c r="F78" s="31" t="s">
        <v>4057</v>
      </c>
      <c r="G78" t="s">
        <v>4370</v>
      </c>
      <c r="H78" t="s">
        <v>4808</v>
      </c>
      <c r="I78" s="31" t="s">
        <v>4738</v>
      </c>
      <c r="J78" s="31" t="s">
        <v>95</v>
      </c>
      <c r="K78" s="31" t="s">
        <v>4055</v>
      </c>
      <c r="L78">
        <v>0</v>
      </c>
      <c r="M78">
        <v>4</v>
      </c>
      <c r="N78" s="31" t="s">
        <v>96</v>
      </c>
      <c r="O78" s="31" t="s">
        <v>2059</v>
      </c>
    </row>
    <row r="79" spans="1:15" x14ac:dyDescent="0.2">
      <c r="A79" s="48" t="s">
        <v>4293</v>
      </c>
      <c r="B79" s="48"/>
      <c r="C79" s="48" t="s">
        <v>14</v>
      </c>
      <c r="D79" s="48" t="s">
        <v>36</v>
      </c>
      <c r="E79" s="48" t="s">
        <v>4611</v>
      </c>
      <c r="F79" s="31" t="s">
        <v>4057</v>
      </c>
      <c r="G79" t="s">
        <v>4371</v>
      </c>
      <c r="H79" t="s">
        <v>4808</v>
      </c>
      <c r="I79" s="31" t="s">
        <v>4738</v>
      </c>
      <c r="J79" s="31" t="s">
        <v>97</v>
      </c>
      <c r="K79" s="31" t="s">
        <v>4055</v>
      </c>
      <c r="L79">
        <v>0</v>
      </c>
      <c r="M79">
        <v>4</v>
      </c>
      <c r="N79" s="31" t="s">
        <v>96</v>
      </c>
      <c r="O79" s="31" t="s">
        <v>2059</v>
      </c>
    </row>
    <row r="80" spans="1:15" x14ac:dyDescent="0.2">
      <c r="A80" s="48" t="s">
        <v>4293</v>
      </c>
      <c r="B80" s="48"/>
      <c r="C80" s="48" t="s">
        <v>14</v>
      </c>
      <c r="D80" s="48" t="s">
        <v>36</v>
      </c>
      <c r="E80" s="48" t="s">
        <v>4612</v>
      </c>
      <c r="F80" s="31" t="s">
        <v>4057</v>
      </c>
      <c r="G80" t="s">
        <v>4372</v>
      </c>
      <c r="H80" t="s">
        <v>4808</v>
      </c>
      <c r="I80" s="31" t="s">
        <v>4738</v>
      </c>
      <c r="J80" s="31" t="s">
        <v>97</v>
      </c>
      <c r="K80" s="31" t="s">
        <v>4055</v>
      </c>
      <c r="L80">
        <v>0</v>
      </c>
      <c r="M80">
        <v>4</v>
      </c>
      <c r="N80" s="31" t="s">
        <v>96</v>
      </c>
      <c r="O80" s="31" t="s">
        <v>2059</v>
      </c>
    </row>
    <row r="81" spans="1:15" x14ac:dyDescent="0.2">
      <c r="A81" s="48" t="s">
        <v>4293</v>
      </c>
      <c r="B81" s="48"/>
      <c r="C81" s="48" t="s">
        <v>14</v>
      </c>
      <c r="D81" s="48" t="s">
        <v>36</v>
      </c>
      <c r="E81" s="48" t="s">
        <v>4613</v>
      </c>
      <c r="F81" s="31" t="s">
        <v>4057</v>
      </c>
      <c r="G81" t="s">
        <v>4373</v>
      </c>
      <c r="H81" t="s">
        <v>4808</v>
      </c>
      <c r="I81" s="31" t="s">
        <v>4738</v>
      </c>
      <c r="J81" s="31" t="s">
        <v>95</v>
      </c>
      <c r="K81" s="31" t="s">
        <v>4055</v>
      </c>
      <c r="L81">
        <v>0</v>
      </c>
      <c r="M81">
        <v>4</v>
      </c>
      <c r="N81" s="31" t="s">
        <v>96</v>
      </c>
      <c r="O81" s="31" t="s">
        <v>2059</v>
      </c>
    </row>
    <row r="82" spans="1:15" x14ac:dyDescent="0.2">
      <c r="A82" s="48" t="s">
        <v>4293</v>
      </c>
      <c r="B82" s="48"/>
      <c r="C82" s="48" t="s">
        <v>14</v>
      </c>
      <c r="D82" s="48" t="s">
        <v>36</v>
      </c>
      <c r="E82" s="48" t="s">
        <v>4614</v>
      </c>
      <c r="F82" s="31" t="s">
        <v>4057</v>
      </c>
      <c r="G82" t="s">
        <v>4374</v>
      </c>
      <c r="H82" t="s">
        <v>4808</v>
      </c>
      <c r="I82" s="31" t="s">
        <v>4738</v>
      </c>
      <c r="J82" s="31" t="s">
        <v>95</v>
      </c>
      <c r="K82" s="31" t="s">
        <v>4055</v>
      </c>
      <c r="L82">
        <v>0</v>
      </c>
      <c r="M82">
        <v>4</v>
      </c>
      <c r="N82" s="31" t="s">
        <v>96</v>
      </c>
      <c r="O82" s="31" t="s">
        <v>2059</v>
      </c>
    </row>
    <row r="83" spans="1:15" x14ac:dyDescent="0.2">
      <c r="A83" s="48" t="s">
        <v>4293</v>
      </c>
      <c r="B83" s="48"/>
      <c r="C83" s="48" t="s">
        <v>14</v>
      </c>
      <c r="D83" s="48" t="s">
        <v>36</v>
      </c>
      <c r="E83" s="48" t="s">
        <v>4615</v>
      </c>
      <c r="F83" s="31" t="s">
        <v>4057</v>
      </c>
      <c r="G83" t="s">
        <v>4375</v>
      </c>
      <c r="H83" t="s">
        <v>4808</v>
      </c>
      <c r="I83" s="31" t="s">
        <v>4738</v>
      </c>
      <c r="J83" s="31" t="s">
        <v>95</v>
      </c>
      <c r="K83" s="31" t="s">
        <v>4055</v>
      </c>
      <c r="L83">
        <v>0</v>
      </c>
      <c r="M83">
        <v>4</v>
      </c>
      <c r="N83" s="31" t="s">
        <v>96</v>
      </c>
      <c r="O83" s="31" t="s">
        <v>2059</v>
      </c>
    </row>
    <row r="84" spans="1:15" x14ac:dyDescent="0.2">
      <c r="A84" s="48" t="s">
        <v>4293</v>
      </c>
      <c r="B84" s="48"/>
      <c r="C84" s="48" t="s">
        <v>14</v>
      </c>
      <c r="D84" s="48" t="s">
        <v>36</v>
      </c>
      <c r="E84" s="48" t="s">
        <v>4616</v>
      </c>
      <c r="F84" s="31" t="s">
        <v>4057</v>
      </c>
      <c r="G84" t="s">
        <v>4376</v>
      </c>
      <c r="H84" t="s">
        <v>4808</v>
      </c>
      <c r="I84" s="31" t="s">
        <v>4738</v>
      </c>
      <c r="J84" s="31" t="s">
        <v>97</v>
      </c>
      <c r="K84" s="31" t="s">
        <v>4055</v>
      </c>
      <c r="L84">
        <v>0</v>
      </c>
      <c r="M84">
        <v>4</v>
      </c>
      <c r="N84" s="31" t="s">
        <v>96</v>
      </c>
      <c r="O84" s="31" t="s">
        <v>2059</v>
      </c>
    </row>
    <row r="85" spans="1:15" x14ac:dyDescent="0.2">
      <c r="A85" s="48" t="s">
        <v>4293</v>
      </c>
      <c r="B85" s="48"/>
      <c r="C85" s="48" t="s">
        <v>14</v>
      </c>
      <c r="D85" s="48" t="s">
        <v>36</v>
      </c>
      <c r="E85" s="48" t="s">
        <v>4617</v>
      </c>
      <c r="F85" s="31" t="s">
        <v>4057</v>
      </c>
      <c r="G85" t="s">
        <v>4377</v>
      </c>
      <c r="H85" t="s">
        <v>4808</v>
      </c>
      <c r="I85" s="31" t="s">
        <v>4738</v>
      </c>
      <c r="J85" s="31" t="s">
        <v>95</v>
      </c>
      <c r="K85" s="31" t="s">
        <v>4055</v>
      </c>
      <c r="L85">
        <v>0</v>
      </c>
      <c r="M85">
        <v>4</v>
      </c>
      <c r="N85" s="31" t="s">
        <v>96</v>
      </c>
      <c r="O85" s="31" t="s">
        <v>2059</v>
      </c>
    </row>
    <row r="86" spans="1:15" x14ac:dyDescent="0.2">
      <c r="A86" s="48" t="s">
        <v>4293</v>
      </c>
      <c r="B86" s="48"/>
      <c r="C86" s="48" t="s">
        <v>14</v>
      </c>
      <c r="D86" s="48" t="s">
        <v>36</v>
      </c>
      <c r="E86" s="48" t="s">
        <v>4618</v>
      </c>
      <c r="F86" s="31" t="s">
        <v>4057</v>
      </c>
      <c r="G86" t="s">
        <v>4378</v>
      </c>
      <c r="H86" t="s">
        <v>4808</v>
      </c>
      <c r="I86" s="31" t="s">
        <v>4738</v>
      </c>
      <c r="J86" s="31" t="s">
        <v>95</v>
      </c>
      <c r="K86" s="31" t="s">
        <v>4055</v>
      </c>
      <c r="L86">
        <v>0</v>
      </c>
      <c r="M86">
        <v>4</v>
      </c>
      <c r="N86" s="31" t="s">
        <v>96</v>
      </c>
      <c r="O86" s="31" t="s">
        <v>2059</v>
      </c>
    </row>
    <row r="87" spans="1:15" x14ac:dyDescent="0.2">
      <c r="A87" s="48" t="s">
        <v>4293</v>
      </c>
      <c r="B87" s="48"/>
      <c r="C87" s="48" t="s">
        <v>14</v>
      </c>
      <c r="D87" s="48" t="s">
        <v>36</v>
      </c>
      <c r="E87" s="48" t="s">
        <v>4619</v>
      </c>
      <c r="F87" s="31" t="s">
        <v>4057</v>
      </c>
      <c r="G87" t="s">
        <v>4379</v>
      </c>
      <c r="H87" t="s">
        <v>4808</v>
      </c>
      <c r="I87" s="31" t="s">
        <v>4738</v>
      </c>
      <c r="J87" s="31" t="s">
        <v>97</v>
      </c>
      <c r="K87" s="31" t="s">
        <v>4055</v>
      </c>
      <c r="L87">
        <v>0</v>
      </c>
      <c r="M87">
        <v>4</v>
      </c>
      <c r="N87" s="31" t="s">
        <v>96</v>
      </c>
      <c r="O87" s="31" t="s">
        <v>2059</v>
      </c>
    </row>
    <row r="88" spans="1:15" x14ac:dyDescent="0.2">
      <c r="A88" s="48" t="s">
        <v>4293</v>
      </c>
      <c r="B88" s="48"/>
      <c r="C88" s="48" t="s">
        <v>14</v>
      </c>
      <c r="D88" s="48" t="s">
        <v>36</v>
      </c>
      <c r="E88" s="48" t="s">
        <v>4620</v>
      </c>
      <c r="F88" s="31" t="s">
        <v>4057</v>
      </c>
      <c r="G88" t="s">
        <v>4380</v>
      </c>
      <c r="H88" t="s">
        <v>4808</v>
      </c>
      <c r="I88" s="31" t="s">
        <v>4738</v>
      </c>
      <c r="J88" s="31" t="s">
        <v>95</v>
      </c>
      <c r="K88" s="31" t="s">
        <v>4055</v>
      </c>
      <c r="L88">
        <v>0</v>
      </c>
      <c r="M88">
        <v>4</v>
      </c>
      <c r="N88" s="31" t="s">
        <v>96</v>
      </c>
      <c r="O88" s="31" t="s">
        <v>2059</v>
      </c>
    </row>
    <row r="89" spans="1:15" x14ac:dyDescent="0.2">
      <c r="A89" s="48" t="s">
        <v>4293</v>
      </c>
      <c r="B89" s="48"/>
      <c r="C89" s="48" t="s">
        <v>14</v>
      </c>
      <c r="D89" s="48" t="s">
        <v>36</v>
      </c>
      <c r="E89" s="48" t="s">
        <v>4621</v>
      </c>
      <c r="F89" s="31" t="s">
        <v>4057</v>
      </c>
      <c r="G89" t="s">
        <v>4381</v>
      </c>
      <c r="H89" t="s">
        <v>4808</v>
      </c>
      <c r="I89" s="31" t="s">
        <v>4738</v>
      </c>
      <c r="J89" s="31" t="s">
        <v>95</v>
      </c>
      <c r="K89" s="31" t="s">
        <v>4055</v>
      </c>
      <c r="L89">
        <v>0</v>
      </c>
      <c r="M89">
        <v>4</v>
      </c>
      <c r="N89" s="31" t="s">
        <v>96</v>
      </c>
      <c r="O89" s="31" t="s">
        <v>2059</v>
      </c>
    </row>
    <row r="90" spans="1:15" x14ac:dyDescent="0.2">
      <c r="A90" s="48" t="s">
        <v>4293</v>
      </c>
      <c r="B90" s="48"/>
      <c r="C90" s="48" t="s">
        <v>14</v>
      </c>
      <c r="D90" s="48" t="s">
        <v>36</v>
      </c>
      <c r="E90" s="48" t="s">
        <v>4622</v>
      </c>
      <c r="F90" s="31" t="s">
        <v>4057</v>
      </c>
      <c r="G90" t="s">
        <v>4382</v>
      </c>
      <c r="H90" t="s">
        <v>4808</v>
      </c>
      <c r="I90" s="31" t="s">
        <v>4738</v>
      </c>
      <c r="J90" s="31" t="s">
        <v>97</v>
      </c>
      <c r="K90" s="31" t="s">
        <v>4055</v>
      </c>
      <c r="L90">
        <v>0</v>
      </c>
      <c r="M90">
        <v>4</v>
      </c>
      <c r="N90" s="31" t="s">
        <v>96</v>
      </c>
      <c r="O90" s="31" t="s">
        <v>2059</v>
      </c>
    </row>
    <row r="91" spans="1:15" x14ac:dyDescent="0.2">
      <c r="A91" s="48" t="s">
        <v>4293</v>
      </c>
      <c r="B91" s="48"/>
      <c r="C91" s="48" t="s">
        <v>14</v>
      </c>
      <c r="D91" s="48" t="s">
        <v>36</v>
      </c>
      <c r="E91" s="48" t="s">
        <v>4623</v>
      </c>
      <c r="F91" s="31" t="s">
        <v>4057</v>
      </c>
      <c r="G91" t="s">
        <v>4383</v>
      </c>
      <c r="H91" t="s">
        <v>4808</v>
      </c>
      <c r="I91" s="31" t="s">
        <v>4738</v>
      </c>
      <c r="J91" s="31" t="s">
        <v>95</v>
      </c>
      <c r="K91" s="31" t="s">
        <v>4055</v>
      </c>
      <c r="L91">
        <v>0</v>
      </c>
      <c r="M91">
        <v>4</v>
      </c>
      <c r="N91" s="31" t="s">
        <v>96</v>
      </c>
      <c r="O91" s="31" t="s">
        <v>2059</v>
      </c>
    </row>
    <row r="92" spans="1:15" x14ac:dyDescent="0.2">
      <c r="A92" s="48" t="s">
        <v>4293</v>
      </c>
      <c r="B92" s="48"/>
      <c r="C92" s="48" t="s">
        <v>14</v>
      </c>
      <c r="D92" s="48" t="s">
        <v>36</v>
      </c>
      <c r="E92" s="48" t="s">
        <v>4624</v>
      </c>
      <c r="F92" s="31" t="s">
        <v>4057</v>
      </c>
      <c r="G92" t="s">
        <v>4384</v>
      </c>
      <c r="H92" t="s">
        <v>4808</v>
      </c>
      <c r="I92" s="31" t="s">
        <v>4738</v>
      </c>
      <c r="J92" s="31" t="s">
        <v>95</v>
      </c>
      <c r="K92" s="31" t="s">
        <v>4055</v>
      </c>
      <c r="L92">
        <v>0</v>
      </c>
      <c r="M92">
        <v>4</v>
      </c>
      <c r="N92" s="31" t="s">
        <v>96</v>
      </c>
      <c r="O92" s="31" t="s">
        <v>2059</v>
      </c>
    </row>
    <row r="93" spans="1:15" x14ac:dyDescent="0.2">
      <c r="A93" s="48" t="s">
        <v>4293</v>
      </c>
      <c r="B93" s="48"/>
      <c r="C93" s="48" t="s">
        <v>14</v>
      </c>
      <c r="D93" s="48" t="s">
        <v>36</v>
      </c>
      <c r="E93" s="48" t="s">
        <v>4625</v>
      </c>
      <c r="F93" s="31" t="s">
        <v>4057</v>
      </c>
      <c r="G93" t="s">
        <v>4385</v>
      </c>
      <c r="H93" t="s">
        <v>4808</v>
      </c>
      <c r="I93" s="31" t="s">
        <v>4738</v>
      </c>
      <c r="J93" s="31" t="s">
        <v>97</v>
      </c>
      <c r="K93" s="31" t="s">
        <v>4055</v>
      </c>
      <c r="L93">
        <v>0</v>
      </c>
      <c r="M93">
        <v>4</v>
      </c>
      <c r="N93" s="31" t="s">
        <v>96</v>
      </c>
      <c r="O93" s="31" t="s">
        <v>2059</v>
      </c>
    </row>
    <row r="94" spans="1:15" x14ac:dyDescent="0.2">
      <c r="A94" s="48" t="s">
        <v>4293</v>
      </c>
      <c r="B94" s="48"/>
      <c r="C94" s="48" t="s">
        <v>14</v>
      </c>
      <c r="D94" s="48" t="s">
        <v>36</v>
      </c>
      <c r="E94" s="48" t="s">
        <v>4626</v>
      </c>
      <c r="F94" s="31" t="s">
        <v>4057</v>
      </c>
      <c r="G94" t="s">
        <v>4386</v>
      </c>
      <c r="H94" t="s">
        <v>4808</v>
      </c>
      <c r="I94" s="31" t="s">
        <v>4738</v>
      </c>
      <c r="J94" s="31" t="s">
        <v>95</v>
      </c>
      <c r="K94" s="31" t="s">
        <v>4055</v>
      </c>
      <c r="L94">
        <v>0</v>
      </c>
      <c r="M94">
        <v>4</v>
      </c>
      <c r="N94" s="31" t="s">
        <v>96</v>
      </c>
      <c r="O94" s="31" t="s">
        <v>2059</v>
      </c>
    </row>
    <row r="95" spans="1:15" x14ac:dyDescent="0.2">
      <c r="A95" s="48" t="s">
        <v>4293</v>
      </c>
      <c r="B95" s="48"/>
      <c r="C95" s="48" t="s">
        <v>14</v>
      </c>
      <c r="D95" s="48" t="s">
        <v>36</v>
      </c>
      <c r="E95" s="48" t="s">
        <v>4627</v>
      </c>
      <c r="F95" s="31" t="s">
        <v>4057</v>
      </c>
      <c r="G95" t="s">
        <v>4387</v>
      </c>
      <c r="H95" t="s">
        <v>4808</v>
      </c>
      <c r="I95" s="31" t="s">
        <v>4738</v>
      </c>
      <c r="J95" s="31" t="s">
        <v>95</v>
      </c>
      <c r="K95" s="31" t="s">
        <v>4055</v>
      </c>
      <c r="L95">
        <v>0</v>
      </c>
      <c r="M95">
        <v>4</v>
      </c>
      <c r="N95" s="31" t="s">
        <v>96</v>
      </c>
      <c r="O95" s="31" t="s">
        <v>2059</v>
      </c>
    </row>
    <row r="96" spans="1:15" x14ac:dyDescent="0.2">
      <c r="A96" s="48" t="s">
        <v>4293</v>
      </c>
      <c r="B96" s="48"/>
      <c r="C96" s="48" t="s">
        <v>14</v>
      </c>
      <c r="D96" s="48" t="s">
        <v>36</v>
      </c>
      <c r="E96" s="48" t="s">
        <v>4628</v>
      </c>
      <c r="F96" s="31" t="s">
        <v>4057</v>
      </c>
      <c r="G96" t="s">
        <v>4388</v>
      </c>
      <c r="H96" t="s">
        <v>4808</v>
      </c>
      <c r="I96" s="31" t="s">
        <v>4738</v>
      </c>
      <c r="J96" s="31" t="s">
        <v>95</v>
      </c>
      <c r="K96" s="31" t="s">
        <v>4055</v>
      </c>
      <c r="L96">
        <v>0</v>
      </c>
      <c r="M96">
        <v>4</v>
      </c>
      <c r="N96" s="31" t="s">
        <v>96</v>
      </c>
      <c r="O96" s="31" t="s">
        <v>2059</v>
      </c>
    </row>
    <row r="97" spans="1:15" x14ac:dyDescent="0.2">
      <c r="A97" s="48" t="s">
        <v>4293</v>
      </c>
      <c r="B97" s="48"/>
      <c r="C97" s="48" t="s">
        <v>14</v>
      </c>
      <c r="D97" s="48" t="s">
        <v>36</v>
      </c>
      <c r="E97" s="48" t="s">
        <v>4629</v>
      </c>
      <c r="F97" s="31" t="s">
        <v>4057</v>
      </c>
      <c r="G97" t="s">
        <v>4389</v>
      </c>
      <c r="H97" t="s">
        <v>4808</v>
      </c>
      <c r="I97" s="31" t="s">
        <v>4738</v>
      </c>
      <c r="J97" s="31" t="s">
        <v>95</v>
      </c>
      <c r="K97" s="31" t="s">
        <v>4055</v>
      </c>
      <c r="L97">
        <v>0</v>
      </c>
      <c r="M97">
        <v>4</v>
      </c>
      <c r="N97" s="31" t="s">
        <v>96</v>
      </c>
      <c r="O97" s="31" t="s">
        <v>2059</v>
      </c>
    </row>
    <row r="98" spans="1:15" x14ac:dyDescent="0.2">
      <c r="A98" s="47" t="s">
        <v>4293</v>
      </c>
      <c r="B98" s="47"/>
      <c r="C98" s="47" t="s">
        <v>14</v>
      </c>
      <c r="D98" s="47" t="s">
        <v>24</v>
      </c>
      <c r="E98" s="47" t="s">
        <v>4630</v>
      </c>
      <c r="F98" s="31" t="s">
        <v>4057</v>
      </c>
      <c r="G98" t="s">
        <v>4390</v>
      </c>
      <c r="H98" t="s">
        <v>4808</v>
      </c>
      <c r="I98" s="31" t="s">
        <v>4738</v>
      </c>
      <c r="J98" s="31" t="s">
        <v>95</v>
      </c>
      <c r="K98" s="31" t="s">
        <v>4055</v>
      </c>
      <c r="L98">
        <v>0</v>
      </c>
      <c r="M98">
        <v>4</v>
      </c>
      <c r="N98" s="31" t="s">
        <v>96</v>
      </c>
      <c r="O98" s="31" t="s">
        <v>2059</v>
      </c>
    </row>
    <row r="99" spans="1:15" x14ac:dyDescent="0.2">
      <c r="A99" s="47" t="s">
        <v>4293</v>
      </c>
      <c r="B99" s="47"/>
      <c r="C99" s="47" t="s">
        <v>14</v>
      </c>
      <c r="D99" s="47" t="s">
        <v>24</v>
      </c>
      <c r="E99" s="47" t="s">
        <v>4631</v>
      </c>
      <c r="F99" s="31" t="s">
        <v>4057</v>
      </c>
      <c r="G99" t="s">
        <v>4391</v>
      </c>
      <c r="H99" t="s">
        <v>4808</v>
      </c>
      <c r="I99" s="31" t="s">
        <v>4738</v>
      </c>
      <c r="J99" s="31" t="s">
        <v>97</v>
      </c>
      <c r="K99" s="31" t="s">
        <v>4055</v>
      </c>
      <c r="L99">
        <v>0</v>
      </c>
      <c r="M99">
        <v>4</v>
      </c>
      <c r="N99" s="31" t="s">
        <v>96</v>
      </c>
      <c r="O99" s="31" t="s">
        <v>2059</v>
      </c>
    </row>
    <row r="100" spans="1:15" x14ac:dyDescent="0.2">
      <c r="A100" s="47" t="s">
        <v>4293</v>
      </c>
      <c r="B100" s="47"/>
      <c r="C100" s="47" t="s">
        <v>14</v>
      </c>
      <c r="D100" s="47" t="s">
        <v>24</v>
      </c>
      <c r="E100" s="47" t="s">
        <v>4632</v>
      </c>
      <c r="F100" s="31" t="s">
        <v>4057</v>
      </c>
      <c r="G100" t="s">
        <v>4392</v>
      </c>
      <c r="H100" t="s">
        <v>4808</v>
      </c>
      <c r="I100" s="31" t="s">
        <v>4738</v>
      </c>
      <c r="J100" s="31" t="s">
        <v>95</v>
      </c>
      <c r="K100" s="31" t="s">
        <v>4055</v>
      </c>
      <c r="L100">
        <v>0</v>
      </c>
      <c r="M100">
        <v>4</v>
      </c>
      <c r="N100" s="31" t="s">
        <v>96</v>
      </c>
      <c r="O100" s="31" t="s">
        <v>2059</v>
      </c>
    </row>
    <row r="101" spans="1:15" x14ac:dyDescent="0.2">
      <c r="A101" s="47" t="s">
        <v>4293</v>
      </c>
      <c r="B101" s="47"/>
      <c r="C101" s="47" t="s">
        <v>14</v>
      </c>
      <c r="D101" s="47" t="s">
        <v>24</v>
      </c>
      <c r="E101" s="47" t="s">
        <v>4633</v>
      </c>
      <c r="F101" s="31" t="s">
        <v>4057</v>
      </c>
      <c r="G101" t="s">
        <v>4393</v>
      </c>
      <c r="H101" t="s">
        <v>4808</v>
      </c>
      <c r="I101" s="31" t="s">
        <v>4738</v>
      </c>
      <c r="J101" s="31" t="s">
        <v>97</v>
      </c>
      <c r="K101" s="31" t="s">
        <v>4055</v>
      </c>
      <c r="L101">
        <v>0</v>
      </c>
      <c r="M101">
        <v>4</v>
      </c>
      <c r="N101" s="31" t="s">
        <v>96</v>
      </c>
      <c r="O101" s="31" t="s">
        <v>2059</v>
      </c>
    </row>
    <row r="102" spans="1:15" x14ac:dyDescent="0.2">
      <c r="A102" s="47" t="s">
        <v>4293</v>
      </c>
      <c r="B102" s="47"/>
      <c r="C102" s="47" t="s">
        <v>14</v>
      </c>
      <c r="D102" s="47" t="s">
        <v>24</v>
      </c>
      <c r="E102" s="47" t="s">
        <v>4634</v>
      </c>
      <c r="F102" s="31" t="s">
        <v>4057</v>
      </c>
      <c r="G102" t="s">
        <v>4394</v>
      </c>
      <c r="H102" t="s">
        <v>4808</v>
      </c>
      <c r="I102" s="31" t="s">
        <v>4738</v>
      </c>
      <c r="J102" s="31" t="s">
        <v>95</v>
      </c>
      <c r="K102" s="31" t="s">
        <v>4055</v>
      </c>
      <c r="L102">
        <v>0</v>
      </c>
      <c r="M102">
        <v>4</v>
      </c>
      <c r="N102" s="31" t="s">
        <v>96</v>
      </c>
      <c r="O102" s="31" t="s">
        <v>2059</v>
      </c>
    </row>
    <row r="103" spans="1:15" x14ac:dyDescent="0.2">
      <c r="A103" s="47" t="s">
        <v>4293</v>
      </c>
      <c r="B103" s="47"/>
      <c r="C103" s="47" t="s">
        <v>14</v>
      </c>
      <c r="D103" s="47" t="s">
        <v>24</v>
      </c>
      <c r="E103" s="47" t="s">
        <v>4635</v>
      </c>
      <c r="F103" s="31" t="s">
        <v>4057</v>
      </c>
      <c r="G103" t="s">
        <v>4395</v>
      </c>
      <c r="H103" t="s">
        <v>4808</v>
      </c>
      <c r="I103" s="31" t="s">
        <v>4738</v>
      </c>
      <c r="J103" s="31" t="s">
        <v>97</v>
      </c>
      <c r="K103" s="31" t="s">
        <v>4055</v>
      </c>
      <c r="L103">
        <v>0</v>
      </c>
      <c r="M103">
        <v>4</v>
      </c>
      <c r="N103" s="31" t="s">
        <v>96</v>
      </c>
      <c r="O103" s="31" t="s">
        <v>2059</v>
      </c>
    </row>
    <row r="104" spans="1:15" x14ac:dyDescent="0.2">
      <c r="A104" s="47" t="s">
        <v>4293</v>
      </c>
      <c r="B104" s="47"/>
      <c r="C104" s="47" t="s">
        <v>14</v>
      </c>
      <c r="D104" s="47" t="s">
        <v>24</v>
      </c>
      <c r="E104" s="47" t="s">
        <v>4636</v>
      </c>
      <c r="F104" s="31" t="s">
        <v>4057</v>
      </c>
      <c r="G104" t="s">
        <v>4396</v>
      </c>
      <c r="H104" t="s">
        <v>4808</v>
      </c>
      <c r="I104" s="31" t="s">
        <v>4738</v>
      </c>
      <c r="J104" s="31" t="s">
        <v>97</v>
      </c>
      <c r="K104" s="31" t="s">
        <v>4055</v>
      </c>
      <c r="L104">
        <v>0</v>
      </c>
      <c r="M104">
        <v>4</v>
      </c>
      <c r="N104" s="31" t="s">
        <v>96</v>
      </c>
      <c r="O104" s="31" t="s">
        <v>2059</v>
      </c>
    </row>
    <row r="105" spans="1:15" x14ac:dyDescent="0.2">
      <c r="A105" s="47" t="s">
        <v>4293</v>
      </c>
      <c r="B105" s="47"/>
      <c r="C105" s="47" t="s">
        <v>14</v>
      </c>
      <c r="D105" s="47" t="s">
        <v>24</v>
      </c>
      <c r="E105" s="47" t="s">
        <v>4637</v>
      </c>
      <c r="F105" s="31" t="s">
        <v>4057</v>
      </c>
      <c r="G105" t="s">
        <v>4397</v>
      </c>
      <c r="H105" t="s">
        <v>4808</v>
      </c>
      <c r="I105" s="31" t="s">
        <v>4738</v>
      </c>
      <c r="J105" s="31" t="s">
        <v>95</v>
      </c>
      <c r="K105" s="31" t="s">
        <v>4055</v>
      </c>
      <c r="L105">
        <v>0</v>
      </c>
      <c r="M105">
        <v>4</v>
      </c>
      <c r="N105" s="31" t="s">
        <v>96</v>
      </c>
      <c r="O105" s="31" t="s">
        <v>2059</v>
      </c>
    </row>
    <row r="106" spans="1:15" x14ac:dyDescent="0.2">
      <c r="A106" s="47" t="s">
        <v>4293</v>
      </c>
      <c r="B106" s="47"/>
      <c r="C106" s="47" t="s">
        <v>14</v>
      </c>
      <c r="D106" s="47" t="s">
        <v>24</v>
      </c>
      <c r="E106" s="47" t="s">
        <v>4638</v>
      </c>
      <c r="F106" s="31" t="s">
        <v>4057</v>
      </c>
      <c r="G106" t="s">
        <v>4398</v>
      </c>
      <c r="H106" t="s">
        <v>4808</v>
      </c>
      <c r="I106" s="31" t="s">
        <v>4738</v>
      </c>
      <c r="J106" s="31" t="s">
        <v>97</v>
      </c>
      <c r="K106" s="31" t="s">
        <v>4055</v>
      </c>
      <c r="L106">
        <v>0</v>
      </c>
      <c r="M106">
        <v>4</v>
      </c>
      <c r="N106" s="31" t="s">
        <v>96</v>
      </c>
      <c r="O106" s="31" t="s">
        <v>2059</v>
      </c>
    </row>
    <row r="107" spans="1:15" x14ac:dyDescent="0.2">
      <c r="A107" s="47" t="s">
        <v>4293</v>
      </c>
      <c r="B107" s="47"/>
      <c r="C107" s="47" t="s">
        <v>14</v>
      </c>
      <c r="D107" s="47" t="s">
        <v>24</v>
      </c>
      <c r="E107" s="47" t="s">
        <v>4639</v>
      </c>
      <c r="F107" s="31" t="s">
        <v>4057</v>
      </c>
      <c r="G107" t="s">
        <v>4399</v>
      </c>
      <c r="H107" t="s">
        <v>4808</v>
      </c>
      <c r="I107" s="31" t="s">
        <v>4738</v>
      </c>
      <c r="J107" s="31" t="s">
        <v>95</v>
      </c>
      <c r="K107" s="31" t="s">
        <v>4055</v>
      </c>
      <c r="L107">
        <v>0</v>
      </c>
      <c r="M107">
        <v>4</v>
      </c>
      <c r="N107" s="31" t="s">
        <v>96</v>
      </c>
      <c r="O107" s="31" t="s">
        <v>2059</v>
      </c>
    </row>
    <row r="108" spans="1:15" x14ac:dyDescent="0.2">
      <c r="A108" s="47" t="s">
        <v>4293</v>
      </c>
      <c r="B108" s="47"/>
      <c r="C108" s="47" t="s">
        <v>14</v>
      </c>
      <c r="D108" s="47" t="s">
        <v>24</v>
      </c>
      <c r="E108" s="47" t="s">
        <v>4640</v>
      </c>
      <c r="F108" s="31" t="s">
        <v>4057</v>
      </c>
      <c r="G108" t="s">
        <v>4400</v>
      </c>
      <c r="H108" t="s">
        <v>4808</v>
      </c>
      <c r="I108" s="31" t="s">
        <v>4738</v>
      </c>
      <c r="J108" s="31" t="s">
        <v>97</v>
      </c>
      <c r="K108" s="31" t="s">
        <v>4055</v>
      </c>
      <c r="L108">
        <v>0</v>
      </c>
      <c r="M108">
        <v>4</v>
      </c>
      <c r="N108" s="31" t="s">
        <v>96</v>
      </c>
      <c r="O108" s="31" t="s">
        <v>2059</v>
      </c>
    </row>
    <row r="109" spans="1:15" x14ac:dyDescent="0.2">
      <c r="A109" s="47" t="s">
        <v>4293</v>
      </c>
      <c r="B109" s="47"/>
      <c r="C109" s="47" t="s">
        <v>14</v>
      </c>
      <c r="D109" s="47" t="s">
        <v>24</v>
      </c>
      <c r="E109" s="47" t="s">
        <v>4641</v>
      </c>
      <c r="F109" s="31" t="s">
        <v>4057</v>
      </c>
      <c r="G109" t="s">
        <v>4401</v>
      </c>
      <c r="H109" t="s">
        <v>4808</v>
      </c>
      <c r="I109" s="31" t="s">
        <v>4738</v>
      </c>
      <c r="J109" s="31" t="s">
        <v>95</v>
      </c>
      <c r="K109" s="31" t="s">
        <v>4055</v>
      </c>
      <c r="L109">
        <v>0</v>
      </c>
      <c r="M109">
        <v>4</v>
      </c>
      <c r="N109" s="31" t="s">
        <v>96</v>
      </c>
      <c r="O109" s="31" t="s">
        <v>2059</v>
      </c>
    </row>
    <row r="110" spans="1:15" x14ac:dyDescent="0.2">
      <c r="A110" s="47" t="s">
        <v>4293</v>
      </c>
      <c r="B110" s="47"/>
      <c r="C110" s="47" t="s">
        <v>14</v>
      </c>
      <c r="D110" s="47" t="s">
        <v>24</v>
      </c>
      <c r="E110" s="47" t="s">
        <v>4642</v>
      </c>
      <c r="F110" s="31" t="s">
        <v>4057</v>
      </c>
      <c r="G110" t="s">
        <v>4402</v>
      </c>
      <c r="H110" t="s">
        <v>4808</v>
      </c>
      <c r="I110" s="31" t="s">
        <v>4738</v>
      </c>
      <c r="J110" s="31" t="s">
        <v>95</v>
      </c>
      <c r="K110" s="31" t="s">
        <v>4055</v>
      </c>
      <c r="L110">
        <v>0</v>
      </c>
      <c r="M110">
        <v>4</v>
      </c>
      <c r="N110" s="31" t="s">
        <v>96</v>
      </c>
      <c r="O110" s="31" t="s">
        <v>2059</v>
      </c>
    </row>
    <row r="111" spans="1:15" x14ac:dyDescent="0.2">
      <c r="A111" s="47" t="s">
        <v>4293</v>
      </c>
      <c r="B111" s="47"/>
      <c r="C111" s="47" t="s">
        <v>14</v>
      </c>
      <c r="D111" s="47" t="s">
        <v>24</v>
      </c>
      <c r="E111" s="47" t="s">
        <v>4643</v>
      </c>
      <c r="F111" s="31" t="s">
        <v>4057</v>
      </c>
      <c r="G111" t="s">
        <v>4403</v>
      </c>
      <c r="H111" t="s">
        <v>4808</v>
      </c>
      <c r="I111" s="31" t="s">
        <v>4738</v>
      </c>
      <c r="J111" s="31" t="s">
        <v>97</v>
      </c>
      <c r="K111" s="31" t="s">
        <v>4055</v>
      </c>
      <c r="L111">
        <v>0</v>
      </c>
      <c r="M111">
        <v>4</v>
      </c>
      <c r="N111" s="31" t="s">
        <v>96</v>
      </c>
      <c r="O111" s="31" t="s">
        <v>2059</v>
      </c>
    </row>
    <row r="112" spans="1:15" x14ac:dyDescent="0.2">
      <c r="A112" s="47" t="s">
        <v>4293</v>
      </c>
      <c r="B112" s="47"/>
      <c r="C112" s="47" t="s">
        <v>14</v>
      </c>
      <c r="D112" s="47" t="s">
        <v>24</v>
      </c>
      <c r="E112" s="47" t="s">
        <v>4644</v>
      </c>
      <c r="F112" s="31" t="s">
        <v>4057</v>
      </c>
      <c r="G112" t="s">
        <v>4404</v>
      </c>
      <c r="H112" t="s">
        <v>4808</v>
      </c>
      <c r="I112" s="31" t="s">
        <v>4738</v>
      </c>
      <c r="J112" s="31" t="s">
        <v>95</v>
      </c>
      <c r="K112" s="31" t="s">
        <v>4055</v>
      </c>
      <c r="L112">
        <v>0</v>
      </c>
      <c r="M112">
        <v>4</v>
      </c>
      <c r="N112" s="31" t="s">
        <v>96</v>
      </c>
      <c r="O112" s="31" t="s">
        <v>2059</v>
      </c>
    </row>
    <row r="113" spans="1:15" x14ac:dyDescent="0.2">
      <c r="A113" s="47" t="s">
        <v>4293</v>
      </c>
      <c r="B113" s="47"/>
      <c r="C113" s="47" t="s">
        <v>14</v>
      </c>
      <c r="D113" s="47" t="s">
        <v>24</v>
      </c>
      <c r="E113" s="47" t="s">
        <v>4645</v>
      </c>
      <c r="F113" s="31" t="s">
        <v>4057</v>
      </c>
      <c r="G113" t="s">
        <v>4405</v>
      </c>
      <c r="H113" t="s">
        <v>4808</v>
      </c>
      <c r="I113" s="31" t="s">
        <v>4738</v>
      </c>
      <c r="J113" s="31" t="s">
        <v>97</v>
      </c>
      <c r="K113" s="31" t="s">
        <v>4055</v>
      </c>
      <c r="L113">
        <v>0</v>
      </c>
      <c r="M113">
        <v>4</v>
      </c>
      <c r="N113" s="31" t="s">
        <v>96</v>
      </c>
      <c r="O113" s="31" t="s">
        <v>2059</v>
      </c>
    </row>
    <row r="114" spans="1:15" x14ac:dyDescent="0.2">
      <c r="A114" s="47" t="s">
        <v>4293</v>
      </c>
      <c r="B114" s="47"/>
      <c r="C114" s="47" t="s">
        <v>14</v>
      </c>
      <c r="D114" s="47" t="s">
        <v>24</v>
      </c>
      <c r="E114" s="47" t="s">
        <v>4646</v>
      </c>
      <c r="F114" s="31" t="s">
        <v>4057</v>
      </c>
      <c r="G114" t="s">
        <v>4406</v>
      </c>
      <c r="H114" t="s">
        <v>4808</v>
      </c>
      <c r="I114" s="31" t="s">
        <v>4738</v>
      </c>
      <c r="J114" s="31" t="s">
        <v>95</v>
      </c>
      <c r="K114" s="31" t="s">
        <v>4055</v>
      </c>
      <c r="L114">
        <v>0</v>
      </c>
      <c r="M114">
        <v>4</v>
      </c>
      <c r="N114" s="31" t="s">
        <v>96</v>
      </c>
      <c r="O114" s="31" t="s">
        <v>2059</v>
      </c>
    </row>
    <row r="115" spans="1:15" x14ac:dyDescent="0.2">
      <c r="A115" s="47" t="s">
        <v>4293</v>
      </c>
      <c r="B115" s="47"/>
      <c r="C115" s="47" t="s">
        <v>14</v>
      </c>
      <c r="D115" s="47" t="s">
        <v>24</v>
      </c>
      <c r="E115" s="47" t="s">
        <v>4647</v>
      </c>
      <c r="F115" s="31" t="s">
        <v>4057</v>
      </c>
      <c r="G115" t="s">
        <v>4407</v>
      </c>
      <c r="H115" t="s">
        <v>4808</v>
      </c>
      <c r="I115" s="31" t="s">
        <v>4738</v>
      </c>
      <c r="J115" s="31" t="s">
        <v>97</v>
      </c>
      <c r="K115" s="31" t="s">
        <v>4055</v>
      </c>
      <c r="L115">
        <v>0</v>
      </c>
      <c r="M115">
        <v>4</v>
      </c>
      <c r="N115" s="31" t="s">
        <v>96</v>
      </c>
      <c r="O115" s="31" t="s">
        <v>2059</v>
      </c>
    </row>
    <row r="116" spans="1:15" x14ac:dyDescent="0.2">
      <c r="A116" s="47" t="s">
        <v>4293</v>
      </c>
      <c r="B116" s="47"/>
      <c r="C116" s="47" t="s">
        <v>14</v>
      </c>
      <c r="D116" s="47" t="s">
        <v>24</v>
      </c>
      <c r="E116" s="47" t="s">
        <v>4648</v>
      </c>
      <c r="F116" s="31" t="s">
        <v>4057</v>
      </c>
      <c r="G116" t="s">
        <v>4408</v>
      </c>
      <c r="H116" t="s">
        <v>4808</v>
      </c>
      <c r="I116" s="31" t="s">
        <v>4738</v>
      </c>
      <c r="J116" s="31" t="s">
        <v>97</v>
      </c>
      <c r="K116" s="31" t="s">
        <v>4055</v>
      </c>
      <c r="L116">
        <v>0</v>
      </c>
      <c r="M116">
        <v>4</v>
      </c>
      <c r="N116" s="31" t="s">
        <v>96</v>
      </c>
      <c r="O116" s="31" t="s">
        <v>2059</v>
      </c>
    </row>
    <row r="117" spans="1:15" x14ac:dyDescent="0.2">
      <c r="A117" s="47" t="s">
        <v>4293</v>
      </c>
      <c r="B117" s="47"/>
      <c r="C117" s="47" t="s">
        <v>14</v>
      </c>
      <c r="D117" s="47" t="s">
        <v>24</v>
      </c>
      <c r="E117" s="47" t="s">
        <v>4649</v>
      </c>
      <c r="F117" s="31" t="s">
        <v>4057</v>
      </c>
      <c r="G117" t="s">
        <v>4409</v>
      </c>
      <c r="H117" t="s">
        <v>4808</v>
      </c>
      <c r="I117" s="31" t="s">
        <v>4738</v>
      </c>
      <c r="J117" s="31" t="s">
        <v>95</v>
      </c>
      <c r="K117" s="31" t="s">
        <v>4055</v>
      </c>
      <c r="L117">
        <v>0</v>
      </c>
      <c r="M117">
        <v>4</v>
      </c>
      <c r="N117" s="31" t="s">
        <v>96</v>
      </c>
      <c r="O117" s="31" t="s">
        <v>2059</v>
      </c>
    </row>
    <row r="118" spans="1:15" x14ac:dyDescent="0.2">
      <c r="A118" s="47" t="s">
        <v>4293</v>
      </c>
      <c r="B118" s="47"/>
      <c r="C118" s="47" t="s">
        <v>14</v>
      </c>
      <c r="D118" s="47" t="s">
        <v>24</v>
      </c>
      <c r="E118" s="47" t="s">
        <v>4650</v>
      </c>
      <c r="F118" s="31" t="s">
        <v>4057</v>
      </c>
      <c r="G118" t="s">
        <v>4410</v>
      </c>
      <c r="H118" t="s">
        <v>4808</v>
      </c>
      <c r="I118" s="31" t="s">
        <v>4738</v>
      </c>
      <c r="J118" s="31" t="s">
        <v>97</v>
      </c>
      <c r="K118" s="31" t="s">
        <v>4055</v>
      </c>
      <c r="L118">
        <v>0</v>
      </c>
      <c r="M118">
        <v>4</v>
      </c>
      <c r="N118" s="31" t="s">
        <v>96</v>
      </c>
      <c r="O118" s="31" t="s">
        <v>2059</v>
      </c>
    </row>
    <row r="119" spans="1:15" x14ac:dyDescent="0.2">
      <c r="A119" s="47" t="s">
        <v>4293</v>
      </c>
      <c r="B119" s="47"/>
      <c r="C119" s="47" t="s">
        <v>14</v>
      </c>
      <c r="D119" s="47" t="s">
        <v>24</v>
      </c>
      <c r="E119" s="47" t="s">
        <v>4651</v>
      </c>
      <c r="F119" s="31" t="s">
        <v>4057</v>
      </c>
      <c r="G119" t="s">
        <v>4411</v>
      </c>
      <c r="H119" t="s">
        <v>4808</v>
      </c>
      <c r="I119" s="31" t="s">
        <v>4738</v>
      </c>
      <c r="J119" s="31" t="s">
        <v>95</v>
      </c>
      <c r="K119" s="31" t="s">
        <v>4055</v>
      </c>
      <c r="L119">
        <v>0</v>
      </c>
      <c r="M119">
        <v>4</v>
      </c>
      <c r="N119" s="31" t="s">
        <v>96</v>
      </c>
      <c r="O119" s="31" t="s">
        <v>2059</v>
      </c>
    </row>
    <row r="120" spans="1:15" x14ac:dyDescent="0.2">
      <c r="A120" s="47" t="s">
        <v>4293</v>
      </c>
      <c r="B120" s="47"/>
      <c r="C120" s="47" t="s">
        <v>14</v>
      </c>
      <c r="D120" s="47" t="s">
        <v>24</v>
      </c>
      <c r="E120" s="47" t="s">
        <v>4652</v>
      </c>
      <c r="F120" s="31" t="s">
        <v>4057</v>
      </c>
      <c r="G120" t="s">
        <v>4412</v>
      </c>
      <c r="H120" t="s">
        <v>4808</v>
      </c>
      <c r="I120" s="31" t="s">
        <v>4738</v>
      </c>
      <c r="J120" s="31" t="s">
        <v>97</v>
      </c>
      <c r="K120" s="31" t="s">
        <v>4055</v>
      </c>
      <c r="L120">
        <v>0</v>
      </c>
      <c r="M120">
        <v>4</v>
      </c>
      <c r="N120" s="31" t="s">
        <v>96</v>
      </c>
      <c r="O120" s="31" t="s">
        <v>2059</v>
      </c>
    </row>
    <row r="121" spans="1:15" x14ac:dyDescent="0.2">
      <c r="A121" s="47" t="s">
        <v>4293</v>
      </c>
      <c r="B121" s="47"/>
      <c r="C121" s="47" t="s">
        <v>14</v>
      </c>
      <c r="D121" s="47" t="s">
        <v>24</v>
      </c>
      <c r="E121" s="47" t="s">
        <v>4653</v>
      </c>
      <c r="F121" s="31" t="s">
        <v>4057</v>
      </c>
      <c r="G121" t="s">
        <v>4413</v>
      </c>
      <c r="H121" t="s">
        <v>4808</v>
      </c>
      <c r="I121" s="31" t="s">
        <v>4738</v>
      </c>
      <c r="J121" s="31" t="s">
        <v>95</v>
      </c>
      <c r="K121" s="31" t="s">
        <v>4055</v>
      </c>
      <c r="L121">
        <v>0</v>
      </c>
      <c r="M121">
        <v>4</v>
      </c>
      <c r="N121" s="31" t="s">
        <v>96</v>
      </c>
      <c r="O121" s="31" t="s">
        <v>2059</v>
      </c>
    </row>
    <row r="122" spans="1:15" x14ac:dyDescent="0.2">
      <c r="A122" s="47" t="s">
        <v>4293</v>
      </c>
      <c r="B122" s="47"/>
      <c r="C122" s="47" t="s">
        <v>14</v>
      </c>
      <c r="D122" s="47" t="s">
        <v>24</v>
      </c>
      <c r="E122" s="47" t="s">
        <v>4654</v>
      </c>
      <c r="F122" s="31" t="s">
        <v>4057</v>
      </c>
      <c r="G122" t="s">
        <v>4414</v>
      </c>
      <c r="H122" t="s">
        <v>4808</v>
      </c>
      <c r="I122" s="31" t="s">
        <v>4738</v>
      </c>
      <c r="J122" s="31" t="s">
        <v>95</v>
      </c>
      <c r="K122" s="31" t="s">
        <v>4055</v>
      </c>
      <c r="L122">
        <v>0</v>
      </c>
      <c r="M122">
        <v>4</v>
      </c>
      <c r="N122" s="31" t="s">
        <v>96</v>
      </c>
      <c r="O122" s="31" t="s">
        <v>2059</v>
      </c>
    </row>
    <row r="123" spans="1:15" x14ac:dyDescent="0.2">
      <c r="A123" s="47" t="s">
        <v>4293</v>
      </c>
      <c r="B123" s="47"/>
      <c r="C123" s="47" t="s">
        <v>14</v>
      </c>
      <c r="D123" s="47" t="s">
        <v>24</v>
      </c>
      <c r="E123" s="47" t="s">
        <v>4655</v>
      </c>
      <c r="F123" s="31" t="s">
        <v>4057</v>
      </c>
      <c r="G123" t="s">
        <v>4415</v>
      </c>
      <c r="H123" t="s">
        <v>4808</v>
      </c>
      <c r="I123" s="31" t="s">
        <v>4738</v>
      </c>
      <c r="J123" s="31" t="s">
        <v>97</v>
      </c>
      <c r="K123" s="31" t="s">
        <v>4055</v>
      </c>
      <c r="L123">
        <v>0</v>
      </c>
      <c r="M123">
        <v>4</v>
      </c>
      <c r="N123" s="31" t="s">
        <v>96</v>
      </c>
      <c r="O123" s="31" t="s">
        <v>2059</v>
      </c>
    </row>
    <row r="124" spans="1:15" x14ac:dyDescent="0.2">
      <c r="A124" s="47" t="s">
        <v>4293</v>
      </c>
      <c r="B124" s="47"/>
      <c r="C124" s="47" t="s">
        <v>14</v>
      </c>
      <c r="D124" s="47" t="s">
        <v>24</v>
      </c>
      <c r="E124" s="47" t="s">
        <v>4656</v>
      </c>
      <c r="F124" s="31" t="s">
        <v>4057</v>
      </c>
      <c r="G124" t="s">
        <v>4416</v>
      </c>
      <c r="H124" t="s">
        <v>4808</v>
      </c>
      <c r="I124" s="31" t="s">
        <v>4738</v>
      </c>
      <c r="J124" s="31" t="s">
        <v>95</v>
      </c>
      <c r="K124" s="31" t="s">
        <v>4055</v>
      </c>
      <c r="L124">
        <v>0</v>
      </c>
      <c r="M124">
        <v>4</v>
      </c>
      <c r="N124" s="31" t="s">
        <v>96</v>
      </c>
      <c r="O124" s="31" t="s">
        <v>2059</v>
      </c>
    </row>
    <row r="125" spans="1:15" x14ac:dyDescent="0.2">
      <c r="A125" s="47" t="s">
        <v>4293</v>
      </c>
      <c r="B125" s="47"/>
      <c r="C125" s="47" t="s">
        <v>14</v>
      </c>
      <c r="D125" s="47" t="s">
        <v>24</v>
      </c>
      <c r="E125" s="47" t="s">
        <v>4657</v>
      </c>
      <c r="F125" s="31" t="s">
        <v>4057</v>
      </c>
      <c r="G125" t="s">
        <v>4417</v>
      </c>
      <c r="H125" t="s">
        <v>4808</v>
      </c>
      <c r="I125" s="31" t="s">
        <v>4738</v>
      </c>
      <c r="J125" s="31" t="s">
        <v>97</v>
      </c>
      <c r="K125" s="31" t="s">
        <v>4055</v>
      </c>
      <c r="L125">
        <v>0</v>
      </c>
      <c r="M125">
        <v>4</v>
      </c>
      <c r="N125" s="31" t="s">
        <v>96</v>
      </c>
      <c r="O125" s="31" t="s">
        <v>2059</v>
      </c>
    </row>
    <row r="126" spans="1:15" x14ac:dyDescent="0.2">
      <c r="A126" s="47" t="s">
        <v>4293</v>
      </c>
      <c r="B126" s="47"/>
      <c r="C126" s="47" t="s">
        <v>14</v>
      </c>
      <c r="D126" s="47" t="s">
        <v>24</v>
      </c>
      <c r="E126" s="47" t="s">
        <v>4658</v>
      </c>
      <c r="F126" s="31" t="s">
        <v>4057</v>
      </c>
      <c r="G126" t="s">
        <v>4418</v>
      </c>
      <c r="H126" t="s">
        <v>4808</v>
      </c>
      <c r="I126" s="31" t="s">
        <v>4738</v>
      </c>
      <c r="J126" s="31" t="s">
        <v>95</v>
      </c>
      <c r="K126" s="31" t="s">
        <v>4055</v>
      </c>
      <c r="L126">
        <v>0</v>
      </c>
      <c r="M126">
        <v>4</v>
      </c>
      <c r="N126" s="31" t="s">
        <v>96</v>
      </c>
      <c r="O126" s="31" t="s">
        <v>2059</v>
      </c>
    </row>
    <row r="127" spans="1:15" x14ac:dyDescent="0.2">
      <c r="A127" s="47" t="s">
        <v>4293</v>
      </c>
      <c r="B127" s="47"/>
      <c r="C127" s="47" t="s">
        <v>14</v>
      </c>
      <c r="D127" s="47" t="s">
        <v>24</v>
      </c>
      <c r="E127" s="47" t="s">
        <v>4659</v>
      </c>
      <c r="F127" s="31" t="s">
        <v>4057</v>
      </c>
      <c r="G127" t="s">
        <v>4419</v>
      </c>
      <c r="H127" t="s">
        <v>4808</v>
      </c>
      <c r="I127" s="31" t="s">
        <v>4738</v>
      </c>
      <c r="J127" s="31" t="s">
        <v>97</v>
      </c>
      <c r="K127" s="31" t="s">
        <v>4055</v>
      </c>
      <c r="L127">
        <v>0</v>
      </c>
      <c r="M127">
        <v>4</v>
      </c>
      <c r="N127" s="31" t="s">
        <v>96</v>
      </c>
      <c r="O127" s="31" t="s">
        <v>2059</v>
      </c>
    </row>
    <row r="128" spans="1:15" x14ac:dyDescent="0.2">
      <c r="A128" s="47" t="s">
        <v>4293</v>
      </c>
      <c r="B128" s="47"/>
      <c r="C128" s="47" t="s">
        <v>14</v>
      </c>
      <c r="D128" s="47" t="s">
        <v>24</v>
      </c>
      <c r="E128" s="47" t="s">
        <v>4660</v>
      </c>
      <c r="F128" s="31" t="s">
        <v>4057</v>
      </c>
      <c r="G128" t="s">
        <v>4420</v>
      </c>
      <c r="H128" t="s">
        <v>4808</v>
      </c>
      <c r="I128" s="31" t="s">
        <v>4738</v>
      </c>
      <c r="J128" s="31" t="s">
        <v>95</v>
      </c>
      <c r="K128" s="31" t="s">
        <v>4055</v>
      </c>
      <c r="L128">
        <v>0</v>
      </c>
      <c r="M128">
        <v>4</v>
      </c>
      <c r="N128" s="31" t="s">
        <v>96</v>
      </c>
      <c r="O128" s="31" t="s">
        <v>2059</v>
      </c>
    </row>
    <row r="129" spans="1:15" x14ac:dyDescent="0.2">
      <c r="A129" s="47" t="s">
        <v>4293</v>
      </c>
      <c r="B129" s="47"/>
      <c r="C129" s="47" t="s">
        <v>14</v>
      </c>
      <c r="D129" s="47" t="s">
        <v>24</v>
      </c>
      <c r="E129" s="47" t="s">
        <v>4661</v>
      </c>
      <c r="F129" s="31" t="s">
        <v>4057</v>
      </c>
      <c r="G129" t="s">
        <v>4421</v>
      </c>
      <c r="H129" t="s">
        <v>4808</v>
      </c>
      <c r="I129" s="31" t="s">
        <v>4738</v>
      </c>
      <c r="J129" s="31" t="s">
        <v>95</v>
      </c>
      <c r="K129" s="31" t="s">
        <v>4055</v>
      </c>
      <c r="L129">
        <v>0</v>
      </c>
      <c r="M129">
        <v>4</v>
      </c>
      <c r="N129" s="31" t="s">
        <v>96</v>
      </c>
      <c r="O129" s="31" t="s">
        <v>2059</v>
      </c>
    </row>
    <row r="130" spans="1:15" x14ac:dyDescent="0.2">
      <c r="A130" s="47" t="s">
        <v>4293</v>
      </c>
      <c r="B130" s="47"/>
      <c r="C130" s="47" t="s">
        <v>14</v>
      </c>
      <c r="D130" s="47" t="s">
        <v>24</v>
      </c>
      <c r="E130" s="47" t="s">
        <v>4662</v>
      </c>
      <c r="F130" s="31" t="s">
        <v>4057</v>
      </c>
      <c r="G130" t="s">
        <v>4422</v>
      </c>
      <c r="H130" t="s">
        <v>4808</v>
      </c>
      <c r="I130" s="31" t="s">
        <v>4738</v>
      </c>
      <c r="J130" s="31" t="s">
        <v>97</v>
      </c>
      <c r="K130" s="31" t="s">
        <v>4055</v>
      </c>
      <c r="L130">
        <v>0</v>
      </c>
      <c r="M130">
        <v>4</v>
      </c>
      <c r="N130" s="31" t="s">
        <v>96</v>
      </c>
      <c r="O130" s="31" t="s">
        <v>2059</v>
      </c>
    </row>
    <row r="131" spans="1:15" x14ac:dyDescent="0.2">
      <c r="A131" s="47" t="s">
        <v>4293</v>
      </c>
      <c r="B131" s="47"/>
      <c r="C131" s="47" t="s">
        <v>14</v>
      </c>
      <c r="D131" s="47" t="s">
        <v>24</v>
      </c>
      <c r="E131" s="47" t="s">
        <v>4663</v>
      </c>
      <c r="F131" s="31" t="s">
        <v>4057</v>
      </c>
      <c r="G131" t="s">
        <v>4423</v>
      </c>
      <c r="H131" t="s">
        <v>4808</v>
      </c>
      <c r="I131" s="31" t="s">
        <v>4738</v>
      </c>
      <c r="J131" s="31" t="s">
        <v>95</v>
      </c>
      <c r="K131" s="31" t="s">
        <v>4055</v>
      </c>
      <c r="L131">
        <v>0</v>
      </c>
      <c r="M131">
        <v>4</v>
      </c>
      <c r="N131" s="31" t="s">
        <v>96</v>
      </c>
      <c r="O131" s="31" t="s">
        <v>2059</v>
      </c>
    </row>
    <row r="132" spans="1:15" x14ac:dyDescent="0.2">
      <c r="A132" s="47" t="s">
        <v>4293</v>
      </c>
      <c r="B132" s="47"/>
      <c r="C132" s="47" t="s">
        <v>14</v>
      </c>
      <c r="D132" s="47" t="s">
        <v>24</v>
      </c>
      <c r="E132" s="47" t="s">
        <v>4664</v>
      </c>
      <c r="F132" s="31" t="s">
        <v>4057</v>
      </c>
      <c r="G132" t="s">
        <v>4424</v>
      </c>
      <c r="H132" t="s">
        <v>4808</v>
      </c>
      <c r="I132" s="31" t="s">
        <v>4738</v>
      </c>
      <c r="J132" s="31" t="s">
        <v>95</v>
      </c>
      <c r="K132" s="31" t="s">
        <v>4055</v>
      </c>
      <c r="L132">
        <v>0</v>
      </c>
      <c r="M132">
        <v>4</v>
      </c>
      <c r="N132" s="31" t="s">
        <v>96</v>
      </c>
      <c r="O132" s="31" t="s">
        <v>2059</v>
      </c>
    </row>
    <row r="133" spans="1:15" x14ac:dyDescent="0.2">
      <c r="A133" s="47" t="s">
        <v>4293</v>
      </c>
      <c r="B133" s="47"/>
      <c r="C133" s="47" t="s">
        <v>14</v>
      </c>
      <c r="D133" s="47" t="s">
        <v>24</v>
      </c>
      <c r="E133" s="47" t="s">
        <v>4665</v>
      </c>
      <c r="F133" s="31" t="s">
        <v>4057</v>
      </c>
      <c r="G133" t="s">
        <v>4425</v>
      </c>
      <c r="H133" t="s">
        <v>4808</v>
      </c>
      <c r="I133" s="31" t="s">
        <v>4738</v>
      </c>
      <c r="J133" s="31" t="s">
        <v>95</v>
      </c>
      <c r="K133" s="31" t="s">
        <v>4055</v>
      </c>
      <c r="L133">
        <v>0</v>
      </c>
      <c r="M133">
        <v>4</v>
      </c>
      <c r="N133" s="31" t="s">
        <v>96</v>
      </c>
      <c r="O133" s="31" t="s">
        <v>2059</v>
      </c>
    </row>
    <row r="134" spans="1:15" x14ac:dyDescent="0.2">
      <c r="A134" s="47" t="s">
        <v>4293</v>
      </c>
      <c r="B134" s="47"/>
      <c r="C134" s="47" t="s">
        <v>14</v>
      </c>
      <c r="D134" s="47" t="s">
        <v>24</v>
      </c>
      <c r="E134" s="47" t="s">
        <v>4666</v>
      </c>
      <c r="F134" s="31" t="s">
        <v>4057</v>
      </c>
      <c r="G134" t="s">
        <v>4426</v>
      </c>
      <c r="H134" t="s">
        <v>4808</v>
      </c>
      <c r="I134" s="31" t="s">
        <v>4738</v>
      </c>
      <c r="J134" s="31" t="s">
        <v>95</v>
      </c>
      <c r="K134" s="31" t="s">
        <v>4055</v>
      </c>
      <c r="L134">
        <v>0</v>
      </c>
      <c r="M134">
        <v>4</v>
      </c>
      <c r="N134" s="31" t="s">
        <v>96</v>
      </c>
      <c r="O134" s="31" t="s">
        <v>2059</v>
      </c>
    </row>
    <row r="135" spans="1:15" x14ac:dyDescent="0.2">
      <c r="A135" s="47" t="s">
        <v>4293</v>
      </c>
      <c r="B135" s="47"/>
      <c r="C135" s="47" t="s">
        <v>14</v>
      </c>
      <c r="D135" s="47" t="s">
        <v>24</v>
      </c>
      <c r="E135" s="47" t="s">
        <v>4667</v>
      </c>
      <c r="F135" s="31" t="s">
        <v>4057</v>
      </c>
      <c r="G135" t="s">
        <v>4427</v>
      </c>
      <c r="H135" t="s">
        <v>4808</v>
      </c>
      <c r="I135" s="31" t="s">
        <v>4738</v>
      </c>
      <c r="J135" s="31" t="s">
        <v>97</v>
      </c>
      <c r="K135" s="31" t="s">
        <v>4055</v>
      </c>
      <c r="L135">
        <v>0</v>
      </c>
      <c r="M135">
        <v>4</v>
      </c>
      <c r="N135" s="31" t="s">
        <v>96</v>
      </c>
      <c r="O135" s="31" t="s">
        <v>2059</v>
      </c>
    </row>
    <row r="136" spans="1:15" x14ac:dyDescent="0.2">
      <c r="A136" s="47" t="s">
        <v>4293</v>
      </c>
      <c r="B136" s="47"/>
      <c r="C136" s="47" t="s">
        <v>14</v>
      </c>
      <c r="D136" s="47" t="s">
        <v>24</v>
      </c>
      <c r="E136" s="47" t="s">
        <v>4668</v>
      </c>
      <c r="F136" s="31" t="s">
        <v>4057</v>
      </c>
      <c r="G136" t="s">
        <v>4428</v>
      </c>
      <c r="H136" t="s">
        <v>4808</v>
      </c>
      <c r="I136" s="31" t="s">
        <v>4738</v>
      </c>
      <c r="J136" s="31" t="s">
        <v>95</v>
      </c>
      <c r="K136" s="31" t="s">
        <v>4055</v>
      </c>
      <c r="L136">
        <v>0</v>
      </c>
      <c r="M136">
        <v>4</v>
      </c>
      <c r="N136" s="31" t="s">
        <v>96</v>
      </c>
      <c r="O136" s="31" t="s">
        <v>2059</v>
      </c>
    </row>
    <row r="137" spans="1:15" x14ac:dyDescent="0.2">
      <c r="A137" s="47" t="s">
        <v>4293</v>
      </c>
      <c r="B137" s="47"/>
      <c r="C137" s="47" t="s">
        <v>14</v>
      </c>
      <c r="D137" s="47" t="s">
        <v>24</v>
      </c>
      <c r="E137" s="47" t="s">
        <v>4669</v>
      </c>
      <c r="F137" s="31" t="s">
        <v>4057</v>
      </c>
      <c r="G137" t="s">
        <v>4429</v>
      </c>
      <c r="H137" t="s">
        <v>4808</v>
      </c>
      <c r="I137" s="31" t="s">
        <v>4738</v>
      </c>
      <c r="J137" s="31" t="s">
        <v>95</v>
      </c>
      <c r="K137" s="31" t="s">
        <v>4055</v>
      </c>
      <c r="L137">
        <v>0</v>
      </c>
      <c r="M137">
        <v>4</v>
      </c>
      <c r="N137" s="31" t="s">
        <v>96</v>
      </c>
      <c r="O137" s="31" t="s">
        <v>2059</v>
      </c>
    </row>
    <row r="138" spans="1:15" x14ac:dyDescent="0.2">
      <c r="A138" s="47" t="s">
        <v>4293</v>
      </c>
      <c r="B138" s="47"/>
      <c r="C138" s="47" t="s">
        <v>14</v>
      </c>
      <c r="D138" s="47" t="s">
        <v>24</v>
      </c>
      <c r="E138" s="47" t="s">
        <v>4670</v>
      </c>
      <c r="F138" s="31" t="s">
        <v>4057</v>
      </c>
      <c r="G138" t="s">
        <v>4430</v>
      </c>
      <c r="H138" t="s">
        <v>4808</v>
      </c>
      <c r="I138" s="31" t="s">
        <v>4738</v>
      </c>
      <c r="J138" s="31" t="s">
        <v>95</v>
      </c>
      <c r="K138" s="31" t="s">
        <v>4055</v>
      </c>
      <c r="L138">
        <v>0</v>
      </c>
      <c r="M138">
        <v>4</v>
      </c>
      <c r="N138" s="31" t="s">
        <v>96</v>
      </c>
      <c r="O138" s="31" t="s">
        <v>2059</v>
      </c>
    </row>
    <row r="139" spans="1:15" x14ac:dyDescent="0.2">
      <c r="A139" s="47" t="s">
        <v>4293</v>
      </c>
      <c r="B139" s="47"/>
      <c r="C139" s="47" t="s">
        <v>14</v>
      </c>
      <c r="D139" s="47" t="s">
        <v>24</v>
      </c>
      <c r="E139" s="47" t="s">
        <v>4671</v>
      </c>
      <c r="F139" s="31" t="s">
        <v>4057</v>
      </c>
      <c r="G139" t="s">
        <v>4431</v>
      </c>
      <c r="H139" t="s">
        <v>4808</v>
      </c>
      <c r="I139" s="31" t="s">
        <v>4738</v>
      </c>
      <c r="J139" s="31" t="s">
        <v>97</v>
      </c>
      <c r="K139" s="31" t="s">
        <v>4055</v>
      </c>
      <c r="L139">
        <v>0</v>
      </c>
      <c r="M139">
        <v>4</v>
      </c>
      <c r="N139" s="31" t="s">
        <v>96</v>
      </c>
      <c r="O139" s="31" t="s">
        <v>2059</v>
      </c>
    </row>
    <row r="140" spans="1:15" x14ac:dyDescent="0.2">
      <c r="A140" s="47" t="s">
        <v>4293</v>
      </c>
      <c r="B140" s="47"/>
      <c r="C140" s="47" t="s">
        <v>14</v>
      </c>
      <c r="D140" s="47" t="s">
        <v>24</v>
      </c>
      <c r="E140" s="47" t="s">
        <v>4672</v>
      </c>
      <c r="F140" s="31" t="s">
        <v>4057</v>
      </c>
      <c r="G140" t="s">
        <v>4432</v>
      </c>
      <c r="H140" t="s">
        <v>4808</v>
      </c>
      <c r="I140" s="31" t="s">
        <v>4738</v>
      </c>
      <c r="J140" s="31" t="s">
        <v>95</v>
      </c>
      <c r="K140" s="31" t="s">
        <v>4055</v>
      </c>
      <c r="L140">
        <v>0</v>
      </c>
      <c r="M140">
        <v>4</v>
      </c>
      <c r="N140" s="31" t="s">
        <v>96</v>
      </c>
      <c r="O140" s="31" t="s">
        <v>2059</v>
      </c>
    </row>
    <row r="141" spans="1:15" x14ac:dyDescent="0.2">
      <c r="A141" s="47" t="s">
        <v>4293</v>
      </c>
      <c r="B141" s="47"/>
      <c r="C141" s="47" t="s">
        <v>14</v>
      </c>
      <c r="D141" s="47" t="s">
        <v>24</v>
      </c>
      <c r="E141" s="47" t="s">
        <v>4673</v>
      </c>
      <c r="F141" s="31" t="s">
        <v>4057</v>
      </c>
      <c r="G141" t="s">
        <v>4433</v>
      </c>
      <c r="H141" t="s">
        <v>4808</v>
      </c>
      <c r="I141" s="31" t="s">
        <v>4738</v>
      </c>
      <c r="J141" s="31" t="s">
        <v>95</v>
      </c>
      <c r="K141" s="31" t="s">
        <v>4055</v>
      </c>
      <c r="L141">
        <v>0</v>
      </c>
      <c r="M141">
        <v>4</v>
      </c>
      <c r="N141" s="31" t="s">
        <v>96</v>
      </c>
      <c r="O141" s="31" t="s">
        <v>2059</v>
      </c>
    </row>
    <row r="142" spans="1:15" x14ac:dyDescent="0.2">
      <c r="A142" s="47" t="s">
        <v>4293</v>
      </c>
      <c r="B142" s="47"/>
      <c r="C142" s="47" t="s">
        <v>14</v>
      </c>
      <c r="D142" s="47" t="s">
        <v>24</v>
      </c>
      <c r="E142" s="47" t="s">
        <v>4674</v>
      </c>
      <c r="F142" s="31" t="s">
        <v>4057</v>
      </c>
      <c r="G142" t="s">
        <v>4434</v>
      </c>
      <c r="H142" t="s">
        <v>4808</v>
      </c>
      <c r="I142" s="31" t="s">
        <v>4738</v>
      </c>
      <c r="J142" s="31" t="s">
        <v>97</v>
      </c>
      <c r="K142" s="31" t="s">
        <v>4055</v>
      </c>
      <c r="L142">
        <v>0</v>
      </c>
      <c r="M142">
        <v>4</v>
      </c>
      <c r="N142" s="31" t="s">
        <v>96</v>
      </c>
      <c r="O142" s="31" t="s">
        <v>2059</v>
      </c>
    </row>
    <row r="143" spans="1:15" x14ac:dyDescent="0.2">
      <c r="A143" s="47" t="s">
        <v>4293</v>
      </c>
      <c r="B143" s="47"/>
      <c r="C143" s="47" t="s">
        <v>14</v>
      </c>
      <c r="D143" s="47" t="s">
        <v>24</v>
      </c>
      <c r="E143" s="47" t="s">
        <v>3211</v>
      </c>
      <c r="F143" s="31" t="s">
        <v>4057</v>
      </c>
      <c r="G143" t="s">
        <v>4435</v>
      </c>
      <c r="H143" t="s">
        <v>4808</v>
      </c>
      <c r="I143" s="31" t="s">
        <v>4738</v>
      </c>
      <c r="J143" s="31" t="s">
        <v>95</v>
      </c>
      <c r="K143" s="31" t="s">
        <v>4055</v>
      </c>
      <c r="L143">
        <v>0</v>
      </c>
      <c r="M143">
        <v>4</v>
      </c>
      <c r="N143" s="31" t="s">
        <v>96</v>
      </c>
      <c r="O143" s="31" t="s">
        <v>2059</v>
      </c>
    </row>
    <row r="144" spans="1:15" x14ac:dyDescent="0.2">
      <c r="A144" s="47" t="s">
        <v>4293</v>
      </c>
      <c r="B144" s="47"/>
      <c r="C144" s="47" t="s">
        <v>14</v>
      </c>
      <c r="D144" s="47" t="s">
        <v>24</v>
      </c>
      <c r="E144" s="47" t="s">
        <v>3250</v>
      </c>
      <c r="F144" s="31" t="s">
        <v>4057</v>
      </c>
      <c r="G144" t="s">
        <v>4436</v>
      </c>
      <c r="H144" t="s">
        <v>4808</v>
      </c>
      <c r="I144" s="31" t="s">
        <v>4738</v>
      </c>
      <c r="J144" s="31" t="s">
        <v>95</v>
      </c>
      <c r="K144" s="31" t="s">
        <v>4055</v>
      </c>
      <c r="L144">
        <v>0</v>
      </c>
      <c r="M144">
        <v>4</v>
      </c>
      <c r="N144" s="31" t="s">
        <v>96</v>
      </c>
      <c r="O144" s="31" t="s">
        <v>2059</v>
      </c>
    </row>
    <row r="145" spans="1:15" x14ac:dyDescent="0.2">
      <c r="A145" s="47" t="s">
        <v>4293</v>
      </c>
      <c r="B145" s="47"/>
      <c r="C145" s="47" t="s">
        <v>14</v>
      </c>
      <c r="D145" s="47" t="s">
        <v>24</v>
      </c>
      <c r="E145" s="47" t="s">
        <v>3213</v>
      </c>
      <c r="F145" s="31" t="s">
        <v>4057</v>
      </c>
      <c r="G145" t="s">
        <v>4437</v>
      </c>
      <c r="H145" t="s">
        <v>4808</v>
      </c>
      <c r="I145" s="31" t="s">
        <v>4738</v>
      </c>
      <c r="J145" s="31" t="s">
        <v>95</v>
      </c>
      <c r="K145" s="31" t="s">
        <v>4055</v>
      </c>
      <c r="L145">
        <v>0</v>
      </c>
      <c r="M145">
        <v>4</v>
      </c>
      <c r="N145" s="31" t="s">
        <v>96</v>
      </c>
      <c r="O145" s="31" t="s">
        <v>2059</v>
      </c>
    </row>
    <row r="146" spans="1:15" x14ac:dyDescent="0.2">
      <c r="A146" s="48" t="s">
        <v>4293</v>
      </c>
      <c r="B146" s="48"/>
      <c r="C146" s="48" t="s">
        <v>14</v>
      </c>
      <c r="D146" s="48" t="s">
        <v>39</v>
      </c>
      <c r="E146" s="48" t="s">
        <v>3299</v>
      </c>
      <c r="F146" s="31" t="s">
        <v>4057</v>
      </c>
      <c r="G146" t="s">
        <v>4438</v>
      </c>
      <c r="H146" t="s">
        <v>4808</v>
      </c>
      <c r="I146" s="31" t="s">
        <v>4738</v>
      </c>
      <c r="J146" s="31" t="s">
        <v>97</v>
      </c>
      <c r="K146" s="31" t="s">
        <v>4055</v>
      </c>
      <c r="L146">
        <v>0</v>
      </c>
      <c r="M146">
        <v>4</v>
      </c>
      <c r="N146" s="31" t="s">
        <v>96</v>
      </c>
      <c r="O146" s="31" t="s">
        <v>2059</v>
      </c>
    </row>
    <row r="147" spans="1:15" x14ac:dyDescent="0.2">
      <c r="A147" s="48" t="s">
        <v>4293</v>
      </c>
      <c r="B147" s="48"/>
      <c r="C147" s="48" t="s">
        <v>14</v>
      </c>
      <c r="D147" s="48" t="s">
        <v>39</v>
      </c>
      <c r="E147" s="48" t="s">
        <v>3272</v>
      </c>
      <c r="F147" s="31" t="s">
        <v>4057</v>
      </c>
      <c r="G147" t="s">
        <v>4439</v>
      </c>
      <c r="H147" t="s">
        <v>4808</v>
      </c>
      <c r="I147" s="31" t="s">
        <v>4738</v>
      </c>
      <c r="J147" s="31" t="s">
        <v>95</v>
      </c>
      <c r="K147" s="31" t="s">
        <v>4055</v>
      </c>
      <c r="L147">
        <v>0</v>
      </c>
      <c r="M147">
        <v>4</v>
      </c>
      <c r="N147" s="31" t="s">
        <v>96</v>
      </c>
      <c r="O147" s="31" t="s">
        <v>2059</v>
      </c>
    </row>
    <row r="148" spans="1:15" x14ac:dyDescent="0.2">
      <c r="A148" s="48" t="s">
        <v>4293</v>
      </c>
      <c r="B148" s="48"/>
      <c r="C148" s="48" t="s">
        <v>14</v>
      </c>
      <c r="D148" s="48" t="s">
        <v>39</v>
      </c>
      <c r="E148" s="48" t="s">
        <v>3326</v>
      </c>
      <c r="F148" s="31" t="s">
        <v>4057</v>
      </c>
      <c r="G148" t="s">
        <v>4440</v>
      </c>
      <c r="H148" t="s">
        <v>4808</v>
      </c>
      <c r="I148" s="31" t="s">
        <v>4738</v>
      </c>
      <c r="J148" s="31" t="s">
        <v>97</v>
      </c>
      <c r="K148" s="31" t="s">
        <v>4055</v>
      </c>
      <c r="L148">
        <v>0</v>
      </c>
      <c r="M148">
        <v>4</v>
      </c>
      <c r="N148" s="31" t="s">
        <v>96</v>
      </c>
      <c r="O148" s="31" t="s">
        <v>2059</v>
      </c>
    </row>
    <row r="149" spans="1:15" x14ac:dyDescent="0.2">
      <c r="A149" s="48" t="s">
        <v>4293</v>
      </c>
      <c r="B149" s="48"/>
      <c r="C149" s="48" t="s">
        <v>14</v>
      </c>
      <c r="D149" s="48" t="s">
        <v>39</v>
      </c>
      <c r="E149" s="48" t="s">
        <v>3301</v>
      </c>
      <c r="F149" s="31" t="s">
        <v>4057</v>
      </c>
      <c r="G149" t="s">
        <v>4441</v>
      </c>
      <c r="H149" t="s">
        <v>4808</v>
      </c>
      <c r="I149" s="31" t="s">
        <v>4738</v>
      </c>
      <c r="J149" s="31" t="s">
        <v>95</v>
      </c>
      <c r="K149" s="31" t="s">
        <v>4055</v>
      </c>
      <c r="L149">
        <v>0</v>
      </c>
      <c r="M149">
        <v>4</v>
      </c>
      <c r="N149" s="31" t="s">
        <v>96</v>
      </c>
      <c r="O149" s="31" t="s">
        <v>2059</v>
      </c>
    </row>
    <row r="150" spans="1:15" x14ac:dyDescent="0.2">
      <c r="A150" s="48" t="s">
        <v>4293</v>
      </c>
      <c r="B150" s="48"/>
      <c r="C150" s="48" t="s">
        <v>14</v>
      </c>
      <c r="D150" s="48" t="s">
        <v>39</v>
      </c>
      <c r="E150" s="48" t="s">
        <v>3328</v>
      </c>
      <c r="F150" s="31" t="s">
        <v>4057</v>
      </c>
      <c r="G150" t="s">
        <v>4442</v>
      </c>
      <c r="H150" t="s">
        <v>4808</v>
      </c>
      <c r="I150" s="31" t="s">
        <v>4738</v>
      </c>
      <c r="J150" s="31" t="s">
        <v>97</v>
      </c>
      <c r="K150" s="31" t="s">
        <v>4055</v>
      </c>
      <c r="L150">
        <v>0</v>
      </c>
      <c r="M150">
        <v>4</v>
      </c>
      <c r="N150" s="31" t="s">
        <v>96</v>
      </c>
      <c r="O150" s="31" t="s">
        <v>2059</v>
      </c>
    </row>
    <row r="151" spans="1:15" x14ac:dyDescent="0.2">
      <c r="A151" s="48" t="s">
        <v>4293</v>
      </c>
      <c r="B151" s="48"/>
      <c r="C151" s="48" t="s">
        <v>14</v>
      </c>
      <c r="D151" s="48" t="s">
        <v>39</v>
      </c>
      <c r="E151" s="48" t="s">
        <v>4675</v>
      </c>
      <c r="F151" s="31" t="s">
        <v>4057</v>
      </c>
      <c r="G151" t="s">
        <v>4443</v>
      </c>
      <c r="H151" t="s">
        <v>4808</v>
      </c>
      <c r="I151" s="31" t="s">
        <v>4738</v>
      </c>
      <c r="J151" s="31" t="s">
        <v>95</v>
      </c>
      <c r="K151" s="31" t="s">
        <v>4055</v>
      </c>
      <c r="L151">
        <v>0</v>
      </c>
      <c r="M151">
        <v>4</v>
      </c>
      <c r="N151" s="31" t="s">
        <v>96</v>
      </c>
      <c r="O151" s="31" t="s">
        <v>2059</v>
      </c>
    </row>
    <row r="152" spans="1:15" x14ac:dyDescent="0.2">
      <c r="A152" s="48" t="s">
        <v>4293</v>
      </c>
      <c r="B152" s="48"/>
      <c r="C152" s="48" t="s">
        <v>14</v>
      </c>
      <c r="D152" s="48" t="s">
        <v>39</v>
      </c>
      <c r="E152" s="48" t="s">
        <v>4676</v>
      </c>
      <c r="F152" s="31" t="s">
        <v>4057</v>
      </c>
      <c r="G152" t="s">
        <v>4444</v>
      </c>
      <c r="H152" t="s">
        <v>4808</v>
      </c>
      <c r="I152" s="31" t="s">
        <v>4738</v>
      </c>
      <c r="J152" s="31" t="s">
        <v>95</v>
      </c>
      <c r="K152" s="31" t="s">
        <v>4055</v>
      </c>
      <c r="L152">
        <v>0</v>
      </c>
      <c r="M152">
        <v>4</v>
      </c>
      <c r="N152" s="31" t="s">
        <v>96</v>
      </c>
      <c r="O152" s="31" t="s">
        <v>2059</v>
      </c>
    </row>
    <row r="153" spans="1:15" x14ac:dyDescent="0.2">
      <c r="A153" s="48" t="s">
        <v>4293</v>
      </c>
      <c r="B153" s="48"/>
      <c r="C153" s="48" t="s">
        <v>14</v>
      </c>
      <c r="D153" s="48" t="s">
        <v>39</v>
      </c>
      <c r="E153" s="48" t="s">
        <v>3303</v>
      </c>
      <c r="F153" s="31" t="s">
        <v>4057</v>
      </c>
      <c r="G153" t="s">
        <v>4445</v>
      </c>
      <c r="H153" t="s">
        <v>4808</v>
      </c>
      <c r="I153" s="31" t="s">
        <v>4738</v>
      </c>
      <c r="J153" s="31" t="s">
        <v>97</v>
      </c>
      <c r="K153" s="31" t="s">
        <v>4055</v>
      </c>
      <c r="L153">
        <v>0</v>
      </c>
      <c r="M153">
        <v>4</v>
      </c>
      <c r="N153" s="31" t="s">
        <v>96</v>
      </c>
      <c r="O153" s="31" t="s">
        <v>2059</v>
      </c>
    </row>
    <row r="154" spans="1:15" x14ac:dyDescent="0.2">
      <c r="A154" s="48" t="s">
        <v>4293</v>
      </c>
      <c r="B154" s="48"/>
      <c r="C154" s="48" t="s">
        <v>14</v>
      </c>
      <c r="D154" s="48" t="s">
        <v>39</v>
      </c>
      <c r="E154" s="48" t="s">
        <v>3330</v>
      </c>
      <c r="F154" s="31" t="s">
        <v>4057</v>
      </c>
      <c r="G154" t="s">
        <v>4446</v>
      </c>
      <c r="H154" t="s">
        <v>4808</v>
      </c>
      <c r="I154" s="31" t="s">
        <v>4738</v>
      </c>
      <c r="J154" s="31" t="s">
        <v>95</v>
      </c>
      <c r="K154" s="31" t="s">
        <v>4055</v>
      </c>
      <c r="L154">
        <v>0</v>
      </c>
      <c r="M154">
        <v>4</v>
      </c>
      <c r="N154" s="31" t="s">
        <v>96</v>
      </c>
      <c r="O154" s="31" t="s">
        <v>2059</v>
      </c>
    </row>
    <row r="155" spans="1:15" x14ac:dyDescent="0.2">
      <c r="A155" s="48" t="s">
        <v>4293</v>
      </c>
      <c r="B155" s="48"/>
      <c r="C155" s="48" t="s">
        <v>14</v>
      </c>
      <c r="D155" s="48" t="s">
        <v>39</v>
      </c>
      <c r="E155" s="48" t="s">
        <v>3332</v>
      </c>
      <c r="F155" s="31" t="s">
        <v>4057</v>
      </c>
      <c r="G155" t="s">
        <v>4447</v>
      </c>
      <c r="H155" t="s">
        <v>4808</v>
      </c>
      <c r="I155" s="31" t="s">
        <v>4738</v>
      </c>
      <c r="J155" s="31" t="s">
        <v>97</v>
      </c>
      <c r="K155" s="31" t="s">
        <v>4055</v>
      </c>
      <c r="L155">
        <v>0</v>
      </c>
      <c r="M155">
        <v>4</v>
      </c>
      <c r="N155" s="31" t="s">
        <v>96</v>
      </c>
      <c r="O155" s="31" t="s">
        <v>2059</v>
      </c>
    </row>
    <row r="156" spans="1:15" x14ac:dyDescent="0.2">
      <c r="A156" s="48" t="s">
        <v>4293</v>
      </c>
      <c r="B156" s="48"/>
      <c r="C156" s="48" t="s">
        <v>14</v>
      </c>
      <c r="D156" s="48" t="s">
        <v>39</v>
      </c>
      <c r="E156" s="48" t="s">
        <v>3274</v>
      </c>
      <c r="F156" s="31" t="s">
        <v>4057</v>
      </c>
      <c r="G156" t="s">
        <v>4448</v>
      </c>
      <c r="H156" t="s">
        <v>4808</v>
      </c>
      <c r="I156" s="31" t="s">
        <v>4738</v>
      </c>
      <c r="J156" s="31" t="s">
        <v>95</v>
      </c>
      <c r="K156" s="31" t="s">
        <v>4055</v>
      </c>
      <c r="L156">
        <v>0</v>
      </c>
      <c r="M156">
        <v>4</v>
      </c>
      <c r="N156" s="31" t="s">
        <v>96</v>
      </c>
      <c r="O156" s="31" t="s">
        <v>2059</v>
      </c>
    </row>
    <row r="157" spans="1:15" x14ac:dyDescent="0.2">
      <c r="A157" s="48" t="s">
        <v>4293</v>
      </c>
      <c r="B157" s="48"/>
      <c r="C157" s="48" t="s">
        <v>14</v>
      </c>
      <c r="D157" s="48" t="s">
        <v>39</v>
      </c>
      <c r="E157" s="48" t="s">
        <v>4677</v>
      </c>
      <c r="F157" s="31" t="s">
        <v>4057</v>
      </c>
      <c r="G157" t="s">
        <v>4449</v>
      </c>
      <c r="H157" t="s">
        <v>4808</v>
      </c>
      <c r="I157" s="31" t="s">
        <v>4738</v>
      </c>
      <c r="J157" s="31" t="s">
        <v>97</v>
      </c>
      <c r="K157" s="31" t="s">
        <v>4055</v>
      </c>
      <c r="L157">
        <v>0</v>
      </c>
      <c r="M157">
        <v>4</v>
      </c>
      <c r="N157" s="31" t="s">
        <v>96</v>
      </c>
      <c r="O157" s="31" t="s">
        <v>2059</v>
      </c>
    </row>
    <row r="158" spans="1:15" x14ac:dyDescent="0.2">
      <c r="A158" s="48" t="s">
        <v>4293</v>
      </c>
      <c r="B158" s="48"/>
      <c r="C158" s="48" t="s">
        <v>14</v>
      </c>
      <c r="D158" s="48" t="s">
        <v>39</v>
      </c>
      <c r="E158" s="48" t="s">
        <v>3334</v>
      </c>
      <c r="F158" s="31" t="s">
        <v>4057</v>
      </c>
      <c r="G158" t="s">
        <v>4450</v>
      </c>
      <c r="H158" t="s">
        <v>4808</v>
      </c>
      <c r="I158" s="31" t="s">
        <v>4738</v>
      </c>
      <c r="J158" s="31" t="s">
        <v>97</v>
      </c>
      <c r="K158" s="31" t="s">
        <v>4055</v>
      </c>
      <c r="L158">
        <v>0</v>
      </c>
      <c r="M158">
        <v>4</v>
      </c>
      <c r="N158" s="31" t="s">
        <v>96</v>
      </c>
      <c r="O158" s="31" t="s">
        <v>2059</v>
      </c>
    </row>
    <row r="159" spans="1:15" x14ac:dyDescent="0.2">
      <c r="A159" s="48" t="s">
        <v>4293</v>
      </c>
      <c r="B159" s="48"/>
      <c r="C159" s="48" t="s">
        <v>14</v>
      </c>
      <c r="D159" s="48" t="s">
        <v>39</v>
      </c>
      <c r="E159" s="48" t="s">
        <v>4678</v>
      </c>
      <c r="F159" s="31" t="s">
        <v>4057</v>
      </c>
      <c r="G159" t="s">
        <v>4451</v>
      </c>
      <c r="H159" t="s">
        <v>4808</v>
      </c>
      <c r="I159" s="31" t="s">
        <v>4738</v>
      </c>
      <c r="J159" s="31" t="s">
        <v>95</v>
      </c>
      <c r="K159" s="31" t="s">
        <v>4055</v>
      </c>
      <c r="L159">
        <v>0</v>
      </c>
      <c r="M159">
        <v>4</v>
      </c>
      <c r="N159" s="31" t="s">
        <v>96</v>
      </c>
      <c r="O159" s="31" t="s">
        <v>2059</v>
      </c>
    </row>
    <row r="160" spans="1:15" x14ac:dyDescent="0.2">
      <c r="A160" s="48" t="s">
        <v>4293</v>
      </c>
      <c r="B160" s="48"/>
      <c r="C160" s="48" t="s">
        <v>14</v>
      </c>
      <c r="D160" s="48" t="s">
        <v>39</v>
      </c>
      <c r="E160" s="48" t="s">
        <v>2754</v>
      </c>
      <c r="F160" s="31" t="s">
        <v>4057</v>
      </c>
      <c r="G160" t="s">
        <v>4452</v>
      </c>
      <c r="H160" t="s">
        <v>4808</v>
      </c>
      <c r="I160" s="31" t="s">
        <v>4738</v>
      </c>
      <c r="J160" s="31" t="s">
        <v>97</v>
      </c>
      <c r="K160" s="31" t="s">
        <v>4055</v>
      </c>
      <c r="L160">
        <v>0</v>
      </c>
      <c r="M160">
        <v>4</v>
      </c>
      <c r="N160" s="31" t="s">
        <v>96</v>
      </c>
      <c r="O160" s="31" t="s">
        <v>2059</v>
      </c>
    </row>
    <row r="161" spans="1:15" x14ac:dyDescent="0.2">
      <c r="A161" s="48" t="s">
        <v>4293</v>
      </c>
      <c r="B161" s="48"/>
      <c r="C161" s="48" t="s">
        <v>14</v>
      </c>
      <c r="D161" s="48" t="s">
        <v>39</v>
      </c>
      <c r="E161" s="48" t="s">
        <v>4679</v>
      </c>
      <c r="F161" s="31" t="s">
        <v>4057</v>
      </c>
      <c r="G161" t="s">
        <v>4453</v>
      </c>
      <c r="H161" t="s">
        <v>4808</v>
      </c>
      <c r="I161" s="31" t="s">
        <v>4738</v>
      </c>
      <c r="J161" s="31" t="s">
        <v>95</v>
      </c>
      <c r="K161" s="31" t="s">
        <v>4055</v>
      </c>
      <c r="L161">
        <v>0</v>
      </c>
      <c r="M161">
        <v>4</v>
      </c>
      <c r="N161" s="31" t="s">
        <v>96</v>
      </c>
      <c r="O161" s="31" t="s">
        <v>2059</v>
      </c>
    </row>
    <row r="162" spans="1:15" x14ac:dyDescent="0.2">
      <c r="A162" s="48" t="s">
        <v>4293</v>
      </c>
      <c r="B162" s="48"/>
      <c r="C162" s="48" t="s">
        <v>14</v>
      </c>
      <c r="D162" s="48" t="s">
        <v>39</v>
      </c>
      <c r="E162" s="48" t="s">
        <v>3305</v>
      </c>
      <c r="F162" s="31" t="s">
        <v>4057</v>
      </c>
      <c r="G162" t="s">
        <v>4454</v>
      </c>
      <c r="H162" t="s">
        <v>4808</v>
      </c>
      <c r="I162" s="31" t="s">
        <v>4738</v>
      </c>
      <c r="J162" s="31" t="s">
        <v>97</v>
      </c>
      <c r="K162" s="31" t="s">
        <v>4055</v>
      </c>
      <c r="L162">
        <v>0</v>
      </c>
      <c r="M162">
        <v>4</v>
      </c>
      <c r="N162" s="31" t="s">
        <v>96</v>
      </c>
      <c r="O162" s="31" t="s">
        <v>2059</v>
      </c>
    </row>
    <row r="163" spans="1:15" x14ac:dyDescent="0.2">
      <c r="A163" s="48" t="s">
        <v>4293</v>
      </c>
      <c r="B163" s="48"/>
      <c r="C163" s="48" t="s">
        <v>14</v>
      </c>
      <c r="D163" s="48" t="s">
        <v>39</v>
      </c>
      <c r="E163" s="48" t="s">
        <v>4680</v>
      </c>
      <c r="F163" s="31" t="s">
        <v>4057</v>
      </c>
      <c r="G163" t="s">
        <v>4455</v>
      </c>
      <c r="H163" t="s">
        <v>4808</v>
      </c>
      <c r="I163" s="31" t="s">
        <v>4738</v>
      </c>
      <c r="J163" s="31" t="s">
        <v>95</v>
      </c>
      <c r="K163" s="31" t="s">
        <v>4055</v>
      </c>
      <c r="L163">
        <v>0</v>
      </c>
      <c r="M163">
        <v>4</v>
      </c>
      <c r="N163" s="31" t="s">
        <v>96</v>
      </c>
      <c r="O163" s="31" t="s">
        <v>2059</v>
      </c>
    </row>
    <row r="164" spans="1:15" x14ac:dyDescent="0.2">
      <c r="A164" s="48" t="s">
        <v>4293</v>
      </c>
      <c r="B164" s="48"/>
      <c r="C164" s="48" t="s">
        <v>14</v>
      </c>
      <c r="D164" s="48" t="s">
        <v>39</v>
      </c>
      <c r="E164" s="48" t="s">
        <v>3337</v>
      </c>
      <c r="F164" s="31" t="s">
        <v>4057</v>
      </c>
      <c r="G164" t="s">
        <v>4456</v>
      </c>
      <c r="H164" t="s">
        <v>4808</v>
      </c>
      <c r="I164" s="31" t="s">
        <v>4738</v>
      </c>
      <c r="J164" s="31" t="s">
        <v>95</v>
      </c>
      <c r="K164" s="31" t="s">
        <v>4055</v>
      </c>
      <c r="L164">
        <v>0</v>
      </c>
      <c r="M164">
        <v>4</v>
      </c>
      <c r="N164" s="31" t="s">
        <v>96</v>
      </c>
      <c r="O164" s="31" t="s">
        <v>2059</v>
      </c>
    </row>
    <row r="165" spans="1:15" x14ac:dyDescent="0.2">
      <c r="A165" s="48" t="s">
        <v>4293</v>
      </c>
      <c r="B165" s="48"/>
      <c r="C165" s="48" t="s">
        <v>14</v>
      </c>
      <c r="D165" s="48" t="s">
        <v>39</v>
      </c>
      <c r="E165" s="48" t="s">
        <v>3339</v>
      </c>
      <c r="F165" s="31" t="s">
        <v>4057</v>
      </c>
      <c r="G165" t="s">
        <v>4457</v>
      </c>
      <c r="H165" t="s">
        <v>4808</v>
      </c>
      <c r="I165" s="31" t="s">
        <v>4738</v>
      </c>
      <c r="J165" s="31" t="s">
        <v>97</v>
      </c>
      <c r="K165" s="31" t="s">
        <v>4055</v>
      </c>
      <c r="L165">
        <v>0</v>
      </c>
      <c r="M165">
        <v>4</v>
      </c>
      <c r="N165" s="31" t="s">
        <v>96</v>
      </c>
      <c r="O165" s="31" t="s">
        <v>2059</v>
      </c>
    </row>
    <row r="166" spans="1:15" x14ac:dyDescent="0.2">
      <c r="A166" s="48" t="s">
        <v>4293</v>
      </c>
      <c r="B166" s="48"/>
      <c r="C166" s="48" t="s">
        <v>14</v>
      </c>
      <c r="D166" s="48" t="s">
        <v>39</v>
      </c>
      <c r="E166" s="48" t="s">
        <v>4681</v>
      </c>
      <c r="F166" s="31" t="s">
        <v>4057</v>
      </c>
      <c r="G166" t="s">
        <v>4458</v>
      </c>
      <c r="H166" t="s">
        <v>4808</v>
      </c>
      <c r="I166" s="31" t="s">
        <v>4738</v>
      </c>
      <c r="J166" s="31" t="s">
        <v>95</v>
      </c>
      <c r="K166" s="31" t="s">
        <v>4055</v>
      </c>
      <c r="L166">
        <v>0</v>
      </c>
      <c r="M166">
        <v>4</v>
      </c>
      <c r="N166" s="31" t="s">
        <v>96</v>
      </c>
      <c r="O166" s="31" t="s">
        <v>2059</v>
      </c>
    </row>
    <row r="167" spans="1:15" x14ac:dyDescent="0.2">
      <c r="A167" s="48" t="s">
        <v>4293</v>
      </c>
      <c r="B167" s="48"/>
      <c r="C167" s="48" t="s">
        <v>14</v>
      </c>
      <c r="D167" s="48" t="s">
        <v>39</v>
      </c>
      <c r="E167" s="48" t="s">
        <v>2751</v>
      </c>
      <c r="F167" s="31" t="s">
        <v>4057</v>
      </c>
      <c r="G167" t="s">
        <v>4459</v>
      </c>
      <c r="H167" t="s">
        <v>4808</v>
      </c>
      <c r="I167" s="31" t="s">
        <v>4738</v>
      </c>
      <c r="J167" s="31" t="s">
        <v>97</v>
      </c>
      <c r="K167" s="31" t="s">
        <v>4055</v>
      </c>
      <c r="L167">
        <v>0</v>
      </c>
      <c r="M167">
        <v>4</v>
      </c>
      <c r="N167" s="31" t="s">
        <v>96</v>
      </c>
      <c r="O167" s="31" t="s">
        <v>2059</v>
      </c>
    </row>
    <row r="168" spans="1:15" x14ac:dyDescent="0.2">
      <c r="A168" s="48" t="s">
        <v>4293</v>
      </c>
      <c r="B168" s="48"/>
      <c r="C168" s="48" t="s">
        <v>14</v>
      </c>
      <c r="D168" s="48" t="s">
        <v>39</v>
      </c>
      <c r="E168" s="48" t="s">
        <v>4682</v>
      </c>
      <c r="F168" s="31" t="s">
        <v>4057</v>
      </c>
      <c r="G168" t="s">
        <v>4460</v>
      </c>
      <c r="H168" t="s">
        <v>4808</v>
      </c>
      <c r="I168" s="31" t="s">
        <v>4738</v>
      </c>
      <c r="J168" s="31" t="s">
        <v>95</v>
      </c>
      <c r="K168" s="31" t="s">
        <v>4055</v>
      </c>
      <c r="L168">
        <v>0</v>
      </c>
      <c r="M168">
        <v>4</v>
      </c>
      <c r="N168" s="31" t="s">
        <v>96</v>
      </c>
      <c r="O168" s="31" t="s">
        <v>2059</v>
      </c>
    </row>
    <row r="169" spans="1:15" x14ac:dyDescent="0.2">
      <c r="A169" s="48" t="s">
        <v>4293</v>
      </c>
      <c r="B169" s="48"/>
      <c r="C169" s="48" t="s">
        <v>14</v>
      </c>
      <c r="D169" s="48" t="s">
        <v>39</v>
      </c>
      <c r="E169" s="48" t="s">
        <v>4683</v>
      </c>
      <c r="F169" s="31" t="s">
        <v>4057</v>
      </c>
      <c r="G169" t="s">
        <v>4461</v>
      </c>
      <c r="H169" t="s">
        <v>4808</v>
      </c>
      <c r="I169" s="31" t="s">
        <v>4738</v>
      </c>
      <c r="J169" s="31" t="s">
        <v>97</v>
      </c>
      <c r="K169" s="31" t="s">
        <v>4055</v>
      </c>
      <c r="L169">
        <v>0</v>
      </c>
      <c r="M169">
        <v>4</v>
      </c>
      <c r="N169" s="31" t="s">
        <v>96</v>
      </c>
      <c r="O169" s="31" t="s">
        <v>2059</v>
      </c>
    </row>
    <row r="170" spans="1:15" x14ac:dyDescent="0.2">
      <c r="A170" s="48" t="s">
        <v>4293</v>
      </c>
      <c r="B170" s="48"/>
      <c r="C170" s="48" t="s">
        <v>14</v>
      </c>
      <c r="D170" s="48" t="s">
        <v>39</v>
      </c>
      <c r="E170" s="48" t="s">
        <v>3341</v>
      </c>
      <c r="F170" s="31" t="s">
        <v>4057</v>
      </c>
      <c r="G170" t="s">
        <v>4462</v>
      </c>
      <c r="H170" t="s">
        <v>4808</v>
      </c>
      <c r="I170" s="31" t="s">
        <v>4738</v>
      </c>
      <c r="J170" s="31" t="s">
        <v>97</v>
      </c>
      <c r="K170" s="31" t="s">
        <v>4055</v>
      </c>
      <c r="L170">
        <v>0</v>
      </c>
      <c r="M170">
        <v>4</v>
      </c>
      <c r="N170" s="31" t="s">
        <v>96</v>
      </c>
      <c r="O170" s="31" t="s">
        <v>2059</v>
      </c>
    </row>
    <row r="171" spans="1:15" x14ac:dyDescent="0.2">
      <c r="A171" s="48" t="s">
        <v>4293</v>
      </c>
      <c r="B171" s="48"/>
      <c r="C171" s="48" t="s">
        <v>14</v>
      </c>
      <c r="D171" s="48" t="s">
        <v>39</v>
      </c>
      <c r="E171" s="48" t="s">
        <v>3276</v>
      </c>
      <c r="F171" s="31" t="s">
        <v>4057</v>
      </c>
      <c r="G171" t="s">
        <v>4463</v>
      </c>
      <c r="H171" t="s">
        <v>4808</v>
      </c>
      <c r="I171" s="31" t="s">
        <v>4738</v>
      </c>
      <c r="J171" s="31" t="s">
        <v>95</v>
      </c>
      <c r="K171" s="31" t="s">
        <v>4055</v>
      </c>
      <c r="L171">
        <v>0</v>
      </c>
      <c r="M171">
        <v>4</v>
      </c>
      <c r="N171" s="31" t="s">
        <v>96</v>
      </c>
      <c r="O171" s="31" t="s">
        <v>2059</v>
      </c>
    </row>
    <row r="172" spans="1:15" x14ac:dyDescent="0.2">
      <c r="A172" s="48" t="s">
        <v>4293</v>
      </c>
      <c r="B172" s="48"/>
      <c r="C172" s="48" t="s">
        <v>14</v>
      </c>
      <c r="D172" s="48" t="s">
        <v>39</v>
      </c>
      <c r="E172" s="48" t="s">
        <v>3308</v>
      </c>
      <c r="F172" s="31" t="s">
        <v>4057</v>
      </c>
      <c r="G172" t="s">
        <v>4464</v>
      </c>
      <c r="H172" t="s">
        <v>4808</v>
      </c>
      <c r="I172" s="31" t="s">
        <v>4738</v>
      </c>
      <c r="J172" s="31" t="s">
        <v>95</v>
      </c>
      <c r="K172" s="31" t="s">
        <v>4055</v>
      </c>
      <c r="L172">
        <v>0</v>
      </c>
      <c r="M172">
        <v>4</v>
      </c>
      <c r="N172" s="31" t="s">
        <v>96</v>
      </c>
      <c r="O172" s="31" t="s">
        <v>2059</v>
      </c>
    </row>
    <row r="173" spans="1:15" x14ac:dyDescent="0.2">
      <c r="A173" s="48" t="s">
        <v>4293</v>
      </c>
      <c r="B173" s="48"/>
      <c r="C173" s="48" t="s">
        <v>14</v>
      </c>
      <c r="D173" s="48" t="s">
        <v>39</v>
      </c>
      <c r="E173" s="48" t="s">
        <v>2750</v>
      </c>
      <c r="F173" s="31" t="s">
        <v>4057</v>
      </c>
      <c r="G173" t="s">
        <v>4465</v>
      </c>
      <c r="H173" t="s">
        <v>4808</v>
      </c>
      <c r="I173" s="31" t="s">
        <v>4738</v>
      </c>
      <c r="J173" s="31" t="s">
        <v>95</v>
      </c>
      <c r="K173" s="31" t="s">
        <v>4055</v>
      </c>
      <c r="L173">
        <v>0</v>
      </c>
      <c r="M173">
        <v>4</v>
      </c>
      <c r="N173" s="31" t="s">
        <v>96</v>
      </c>
      <c r="O173" s="31" t="s">
        <v>2059</v>
      </c>
    </row>
    <row r="174" spans="1:15" x14ac:dyDescent="0.2">
      <c r="A174" s="48" t="s">
        <v>4293</v>
      </c>
      <c r="B174" s="48"/>
      <c r="C174" s="48" t="s">
        <v>14</v>
      </c>
      <c r="D174" s="48" t="s">
        <v>39</v>
      </c>
      <c r="E174" s="48" t="s">
        <v>4684</v>
      </c>
      <c r="F174" s="31" t="s">
        <v>4057</v>
      </c>
      <c r="G174" t="s">
        <v>4466</v>
      </c>
      <c r="H174" t="s">
        <v>4808</v>
      </c>
      <c r="I174" s="31" t="s">
        <v>4738</v>
      </c>
      <c r="J174" s="31" t="s">
        <v>97</v>
      </c>
      <c r="K174" s="31" t="s">
        <v>4055</v>
      </c>
      <c r="L174">
        <v>0</v>
      </c>
      <c r="M174">
        <v>4</v>
      </c>
      <c r="N174" s="31" t="s">
        <v>96</v>
      </c>
      <c r="O174" s="31" t="s">
        <v>2059</v>
      </c>
    </row>
    <row r="175" spans="1:15" x14ac:dyDescent="0.2">
      <c r="A175" s="48" t="s">
        <v>4293</v>
      </c>
      <c r="B175" s="48"/>
      <c r="C175" s="48" t="s">
        <v>14</v>
      </c>
      <c r="D175" s="48" t="s">
        <v>39</v>
      </c>
      <c r="E175" s="48" t="s">
        <v>3344</v>
      </c>
      <c r="F175" s="31" t="s">
        <v>4057</v>
      </c>
      <c r="G175" t="s">
        <v>4467</v>
      </c>
      <c r="H175" t="s">
        <v>4808</v>
      </c>
      <c r="I175" s="31" t="s">
        <v>4738</v>
      </c>
      <c r="J175" s="31" t="s">
        <v>95</v>
      </c>
      <c r="K175" s="31" t="s">
        <v>4055</v>
      </c>
      <c r="L175">
        <v>0</v>
      </c>
      <c r="M175">
        <v>4</v>
      </c>
      <c r="N175" s="31" t="s">
        <v>96</v>
      </c>
      <c r="O175" s="31" t="s">
        <v>2059</v>
      </c>
    </row>
    <row r="176" spans="1:15" x14ac:dyDescent="0.2">
      <c r="A176" s="48" t="s">
        <v>4293</v>
      </c>
      <c r="B176" s="48"/>
      <c r="C176" s="48" t="s">
        <v>14</v>
      </c>
      <c r="D176" s="48" t="s">
        <v>39</v>
      </c>
      <c r="E176" s="48" t="s">
        <v>3382</v>
      </c>
      <c r="F176" s="31" t="s">
        <v>4057</v>
      </c>
      <c r="G176" t="s">
        <v>4468</v>
      </c>
      <c r="H176" t="s">
        <v>4808</v>
      </c>
      <c r="I176" s="31" t="s">
        <v>4738</v>
      </c>
      <c r="J176" s="31" t="s">
        <v>95</v>
      </c>
      <c r="K176" s="31" t="s">
        <v>4055</v>
      </c>
      <c r="L176">
        <v>0</v>
      </c>
      <c r="M176">
        <v>4</v>
      </c>
      <c r="N176" s="31" t="s">
        <v>96</v>
      </c>
      <c r="O176" s="31" t="s">
        <v>2059</v>
      </c>
    </row>
    <row r="177" spans="1:15" x14ac:dyDescent="0.2">
      <c r="A177" s="48" t="s">
        <v>4293</v>
      </c>
      <c r="B177" s="48"/>
      <c r="C177" s="48" t="s">
        <v>14</v>
      </c>
      <c r="D177" s="48" t="s">
        <v>39</v>
      </c>
      <c r="E177" s="48" t="s">
        <v>2749</v>
      </c>
      <c r="F177" s="31" t="s">
        <v>4057</v>
      </c>
      <c r="G177" t="s">
        <v>4469</v>
      </c>
      <c r="H177" t="s">
        <v>4808</v>
      </c>
      <c r="I177" s="31" t="s">
        <v>4738</v>
      </c>
      <c r="J177" s="31" t="s">
        <v>97</v>
      </c>
      <c r="K177" s="31" t="s">
        <v>4055</v>
      </c>
      <c r="L177">
        <v>0</v>
      </c>
      <c r="M177">
        <v>4</v>
      </c>
      <c r="N177" s="31" t="s">
        <v>96</v>
      </c>
      <c r="O177" s="31" t="s">
        <v>2059</v>
      </c>
    </row>
    <row r="178" spans="1:15" x14ac:dyDescent="0.2">
      <c r="A178" s="48" t="s">
        <v>4293</v>
      </c>
      <c r="B178" s="48"/>
      <c r="C178" s="48" t="s">
        <v>14</v>
      </c>
      <c r="D178" s="48" t="s">
        <v>39</v>
      </c>
      <c r="E178" s="48" t="s">
        <v>2748</v>
      </c>
      <c r="F178" s="31" t="s">
        <v>4057</v>
      </c>
      <c r="G178" t="s">
        <v>4470</v>
      </c>
      <c r="H178" t="s">
        <v>4808</v>
      </c>
      <c r="I178" s="31" t="s">
        <v>4738</v>
      </c>
      <c r="J178" s="31" t="s">
        <v>95</v>
      </c>
      <c r="K178" s="31" t="s">
        <v>4055</v>
      </c>
      <c r="L178">
        <v>0</v>
      </c>
      <c r="M178">
        <v>4</v>
      </c>
      <c r="N178" s="31" t="s">
        <v>96</v>
      </c>
      <c r="O178" s="31" t="s">
        <v>2059</v>
      </c>
    </row>
    <row r="179" spans="1:15" x14ac:dyDescent="0.2">
      <c r="A179" s="48" t="s">
        <v>4293</v>
      </c>
      <c r="B179" s="48"/>
      <c r="C179" s="48" t="s">
        <v>14</v>
      </c>
      <c r="D179" s="48" t="s">
        <v>39</v>
      </c>
      <c r="E179" s="48" t="s">
        <v>4685</v>
      </c>
      <c r="F179" s="31" t="s">
        <v>4057</v>
      </c>
      <c r="G179" t="s">
        <v>4471</v>
      </c>
      <c r="H179" t="s">
        <v>4808</v>
      </c>
      <c r="I179" s="31" t="s">
        <v>4738</v>
      </c>
      <c r="J179" s="31" t="s">
        <v>97</v>
      </c>
      <c r="K179" s="31" t="s">
        <v>4055</v>
      </c>
      <c r="L179">
        <v>0</v>
      </c>
      <c r="M179">
        <v>4</v>
      </c>
      <c r="N179" s="31" t="s">
        <v>96</v>
      </c>
      <c r="O179" s="31" t="s">
        <v>2059</v>
      </c>
    </row>
    <row r="180" spans="1:15" x14ac:dyDescent="0.2">
      <c r="A180" s="48" t="s">
        <v>4293</v>
      </c>
      <c r="B180" s="48"/>
      <c r="C180" s="48" t="s">
        <v>14</v>
      </c>
      <c r="D180" s="48" t="s">
        <v>39</v>
      </c>
      <c r="E180" s="48" t="s">
        <v>2747</v>
      </c>
      <c r="F180" s="31" t="s">
        <v>4057</v>
      </c>
      <c r="G180" t="s">
        <v>4472</v>
      </c>
      <c r="H180" t="s">
        <v>4808</v>
      </c>
      <c r="I180" s="31" t="s">
        <v>4738</v>
      </c>
      <c r="J180" s="31" t="s">
        <v>95</v>
      </c>
      <c r="K180" s="31" t="s">
        <v>4055</v>
      </c>
      <c r="L180">
        <v>0</v>
      </c>
      <c r="M180">
        <v>4</v>
      </c>
      <c r="N180" s="31" t="s">
        <v>96</v>
      </c>
      <c r="O180" s="31" t="s">
        <v>2059</v>
      </c>
    </row>
    <row r="181" spans="1:15" x14ac:dyDescent="0.2">
      <c r="A181" s="48" t="s">
        <v>4293</v>
      </c>
      <c r="B181" s="48"/>
      <c r="C181" s="48" t="s">
        <v>14</v>
      </c>
      <c r="D181" s="48" t="s">
        <v>39</v>
      </c>
      <c r="E181" s="48" t="s">
        <v>4686</v>
      </c>
      <c r="F181" s="31" t="s">
        <v>4057</v>
      </c>
      <c r="G181" t="s">
        <v>4473</v>
      </c>
      <c r="H181" t="s">
        <v>4808</v>
      </c>
      <c r="I181" s="31" t="s">
        <v>4738</v>
      </c>
      <c r="J181" s="31" t="s">
        <v>97</v>
      </c>
      <c r="K181" s="31" t="s">
        <v>4055</v>
      </c>
      <c r="L181">
        <v>0</v>
      </c>
      <c r="M181">
        <v>4</v>
      </c>
      <c r="N181" s="31" t="s">
        <v>96</v>
      </c>
      <c r="O181" s="31" t="s">
        <v>2059</v>
      </c>
    </row>
    <row r="182" spans="1:15" x14ac:dyDescent="0.2">
      <c r="A182" s="48" t="s">
        <v>4293</v>
      </c>
      <c r="B182" s="48"/>
      <c r="C182" s="48" t="s">
        <v>14</v>
      </c>
      <c r="D182" s="48" t="s">
        <v>39</v>
      </c>
      <c r="E182" s="48" t="s">
        <v>3310</v>
      </c>
      <c r="F182" s="31" t="s">
        <v>4057</v>
      </c>
      <c r="G182" t="s">
        <v>4474</v>
      </c>
      <c r="H182" t="s">
        <v>4808</v>
      </c>
      <c r="I182" s="31" t="s">
        <v>4738</v>
      </c>
      <c r="J182" s="31" t="s">
        <v>97</v>
      </c>
      <c r="K182" s="31" t="s">
        <v>4055</v>
      </c>
      <c r="L182">
        <v>0</v>
      </c>
      <c r="M182">
        <v>4</v>
      </c>
      <c r="N182" s="31" t="s">
        <v>96</v>
      </c>
      <c r="O182" s="31" t="s">
        <v>2059</v>
      </c>
    </row>
    <row r="183" spans="1:15" x14ac:dyDescent="0.2">
      <c r="A183" s="48" t="s">
        <v>4293</v>
      </c>
      <c r="B183" s="48"/>
      <c r="C183" s="48" t="s">
        <v>14</v>
      </c>
      <c r="D183" s="48" t="s">
        <v>39</v>
      </c>
      <c r="E183" s="48" t="s">
        <v>4687</v>
      </c>
      <c r="F183" s="31" t="s">
        <v>4057</v>
      </c>
      <c r="G183" t="s">
        <v>4475</v>
      </c>
      <c r="H183" t="s">
        <v>4808</v>
      </c>
      <c r="I183" s="31" t="s">
        <v>4738</v>
      </c>
      <c r="J183" s="31" t="s">
        <v>95</v>
      </c>
      <c r="K183" s="31" t="s">
        <v>4055</v>
      </c>
      <c r="L183">
        <v>0</v>
      </c>
      <c r="M183">
        <v>4</v>
      </c>
      <c r="N183" s="31" t="s">
        <v>96</v>
      </c>
      <c r="O183" s="31" t="s">
        <v>2059</v>
      </c>
    </row>
    <row r="184" spans="1:15" x14ac:dyDescent="0.2">
      <c r="A184" s="48" t="s">
        <v>4293</v>
      </c>
      <c r="B184" s="48"/>
      <c r="C184" s="48" t="s">
        <v>14</v>
      </c>
      <c r="D184" s="48" t="s">
        <v>39</v>
      </c>
      <c r="E184" s="48" t="s">
        <v>3312</v>
      </c>
      <c r="F184" s="31" t="s">
        <v>4057</v>
      </c>
      <c r="G184" t="s">
        <v>4476</v>
      </c>
      <c r="H184" t="s">
        <v>4808</v>
      </c>
      <c r="I184" s="31" t="s">
        <v>4738</v>
      </c>
      <c r="J184" s="31" t="s">
        <v>95</v>
      </c>
      <c r="K184" s="31" t="s">
        <v>4055</v>
      </c>
      <c r="L184">
        <v>0</v>
      </c>
      <c r="M184">
        <v>4</v>
      </c>
      <c r="N184" s="31" t="s">
        <v>96</v>
      </c>
      <c r="O184" s="31" t="s">
        <v>2059</v>
      </c>
    </row>
    <row r="185" spans="1:15" x14ac:dyDescent="0.2">
      <c r="A185" s="48" t="s">
        <v>4293</v>
      </c>
      <c r="B185" s="48"/>
      <c r="C185" s="48" t="s">
        <v>14</v>
      </c>
      <c r="D185" s="48" t="s">
        <v>39</v>
      </c>
      <c r="E185" s="48" t="s">
        <v>4688</v>
      </c>
      <c r="F185" s="31" t="s">
        <v>4057</v>
      </c>
      <c r="G185" t="s">
        <v>4477</v>
      </c>
      <c r="H185" t="s">
        <v>4808</v>
      </c>
      <c r="I185" s="31" t="s">
        <v>4738</v>
      </c>
      <c r="J185" s="31" t="s">
        <v>95</v>
      </c>
      <c r="K185" s="31" t="s">
        <v>4055</v>
      </c>
      <c r="L185">
        <v>0</v>
      </c>
      <c r="M185">
        <v>4</v>
      </c>
      <c r="N185" s="31" t="s">
        <v>96</v>
      </c>
      <c r="O185" s="31" t="s">
        <v>2059</v>
      </c>
    </row>
    <row r="186" spans="1:15" x14ac:dyDescent="0.2">
      <c r="A186" s="48" t="s">
        <v>4293</v>
      </c>
      <c r="B186" s="48"/>
      <c r="C186" s="48" t="s">
        <v>14</v>
      </c>
      <c r="D186" s="48" t="s">
        <v>39</v>
      </c>
      <c r="E186" s="48" t="s">
        <v>3348</v>
      </c>
      <c r="F186" s="31" t="s">
        <v>4057</v>
      </c>
      <c r="G186" t="s">
        <v>4478</v>
      </c>
      <c r="H186" t="s">
        <v>4808</v>
      </c>
      <c r="I186" s="31" t="s">
        <v>4738</v>
      </c>
      <c r="J186" s="31" t="s">
        <v>95</v>
      </c>
      <c r="K186" s="31" t="s">
        <v>4055</v>
      </c>
      <c r="L186">
        <v>0</v>
      </c>
      <c r="M186">
        <v>4</v>
      </c>
      <c r="N186" s="31" t="s">
        <v>96</v>
      </c>
      <c r="O186" s="31" t="s">
        <v>2059</v>
      </c>
    </row>
    <row r="187" spans="1:15" x14ac:dyDescent="0.2">
      <c r="A187" s="48" t="s">
        <v>4293</v>
      </c>
      <c r="B187" s="48"/>
      <c r="C187" s="48" t="s">
        <v>14</v>
      </c>
      <c r="D187" s="48" t="s">
        <v>39</v>
      </c>
      <c r="E187" s="48" t="s">
        <v>3314</v>
      </c>
      <c r="F187" s="31" t="s">
        <v>4057</v>
      </c>
      <c r="G187" t="s">
        <v>4479</v>
      </c>
      <c r="H187" t="s">
        <v>4808</v>
      </c>
      <c r="I187" s="31" t="s">
        <v>4738</v>
      </c>
      <c r="J187" s="31" t="s">
        <v>97</v>
      </c>
      <c r="K187" s="31" t="s">
        <v>4055</v>
      </c>
      <c r="L187">
        <v>0</v>
      </c>
      <c r="M187">
        <v>4</v>
      </c>
      <c r="N187" s="31" t="s">
        <v>96</v>
      </c>
      <c r="O187" s="31" t="s">
        <v>2059</v>
      </c>
    </row>
    <row r="188" spans="1:15" x14ac:dyDescent="0.2">
      <c r="A188" s="48" t="s">
        <v>4293</v>
      </c>
      <c r="B188" s="48"/>
      <c r="C188" s="48" t="s">
        <v>14</v>
      </c>
      <c r="D188" s="48" t="s">
        <v>39</v>
      </c>
      <c r="E188" s="48" t="s">
        <v>3350</v>
      </c>
      <c r="F188" s="31" t="s">
        <v>4057</v>
      </c>
      <c r="G188" t="s">
        <v>4480</v>
      </c>
      <c r="H188" t="s">
        <v>4808</v>
      </c>
      <c r="I188" s="31" t="s">
        <v>4738</v>
      </c>
      <c r="J188" s="31" t="s">
        <v>95</v>
      </c>
      <c r="K188" s="31" t="s">
        <v>4055</v>
      </c>
      <c r="L188">
        <v>0</v>
      </c>
      <c r="M188">
        <v>4</v>
      </c>
      <c r="N188" s="31" t="s">
        <v>96</v>
      </c>
      <c r="O188" s="31" t="s">
        <v>2059</v>
      </c>
    </row>
    <row r="189" spans="1:15" x14ac:dyDescent="0.2">
      <c r="A189" s="48" t="s">
        <v>4293</v>
      </c>
      <c r="B189" s="48"/>
      <c r="C189" s="48" t="s">
        <v>14</v>
      </c>
      <c r="D189" s="48" t="s">
        <v>39</v>
      </c>
      <c r="E189" s="48" t="s">
        <v>3352</v>
      </c>
      <c r="F189" s="31" t="s">
        <v>4057</v>
      </c>
      <c r="G189" t="s">
        <v>4481</v>
      </c>
      <c r="H189" t="s">
        <v>4808</v>
      </c>
      <c r="I189" s="31" t="s">
        <v>4738</v>
      </c>
      <c r="J189" s="31" t="s">
        <v>95</v>
      </c>
      <c r="K189" s="31" t="s">
        <v>4055</v>
      </c>
      <c r="L189">
        <v>0</v>
      </c>
      <c r="M189">
        <v>4</v>
      </c>
      <c r="N189" s="31" t="s">
        <v>96</v>
      </c>
      <c r="O189" s="31" t="s">
        <v>2059</v>
      </c>
    </row>
    <row r="190" spans="1:15" x14ac:dyDescent="0.2">
      <c r="A190" s="48" t="s">
        <v>4293</v>
      </c>
      <c r="B190" s="48"/>
      <c r="C190" s="48" t="s">
        <v>14</v>
      </c>
      <c r="D190" s="48" t="s">
        <v>39</v>
      </c>
      <c r="E190" s="48" t="s">
        <v>3279</v>
      </c>
      <c r="F190" s="31" t="s">
        <v>4057</v>
      </c>
      <c r="G190" t="s">
        <v>4482</v>
      </c>
      <c r="H190" t="s">
        <v>4808</v>
      </c>
      <c r="I190" s="31" t="s">
        <v>4738</v>
      </c>
      <c r="J190" s="31" t="s">
        <v>95</v>
      </c>
      <c r="K190" s="31" t="s">
        <v>4055</v>
      </c>
      <c r="L190">
        <v>0</v>
      </c>
      <c r="M190">
        <v>4</v>
      </c>
      <c r="N190" s="31" t="s">
        <v>96</v>
      </c>
      <c r="O190" s="31" t="s">
        <v>2059</v>
      </c>
    </row>
    <row r="191" spans="1:15" x14ac:dyDescent="0.2">
      <c r="A191" s="48" t="s">
        <v>4293</v>
      </c>
      <c r="B191" s="48"/>
      <c r="C191" s="48" t="s">
        <v>14</v>
      </c>
      <c r="D191" s="48" t="s">
        <v>39</v>
      </c>
      <c r="E191" s="48" t="s">
        <v>4689</v>
      </c>
      <c r="F191" s="31" t="s">
        <v>4057</v>
      </c>
      <c r="G191" t="s">
        <v>4483</v>
      </c>
      <c r="H191" t="s">
        <v>4808</v>
      </c>
      <c r="I191" s="31" t="s">
        <v>4738</v>
      </c>
      <c r="J191" s="31" t="s">
        <v>95</v>
      </c>
      <c r="K191" s="31" t="s">
        <v>4055</v>
      </c>
      <c r="L191">
        <v>0</v>
      </c>
      <c r="M191">
        <v>4</v>
      </c>
      <c r="N191" s="31" t="s">
        <v>96</v>
      </c>
      <c r="O191" s="31" t="s">
        <v>2059</v>
      </c>
    </row>
    <row r="192" spans="1:15" x14ac:dyDescent="0.2">
      <c r="A192" s="48" t="s">
        <v>4293</v>
      </c>
      <c r="B192" s="48"/>
      <c r="C192" s="48" t="s">
        <v>14</v>
      </c>
      <c r="D192" s="48" t="s">
        <v>39</v>
      </c>
      <c r="E192" s="48" t="s">
        <v>3281</v>
      </c>
      <c r="F192" s="31" t="s">
        <v>4057</v>
      </c>
      <c r="G192" t="s">
        <v>4484</v>
      </c>
      <c r="H192" t="s">
        <v>4808</v>
      </c>
      <c r="I192" s="31" t="s">
        <v>4738</v>
      </c>
      <c r="J192" s="31" t="s">
        <v>97</v>
      </c>
      <c r="K192" s="31" t="s">
        <v>4055</v>
      </c>
      <c r="L192">
        <v>0</v>
      </c>
      <c r="M192">
        <v>4</v>
      </c>
      <c r="N192" s="31" t="s">
        <v>96</v>
      </c>
      <c r="O192" s="31" t="s">
        <v>2059</v>
      </c>
    </row>
    <row r="193" spans="1:15" x14ac:dyDescent="0.2">
      <c r="A193" s="48" t="s">
        <v>4293</v>
      </c>
      <c r="B193" s="48"/>
      <c r="C193" s="48" t="s">
        <v>14</v>
      </c>
      <c r="D193" s="48" t="s">
        <v>39</v>
      </c>
      <c r="E193" s="48" t="s">
        <v>2753</v>
      </c>
      <c r="F193" s="31" t="s">
        <v>4057</v>
      </c>
      <c r="G193" t="s">
        <v>4485</v>
      </c>
      <c r="H193" t="s">
        <v>4808</v>
      </c>
      <c r="I193" s="31" t="s">
        <v>4738</v>
      </c>
      <c r="J193" s="31" t="s">
        <v>97</v>
      </c>
      <c r="K193" s="31" t="s">
        <v>4055</v>
      </c>
      <c r="L193">
        <v>0</v>
      </c>
      <c r="M193">
        <v>4</v>
      </c>
      <c r="N193" s="31" t="s">
        <v>96</v>
      </c>
      <c r="O193" s="31" t="s">
        <v>2059</v>
      </c>
    </row>
    <row r="194" spans="1:15" x14ac:dyDescent="0.2">
      <c r="A194" s="47" t="s">
        <v>4293</v>
      </c>
      <c r="B194" s="47"/>
      <c r="C194" s="47" t="s">
        <v>14</v>
      </c>
      <c r="D194" s="47" t="s">
        <v>40</v>
      </c>
      <c r="E194" s="47" t="s">
        <v>4690</v>
      </c>
      <c r="F194" s="31" t="s">
        <v>4057</v>
      </c>
      <c r="G194" t="s">
        <v>4486</v>
      </c>
      <c r="H194" t="s">
        <v>4808</v>
      </c>
      <c r="I194" s="31" t="s">
        <v>4738</v>
      </c>
      <c r="J194" s="31" t="s">
        <v>95</v>
      </c>
      <c r="K194" s="31" t="s">
        <v>4055</v>
      </c>
      <c r="L194">
        <v>0</v>
      </c>
      <c r="M194">
        <v>4</v>
      </c>
      <c r="N194" s="31" t="s">
        <v>96</v>
      </c>
      <c r="O194" s="31" t="s">
        <v>2059</v>
      </c>
    </row>
    <row r="195" spans="1:15" x14ac:dyDescent="0.2">
      <c r="A195" s="47" t="s">
        <v>4293</v>
      </c>
      <c r="B195" s="47"/>
      <c r="C195" s="47" t="s">
        <v>14</v>
      </c>
      <c r="D195" s="47" t="s">
        <v>40</v>
      </c>
      <c r="E195" s="47" t="s">
        <v>4691</v>
      </c>
      <c r="F195" s="31" t="s">
        <v>4057</v>
      </c>
      <c r="G195" t="s">
        <v>4487</v>
      </c>
      <c r="H195" t="s">
        <v>4808</v>
      </c>
      <c r="I195" s="31" t="s">
        <v>4738</v>
      </c>
      <c r="J195" s="31" t="s">
        <v>97</v>
      </c>
      <c r="K195" s="31" t="s">
        <v>4055</v>
      </c>
      <c r="L195">
        <v>0</v>
      </c>
      <c r="M195">
        <v>4</v>
      </c>
      <c r="N195" s="31" t="s">
        <v>96</v>
      </c>
      <c r="O195" s="31" t="s">
        <v>2059</v>
      </c>
    </row>
    <row r="196" spans="1:15" x14ac:dyDescent="0.2">
      <c r="A196" s="47" t="s">
        <v>4293</v>
      </c>
      <c r="B196" s="47"/>
      <c r="C196" s="47" t="s">
        <v>14</v>
      </c>
      <c r="D196" s="47" t="s">
        <v>40</v>
      </c>
      <c r="E196" s="47" t="s">
        <v>4692</v>
      </c>
      <c r="F196" s="31" t="s">
        <v>4057</v>
      </c>
      <c r="G196" t="s">
        <v>4488</v>
      </c>
      <c r="H196" t="s">
        <v>4808</v>
      </c>
      <c r="I196" s="31" t="s">
        <v>4738</v>
      </c>
      <c r="J196" s="31" t="s">
        <v>95</v>
      </c>
      <c r="K196" s="31" t="s">
        <v>4055</v>
      </c>
      <c r="L196">
        <v>0</v>
      </c>
      <c r="M196">
        <v>4</v>
      </c>
      <c r="N196" s="31" t="s">
        <v>96</v>
      </c>
      <c r="O196" s="31" t="s">
        <v>2059</v>
      </c>
    </row>
    <row r="197" spans="1:15" x14ac:dyDescent="0.2">
      <c r="A197" s="47" t="s">
        <v>4293</v>
      </c>
      <c r="B197" s="47"/>
      <c r="C197" s="47" t="s">
        <v>14</v>
      </c>
      <c r="D197" s="47" t="s">
        <v>40</v>
      </c>
      <c r="E197" s="47" t="s">
        <v>4693</v>
      </c>
      <c r="F197" s="31" t="s">
        <v>4057</v>
      </c>
      <c r="G197" t="s">
        <v>4489</v>
      </c>
      <c r="H197" t="s">
        <v>4808</v>
      </c>
      <c r="I197" s="31" t="s">
        <v>4738</v>
      </c>
      <c r="J197" s="31" t="s">
        <v>97</v>
      </c>
      <c r="K197" s="31" t="s">
        <v>4055</v>
      </c>
      <c r="L197">
        <v>0</v>
      </c>
      <c r="M197">
        <v>4</v>
      </c>
      <c r="N197" s="31" t="s">
        <v>96</v>
      </c>
      <c r="O197" s="31" t="s">
        <v>2059</v>
      </c>
    </row>
    <row r="198" spans="1:15" x14ac:dyDescent="0.2">
      <c r="A198" s="47" t="s">
        <v>4293</v>
      </c>
      <c r="B198" s="47"/>
      <c r="C198" s="47" t="s">
        <v>14</v>
      </c>
      <c r="D198" s="47" t="s">
        <v>40</v>
      </c>
      <c r="E198" s="47" t="s">
        <v>4694</v>
      </c>
      <c r="F198" s="31" t="s">
        <v>4057</v>
      </c>
      <c r="G198" t="s">
        <v>4490</v>
      </c>
      <c r="H198" t="s">
        <v>4808</v>
      </c>
      <c r="I198" s="31" t="s">
        <v>4738</v>
      </c>
      <c r="J198" s="31" t="s">
        <v>95</v>
      </c>
      <c r="K198" s="31" t="s">
        <v>4055</v>
      </c>
      <c r="L198">
        <v>0</v>
      </c>
      <c r="M198">
        <v>4</v>
      </c>
      <c r="N198" s="31" t="s">
        <v>96</v>
      </c>
      <c r="O198" s="31" t="s">
        <v>2059</v>
      </c>
    </row>
    <row r="199" spans="1:15" x14ac:dyDescent="0.2">
      <c r="A199" s="47" t="s">
        <v>4293</v>
      </c>
      <c r="B199" s="47"/>
      <c r="C199" s="47" t="s">
        <v>14</v>
      </c>
      <c r="D199" s="47" t="s">
        <v>40</v>
      </c>
      <c r="E199" s="47" t="s">
        <v>4695</v>
      </c>
      <c r="F199" s="31" t="s">
        <v>4057</v>
      </c>
      <c r="G199" t="s">
        <v>4491</v>
      </c>
      <c r="H199" t="s">
        <v>4808</v>
      </c>
      <c r="I199" s="31" t="s">
        <v>4738</v>
      </c>
      <c r="J199" s="31" t="s">
        <v>97</v>
      </c>
      <c r="K199" s="31" t="s">
        <v>4055</v>
      </c>
      <c r="L199">
        <v>0</v>
      </c>
      <c r="M199">
        <v>4</v>
      </c>
      <c r="N199" s="31" t="s">
        <v>96</v>
      </c>
      <c r="O199" s="31" t="s">
        <v>2059</v>
      </c>
    </row>
    <row r="200" spans="1:15" x14ac:dyDescent="0.2">
      <c r="A200" s="47" t="s">
        <v>4293</v>
      </c>
      <c r="B200" s="47"/>
      <c r="C200" s="47" t="s">
        <v>14</v>
      </c>
      <c r="D200" s="47" t="s">
        <v>40</v>
      </c>
      <c r="E200" s="47" t="s">
        <v>4696</v>
      </c>
      <c r="F200" s="31" t="s">
        <v>4057</v>
      </c>
      <c r="G200" t="s">
        <v>4492</v>
      </c>
      <c r="H200" t="s">
        <v>4808</v>
      </c>
      <c r="I200" s="31" t="s">
        <v>4738</v>
      </c>
      <c r="J200" s="31" t="s">
        <v>97</v>
      </c>
      <c r="K200" s="31" t="s">
        <v>4055</v>
      </c>
      <c r="L200">
        <v>0</v>
      </c>
      <c r="M200">
        <v>4</v>
      </c>
      <c r="N200" s="31" t="s">
        <v>96</v>
      </c>
      <c r="O200" s="31" t="s">
        <v>2059</v>
      </c>
    </row>
    <row r="201" spans="1:15" x14ac:dyDescent="0.2">
      <c r="A201" s="47" t="s">
        <v>4293</v>
      </c>
      <c r="B201" s="47"/>
      <c r="C201" s="47" t="s">
        <v>14</v>
      </c>
      <c r="D201" s="47" t="s">
        <v>40</v>
      </c>
      <c r="E201" s="47" t="s">
        <v>4697</v>
      </c>
      <c r="F201" s="31" t="s">
        <v>4057</v>
      </c>
      <c r="G201" t="s">
        <v>4493</v>
      </c>
      <c r="H201" t="s">
        <v>4808</v>
      </c>
      <c r="I201" s="31" t="s">
        <v>4738</v>
      </c>
      <c r="J201" s="31" t="s">
        <v>95</v>
      </c>
      <c r="K201" s="31" t="s">
        <v>4055</v>
      </c>
      <c r="L201">
        <v>0</v>
      </c>
      <c r="M201">
        <v>4</v>
      </c>
      <c r="N201" s="31" t="s">
        <v>96</v>
      </c>
      <c r="O201" s="31" t="s">
        <v>2059</v>
      </c>
    </row>
    <row r="202" spans="1:15" x14ac:dyDescent="0.2">
      <c r="A202" s="47" t="s">
        <v>4293</v>
      </c>
      <c r="B202" s="47"/>
      <c r="C202" s="47" t="s">
        <v>14</v>
      </c>
      <c r="D202" s="47" t="s">
        <v>40</v>
      </c>
      <c r="E202" s="47" t="s">
        <v>4698</v>
      </c>
      <c r="F202" s="31" t="s">
        <v>4057</v>
      </c>
      <c r="G202" t="s">
        <v>4494</v>
      </c>
      <c r="H202" t="s">
        <v>4808</v>
      </c>
      <c r="I202" s="31" t="s">
        <v>4738</v>
      </c>
      <c r="J202" s="31" t="s">
        <v>97</v>
      </c>
      <c r="K202" s="31" t="s">
        <v>4055</v>
      </c>
      <c r="L202">
        <v>0</v>
      </c>
      <c r="M202">
        <v>4</v>
      </c>
      <c r="N202" s="31" t="s">
        <v>96</v>
      </c>
      <c r="O202" s="31" t="s">
        <v>2059</v>
      </c>
    </row>
    <row r="203" spans="1:15" x14ac:dyDescent="0.2">
      <c r="A203" s="47" t="s">
        <v>4293</v>
      </c>
      <c r="B203" s="47"/>
      <c r="C203" s="47" t="s">
        <v>14</v>
      </c>
      <c r="D203" s="47" t="s">
        <v>40</v>
      </c>
      <c r="E203" s="47" t="s">
        <v>4699</v>
      </c>
      <c r="F203" s="31" t="s">
        <v>4057</v>
      </c>
      <c r="G203" t="s">
        <v>4495</v>
      </c>
      <c r="H203" t="s">
        <v>4808</v>
      </c>
      <c r="I203" s="31" t="s">
        <v>4738</v>
      </c>
      <c r="J203" s="31" t="s">
        <v>95</v>
      </c>
      <c r="K203" s="31" t="s">
        <v>4055</v>
      </c>
      <c r="L203">
        <v>0</v>
      </c>
      <c r="M203">
        <v>4</v>
      </c>
      <c r="N203" s="31" t="s">
        <v>96</v>
      </c>
      <c r="O203" s="31" t="s">
        <v>2059</v>
      </c>
    </row>
    <row r="204" spans="1:15" x14ac:dyDescent="0.2">
      <c r="A204" s="47" t="s">
        <v>4293</v>
      </c>
      <c r="B204" s="47"/>
      <c r="C204" s="47" t="s">
        <v>14</v>
      </c>
      <c r="D204" s="47" t="s">
        <v>40</v>
      </c>
      <c r="E204" s="47" t="s">
        <v>4700</v>
      </c>
      <c r="F204" s="31" t="s">
        <v>4057</v>
      </c>
      <c r="G204" t="s">
        <v>4496</v>
      </c>
      <c r="H204" t="s">
        <v>4808</v>
      </c>
      <c r="I204" s="31" t="s">
        <v>4738</v>
      </c>
      <c r="J204" s="31" t="s">
        <v>97</v>
      </c>
      <c r="K204" s="31" t="s">
        <v>4055</v>
      </c>
      <c r="L204">
        <v>0</v>
      </c>
      <c r="M204">
        <v>4</v>
      </c>
      <c r="N204" s="31" t="s">
        <v>96</v>
      </c>
      <c r="O204" s="31" t="s">
        <v>2059</v>
      </c>
    </row>
    <row r="205" spans="1:15" x14ac:dyDescent="0.2">
      <c r="A205" s="47" t="s">
        <v>4293</v>
      </c>
      <c r="B205" s="47"/>
      <c r="C205" s="47" t="s">
        <v>14</v>
      </c>
      <c r="D205" s="47" t="s">
        <v>40</v>
      </c>
      <c r="E205" s="47" t="s">
        <v>4701</v>
      </c>
      <c r="F205" s="31" t="s">
        <v>4057</v>
      </c>
      <c r="G205" t="s">
        <v>4497</v>
      </c>
      <c r="H205" t="s">
        <v>4808</v>
      </c>
      <c r="I205" s="31" t="s">
        <v>4738</v>
      </c>
      <c r="J205" s="31" t="s">
        <v>95</v>
      </c>
      <c r="K205" s="31" t="s">
        <v>4055</v>
      </c>
      <c r="L205">
        <v>0</v>
      </c>
      <c r="M205">
        <v>4</v>
      </c>
      <c r="N205" s="31" t="s">
        <v>96</v>
      </c>
      <c r="O205" s="31" t="s">
        <v>2059</v>
      </c>
    </row>
    <row r="206" spans="1:15" x14ac:dyDescent="0.2">
      <c r="A206" s="47" t="s">
        <v>4293</v>
      </c>
      <c r="B206" s="47"/>
      <c r="C206" s="47" t="s">
        <v>14</v>
      </c>
      <c r="D206" s="47" t="s">
        <v>40</v>
      </c>
      <c r="E206" s="47" t="s">
        <v>4702</v>
      </c>
      <c r="F206" s="31" t="s">
        <v>4057</v>
      </c>
      <c r="G206" t="s">
        <v>4498</v>
      </c>
      <c r="H206" t="s">
        <v>4808</v>
      </c>
      <c r="I206" s="31" t="s">
        <v>4738</v>
      </c>
      <c r="J206" s="31" t="s">
        <v>95</v>
      </c>
      <c r="K206" s="31" t="s">
        <v>4055</v>
      </c>
      <c r="L206">
        <v>0</v>
      </c>
      <c r="M206">
        <v>4</v>
      </c>
      <c r="N206" s="31" t="s">
        <v>96</v>
      </c>
      <c r="O206" s="31" t="s">
        <v>2059</v>
      </c>
    </row>
    <row r="207" spans="1:15" x14ac:dyDescent="0.2">
      <c r="A207" s="47" t="s">
        <v>4293</v>
      </c>
      <c r="B207" s="47"/>
      <c r="C207" s="47" t="s">
        <v>14</v>
      </c>
      <c r="D207" s="47" t="s">
        <v>40</v>
      </c>
      <c r="E207" s="47" t="s">
        <v>4703</v>
      </c>
      <c r="F207" s="31" t="s">
        <v>4057</v>
      </c>
      <c r="G207" t="s">
        <v>4499</v>
      </c>
      <c r="H207" t="s">
        <v>4808</v>
      </c>
      <c r="I207" s="31" t="s">
        <v>4738</v>
      </c>
      <c r="J207" s="31" t="s">
        <v>97</v>
      </c>
      <c r="K207" s="31" t="s">
        <v>4055</v>
      </c>
      <c r="L207">
        <v>0</v>
      </c>
      <c r="M207">
        <v>4</v>
      </c>
      <c r="N207" s="31" t="s">
        <v>96</v>
      </c>
      <c r="O207" s="31" t="s">
        <v>2059</v>
      </c>
    </row>
    <row r="208" spans="1:15" x14ac:dyDescent="0.2">
      <c r="A208" s="47" t="s">
        <v>4293</v>
      </c>
      <c r="B208" s="47"/>
      <c r="C208" s="47" t="s">
        <v>14</v>
      </c>
      <c r="D208" s="47" t="s">
        <v>40</v>
      </c>
      <c r="E208" s="47" t="s">
        <v>4704</v>
      </c>
      <c r="F208" s="31" t="s">
        <v>4057</v>
      </c>
      <c r="G208" t="s">
        <v>4500</v>
      </c>
      <c r="H208" t="s">
        <v>4808</v>
      </c>
      <c r="I208" s="31" t="s">
        <v>4738</v>
      </c>
      <c r="J208" s="31" t="s">
        <v>95</v>
      </c>
      <c r="K208" s="31" t="s">
        <v>4055</v>
      </c>
      <c r="L208">
        <v>0</v>
      </c>
      <c r="M208">
        <v>4</v>
      </c>
      <c r="N208" s="31" t="s">
        <v>96</v>
      </c>
      <c r="O208" s="31" t="s">
        <v>2059</v>
      </c>
    </row>
    <row r="209" spans="1:15" x14ac:dyDescent="0.2">
      <c r="A209" s="47" t="s">
        <v>4293</v>
      </c>
      <c r="B209" s="47"/>
      <c r="C209" s="47" t="s">
        <v>14</v>
      </c>
      <c r="D209" s="47" t="s">
        <v>40</v>
      </c>
      <c r="E209" s="47" t="s">
        <v>4705</v>
      </c>
      <c r="F209" s="31" t="s">
        <v>4057</v>
      </c>
      <c r="G209" t="s">
        <v>4501</v>
      </c>
      <c r="H209" t="s">
        <v>4808</v>
      </c>
      <c r="I209" s="31" t="s">
        <v>4738</v>
      </c>
      <c r="J209" s="31" t="s">
        <v>97</v>
      </c>
      <c r="K209" s="31" t="s">
        <v>4055</v>
      </c>
      <c r="L209">
        <v>0</v>
      </c>
      <c r="M209">
        <v>4</v>
      </c>
      <c r="N209" s="31" t="s">
        <v>96</v>
      </c>
      <c r="O209" s="31" t="s">
        <v>2059</v>
      </c>
    </row>
    <row r="210" spans="1:15" x14ac:dyDescent="0.2">
      <c r="A210" s="47" t="s">
        <v>4293</v>
      </c>
      <c r="B210" s="47"/>
      <c r="C210" s="47" t="s">
        <v>14</v>
      </c>
      <c r="D210" s="47" t="s">
        <v>40</v>
      </c>
      <c r="E210" s="47" t="s">
        <v>4706</v>
      </c>
      <c r="F210" s="31" t="s">
        <v>4057</v>
      </c>
      <c r="G210" t="s">
        <v>4502</v>
      </c>
      <c r="H210" t="s">
        <v>4808</v>
      </c>
      <c r="I210" s="31" t="s">
        <v>4738</v>
      </c>
      <c r="J210" s="31" t="s">
        <v>95</v>
      </c>
      <c r="K210" s="31" t="s">
        <v>4055</v>
      </c>
      <c r="L210">
        <v>0</v>
      </c>
      <c r="M210">
        <v>4</v>
      </c>
      <c r="N210" s="31" t="s">
        <v>96</v>
      </c>
      <c r="O210" s="31" t="s">
        <v>2059</v>
      </c>
    </row>
    <row r="211" spans="1:15" x14ac:dyDescent="0.2">
      <c r="A211" s="47" t="s">
        <v>4293</v>
      </c>
      <c r="B211" s="47"/>
      <c r="C211" s="47" t="s">
        <v>14</v>
      </c>
      <c r="D211" s="47" t="s">
        <v>40</v>
      </c>
      <c r="E211" s="47" t="s">
        <v>4707</v>
      </c>
      <c r="F211" s="31" t="s">
        <v>4057</v>
      </c>
      <c r="G211" t="s">
        <v>4503</v>
      </c>
      <c r="H211" t="s">
        <v>4808</v>
      </c>
      <c r="I211" s="31" t="s">
        <v>4738</v>
      </c>
      <c r="J211" s="31" t="s">
        <v>97</v>
      </c>
      <c r="K211" s="31" t="s">
        <v>4055</v>
      </c>
      <c r="L211">
        <v>0</v>
      </c>
      <c r="M211">
        <v>4</v>
      </c>
      <c r="N211" s="31" t="s">
        <v>96</v>
      </c>
      <c r="O211" s="31" t="s">
        <v>2059</v>
      </c>
    </row>
    <row r="212" spans="1:15" x14ac:dyDescent="0.2">
      <c r="A212" s="47" t="s">
        <v>4293</v>
      </c>
      <c r="B212" s="47"/>
      <c r="C212" s="47" t="s">
        <v>14</v>
      </c>
      <c r="D212" s="47" t="s">
        <v>40</v>
      </c>
      <c r="E212" s="47" t="s">
        <v>4708</v>
      </c>
      <c r="F212" s="31" t="s">
        <v>4057</v>
      </c>
      <c r="G212" t="s">
        <v>4504</v>
      </c>
      <c r="H212" t="s">
        <v>4808</v>
      </c>
      <c r="I212" s="31" t="s">
        <v>4738</v>
      </c>
      <c r="J212" s="31" t="s">
        <v>97</v>
      </c>
      <c r="K212" s="31" t="s">
        <v>4055</v>
      </c>
      <c r="L212">
        <v>0</v>
      </c>
      <c r="M212">
        <v>4</v>
      </c>
      <c r="N212" s="31" t="s">
        <v>96</v>
      </c>
      <c r="O212" s="31" t="s">
        <v>2059</v>
      </c>
    </row>
    <row r="213" spans="1:15" x14ac:dyDescent="0.2">
      <c r="A213" s="47" t="s">
        <v>4293</v>
      </c>
      <c r="B213" s="47"/>
      <c r="C213" s="47" t="s">
        <v>14</v>
      </c>
      <c r="D213" s="47" t="s">
        <v>40</v>
      </c>
      <c r="E213" s="47" t="s">
        <v>4709</v>
      </c>
      <c r="F213" s="31" t="s">
        <v>4057</v>
      </c>
      <c r="G213" t="s">
        <v>4505</v>
      </c>
      <c r="H213" t="s">
        <v>4808</v>
      </c>
      <c r="I213" s="31" t="s">
        <v>4738</v>
      </c>
      <c r="J213" s="31" t="s">
        <v>95</v>
      </c>
      <c r="K213" s="31" t="s">
        <v>4055</v>
      </c>
      <c r="L213">
        <v>0</v>
      </c>
      <c r="M213">
        <v>4</v>
      </c>
      <c r="N213" s="31" t="s">
        <v>96</v>
      </c>
      <c r="O213" s="31" t="s">
        <v>2059</v>
      </c>
    </row>
    <row r="214" spans="1:15" x14ac:dyDescent="0.2">
      <c r="A214" s="47" t="s">
        <v>4293</v>
      </c>
      <c r="B214" s="47"/>
      <c r="C214" s="47" t="s">
        <v>14</v>
      </c>
      <c r="D214" s="47" t="s">
        <v>40</v>
      </c>
      <c r="E214" s="47" t="s">
        <v>4710</v>
      </c>
      <c r="F214" s="31" t="s">
        <v>4057</v>
      </c>
      <c r="G214" t="s">
        <v>4506</v>
      </c>
      <c r="H214" t="s">
        <v>4808</v>
      </c>
      <c r="I214" s="31" t="s">
        <v>4738</v>
      </c>
      <c r="J214" s="31" t="s">
        <v>97</v>
      </c>
      <c r="K214" s="31" t="s">
        <v>4055</v>
      </c>
      <c r="L214">
        <v>0</v>
      </c>
      <c r="M214">
        <v>4</v>
      </c>
      <c r="N214" s="31" t="s">
        <v>96</v>
      </c>
      <c r="O214" s="31" t="s">
        <v>2059</v>
      </c>
    </row>
    <row r="215" spans="1:15" x14ac:dyDescent="0.2">
      <c r="A215" s="47" t="s">
        <v>4293</v>
      </c>
      <c r="B215" s="47"/>
      <c r="C215" s="47" t="s">
        <v>14</v>
      </c>
      <c r="D215" s="47" t="s">
        <v>40</v>
      </c>
      <c r="E215" s="47" t="s">
        <v>4711</v>
      </c>
      <c r="F215" s="31" t="s">
        <v>4057</v>
      </c>
      <c r="G215" t="s">
        <v>4507</v>
      </c>
      <c r="H215" t="s">
        <v>4808</v>
      </c>
      <c r="I215" s="31" t="s">
        <v>4738</v>
      </c>
      <c r="J215" s="31" t="s">
        <v>95</v>
      </c>
      <c r="K215" s="31" t="s">
        <v>4055</v>
      </c>
      <c r="L215">
        <v>0</v>
      </c>
      <c r="M215">
        <v>4</v>
      </c>
      <c r="N215" s="31" t="s">
        <v>96</v>
      </c>
      <c r="O215" s="31" t="s">
        <v>2059</v>
      </c>
    </row>
    <row r="216" spans="1:15" x14ac:dyDescent="0.2">
      <c r="A216" s="47" t="s">
        <v>4293</v>
      </c>
      <c r="B216" s="47"/>
      <c r="C216" s="47" t="s">
        <v>14</v>
      </c>
      <c r="D216" s="47" t="s">
        <v>40</v>
      </c>
      <c r="E216" s="47" t="s">
        <v>4712</v>
      </c>
      <c r="F216" s="31" t="s">
        <v>4057</v>
      </c>
      <c r="G216" t="s">
        <v>4508</v>
      </c>
      <c r="H216" t="s">
        <v>4808</v>
      </c>
      <c r="I216" s="31" t="s">
        <v>4738</v>
      </c>
      <c r="J216" s="31" t="s">
        <v>97</v>
      </c>
      <c r="K216" s="31" t="s">
        <v>4055</v>
      </c>
      <c r="L216">
        <v>0</v>
      </c>
      <c r="M216">
        <v>4</v>
      </c>
      <c r="N216" s="31" t="s">
        <v>96</v>
      </c>
      <c r="O216" s="31" t="s">
        <v>2059</v>
      </c>
    </row>
    <row r="217" spans="1:15" x14ac:dyDescent="0.2">
      <c r="A217" s="47" t="s">
        <v>4293</v>
      </c>
      <c r="B217" s="47"/>
      <c r="C217" s="47" t="s">
        <v>14</v>
      </c>
      <c r="D217" s="47" t="s">
        <v>40</v>
      </c>
      <c r="E217" s="47" t="s">
        <v>4713</v>
      </c>
      <c r="F217" s="31" t="s">
        <v>4057</v>
      </c>
      <c r="G217" t="s">
        <v>4509</v>
      </c>
      <c r="H217" t="s">
        <v>4808</v>
      </c>
      <c r="I217" s="31" t="s">
        <v>4738</v>
      </c>
      <c r="J217" s="31" t="s">
        <v>95</v>
      </c>
      <c r="K217" s="31" t="s">
        <v>4055</v>
      </c>
      <c r="L217">
        <v>0</v>
      </c>
      <c r="M217">
        <v>4</v>
      </c>
      <c r="N217" s="31" t="s">
        <v>96</v>
      </c>
      <c r="O217" s="31" t="s">
        <v>2059</v>
      </c>
    </row>
    <row r="218" spans="1:15" x14ac:dyDescent="0.2">
      <c r="A218" s="47" t="s">
        <v>4293</v>
      </c>
      <c r="B218" s="47"/>
      <c r="C218" s="47" t="s">
        <v>14</v>
      </c>
      <c r="D218" s="47" t="s">
        <v>40</v>
      </c>
      <c r="E218" s="47" t="s">
        <v>4714</v>
      </c>
      <c r="F218" s="31" t="s">
        <v>4057</v>
      </c>
      <c r="G218" t="s">
        <v>4510</v>
      </c>
      <c r="H218" t="s">
        <v>4808</v>
      </c>
      <c r="I218" s="31" t="s">
        <v>4738</v>
      </c>
      <c r="J218" s="31" t="s">
        <v>95</v>
      </c>
      <c r="K218" s="31" t="s">
        <v>4055</v>
      </c>
      <c r="L218">
        <v>0</v>
      </c>
      <c r="M218">
        <v>4</v>
      </c>
      <c r="N218" s="31" t="s">
        <v>96</v>
      </c>
      <c r="O218" s="31" t="s">
        <v>2059</v>
      </c>
    </row>
    <row r="219" spans="1:15" x14ac:dyDescent="0.2">
      <c r="A219" s="47" t="s">
        <v>4293</v>
      </c>
      <c r="B219" s="47"/>
      <c r="C219" s="47" t="s">
        <v>14</v>
      </c>
      <c r="D219" s="47" t="s">
        <v>40</v>
      </c>
      <c r="E219" s="47" t="s">
        <v>4715</v>
      </c>
      <c r="F219" s="31" t="s">
        <v>4057</v>
      </c>
      <c r="G219" t="s">
        <v>4511</v>
      </c>
      <c r="H219" t="s">
        <v>4808</v>
      </c>
      <c r="I219" s="31" t="s">
        <v>4738</v>
      </c>
      <c r="J219" s="31" t="s">
        <v>97</v>
      </c>
      <c r="K219" s="31" t="s">
        <v>4055</v>
      </c>
      <c r="L219">
        <v>0</v>
      </c>
      <c r="M219">
        <v>4</v>
      </c>
      <c r="N219" s="31" t="s">
        <v>96</v>
      </c>
      <c r="O219" s="31" t="s">
        <v>2059</v>
      </c>
    </row>
    <row r="220" spans="1:15" x14ac:dyDescent="0.2">
      <c r="A220" s="47" t="s">
        <v>4293</v>
      </c>
      <c r="B220" s="47"/>
      <c r="C220" s="47" t="s">
        <v>14</v>
      </c>
      <c r="D220" s="47" t="s">
        <v>40</v>
      </c>
      <c r="E220" s="47" t="s">
        <v>4716</v>
      </c>
      <c r="F220" s="31" t="s">
        <v>4057</v>
      </c>
      <c r="G220" t="s">
        <v>4512</v>
      </c>
      <c r="H220" t="s">
        <v>4808</v>
      </c>
      <c r="I220" s="31" t="s">
        <v>4738</v>
      </c>
      <c r="J220" s="31" t="s">
        <v>95</v>
      </c>
      <c r="K220" s="31" t="s">
        <v>4055</v>
      </c>
      <c r="L220">
        <v>0</v>
      </c>
      <c r="M220">
        <v>4</v>
      </c>
      <c r="N220" s="31" t="s">
        <v>96</v>
      </c>
      <c r="O220" s="31" t="s">
        <v>2059</v>
      </c>
    </row>
    <row r="221" spans="1:15" x14ac:dyDescent="0.2">
      <c r="A221" s="47" t="s">
        <v>4293</v>
      </c>
      <c r="B221" s="47"/>
      <c r="C221" s="47" t="s">
        <v>14</v>
      </c>
      <c r="D221" s="47" t="s">
        <v>40</v>
      </c>
      <c r="E221" s="47" t="s">
        <v>4717</v>
      </c>
      <c r="F221" s="31" t="s">
        <v>4057</v>
      </c>
      <c r="G221" t="s">
        <v>4513</v>
      </c>
      <c r="H221" t="s">
        <v>4808</v>
      </c>
      <c r="I221" s="31" t="s">
        <v>4738</v>
      </c>
      <c r="J221" s="31" t="s">
        <v>97</v>
      </c>
      <c r="K221" s="31" t="s">
        <v>4055</v>
      </c>
      <c r="L221">
        <v>0</v>
      </c>
      <c r="M221">
        <v>4</v>
      </c>
      <c r="N221" s="31" t="s">
        <v>96</v>
      </c>
      <c r="O221" s="31" t="s">
        <v>2059</v>
      </c>
    </row>
    <row r="222" spans="1:15" x14ac:dyDescent="0.2">
      <c r="A222" s="47" t="s">
        <v>4293</v>
      </c>
      <c r="B222" s="47"/>
      <c r="C222" s="47" t="s">
        <v>14</v>
      </c>
      <c r="D222" s="47" t="s">
        <v>40</v>
      </c>
      <c r="E222" s="47" t="s">
        <v>4718</v>
      </c>
      <c r="F222" s="31" t="s">
        <v>4057</v>
      </c>
      <c r="G222" t="s">
        <v>4514</v>
      </c>
      <c r="H222" t="s">
        <v>4808</v>
      </c>
      <c r="I222" s="31" t="s">
        <v>4738</v>
      </c>
      <c r="J222" s="31" t="s">
        <v>95</v>
      </c>
      <c r="K222" s="31" t="s">
        <v>4055</v>
      </c>
      <c r="L222">
        <v>0</v>
      </c>
      <c r="M222">
        <v>4</v>
      </c>
      <c r="N222" s="31" t="s">
        <v>96</v>
      </c>
      <c r="O222" s="31" t="s">
        <v>2059</v>
      </c>
    </row>
    <row r="223" spans="1:15" x14ac:dyDescent="0.2">
      <c r="A223" s="47" t="s">
        <v>4293</v>
      </c>
      <c r="B223" s="47"/>
      <c r="C223" s="47" t="s">
        <v>14</v>
      </c>
      <c r="D223" s="47" t="s">
        <v>40</v>
      </c>
      <c r="E223" s="47" t="s">
        <v>4719</v>
      </c>
      <c r="F223" s="31" t="s">
        <v>4057</v>
      </c>
      <c r="G223" t="s">
        <v>4515</v>
      </c>
      <c r="H223" t="s">
        <v>4808</v>
      </c>
      <c r="I223" s="31" t="s">
        <v>4738</v>
      </c>
      <c r="J223" s="31" t="s">
        <v>97</v>
      </c>
      <c r="K223" s="31" t="s">
        <v>4055</v>
      </c>
      <c r="L223">
        <v>0</v>
      </c>
      <c r="M223">
        <v>4</v>
      </c>
      <c r="N223" s="31" t="s">
        <v>96</v>
      </c>
      <c r="O223" s="31" t="s">
        <v>2059</v>
      </c>
    </row>
    <row r="224" spans="1:15" x14ac:dyDescent="0.2">
      <c r="A224" s="47" t="s">
        <v>4293</v>
      </c>
      <c r="B224" s="47"/>
      <c r="C224" s="47" t="s">
        <v>14</v>
      </c>
      <c r="D224" s="47" t="s">
        <v>40</v>
      </c>
      <c r="E224" s="47" t="s">
        <v>4720</v>
      </c>
      <c r="F224" s="31" t="s">
        <v>4057</v>
      </c>
      <c r="G224" t="s">
        <v>4516</v>
      </c>
      <c r="H224" t="s">
        <v>4808</v>
      </c>
      <c r="I224" s="31" t="s">
        <v>4738</v>
      </c>
      <c r="J224" s="31" t="s">
        <v>97</v>
      </c>
      <c r="K224" s="31" t="s">
        <v>4055</v>
      </c>
      <c r="L224">
        <v>0</v>
      </c>
      <c r="M224">
        <v>4</v>
      </c>
      <c r="N224" s="31" t="s">
        <v>96</v>
      </c>
      <c r="O224" s="31" t="s">
        <v>2059</v>
      </c>
    </row>
    <row r="225" spans="1:15" x14ac:dyDescent="0.2">
      <c r="A225" s="47" t="s">
        <v>4293</v>
      </c>
      <c r="B225" s="47"/>
      <c r="C225" s="47" t="s">
        <v>14</v>
      </c>
      <c r="D225" s="47" t="s">
        <v>40</v>
      </c>
      <c r="E225" s="47" t="s">
        <v>4721</v>
      </c>
      <c r="F225" s="31" t="s">
        <v>4057</v>
      </c>
      <c r="G225" t="s">
        <v>4517</v>
      </c>
      <c r="H225" t="s">
        <v>4808</v>
      </c>
      <c r="I225" s="31" t="s">
        <v>4738</v>
      </c>
      <c r="J225" s="31" t="s">
        <v>95</v>
      </c>
      <c r="K225" s="31" t="s">
        <v>4055</v>
      </c>
      <c r="L225">
        <v>0</v>
      </c>
      <c r="M225">
        <v>4</v>
      </c>
      <c r="N225" s="31" t="s">
        <v>96</v>
      </c>
      <c r="O225" s="31" t="s">
        <v>2059</v>
      </c>
    </row>
    <row r="226" spans="1:15" x14ac:dyDescent="0.2">
      <c r="A226" s="47" t="s">
        <v>4293</v>
      </c>
      <c r="B226" s="47"/>
      <c r="C226" s="47" t="s">
        <v>14</v>
      </c>
      <c r="D226" s="47" t="s">
        <v>40</v>
      </c>
      <c r="E226" s="47" t="s">
        <v>4722</v>
      </c>
      <c r="F226" s="31" t="s">
        <v>4057</v>
      </c>
      <c r="G226" t="s">
        <v>4518</v>
      </c>
      <c r="H226" t="s">
        <v>4808</v>
      </c>
      <c r="I226" s="31" t="s">
        <v>4738</v>
      </c>
      <c r="J226" s="31" t="s">
        <v>97</v>
      </c>
      <c r="K226" s="31" t="s">
        <v>4055</v>
      </c>
      <c r="L226">
        <v>0</v>
      </c>
      <c r="M226">
        <v>4</v>
      </c>
      <c r="N226" s="31" t="s">
        <v>96</v>
      </c>
      <c r="O226" s="31" t="s">
        <v>2059</v>
      </c>
    </row>
    <row r="227" spans="1:15" x14ac:dyDescent="0.2">
      <c r="A227" s="47" t="s">
        <v>4293</v>
      </c>
      <c r="B227" s="47"/>
      <c r="C227" s="47" t="s">
        <v>14</v>
      </c>
      <c r="D227" s="47" t="s">
        <v>40</v>
      </c>
      <c r="E227" s="47" t="s">
        <v>4723</v>
      </c>
      <c r="F227" s="31" t="s">
        <v>4057</v>
      </c>
      <c r="G227" t="s">
        <v>4519</v>
      </c>
      <c r="H227" t="s">
        <v>4808</v>
      </c>
      <c r="I227" s="31" t="s">
        <v>4738</v>
      </c>
      <c r="J227" s="31" t="s">
        <v>95</v>
      </c>
      <c r="K227" s="31" t="s">
        <v>4055</v>
      </c>
      <c r="L227">
        <v>0</v>
      </c>
      <c r="M227">
        <v>4</v>
      </c>
      <c r="N227" s="31" t="s">
        <v>96</v>
      </c>
      <c r="O227" s="31" t="s">
        <v>2059</v>
      </c>
    </row>
    <row r="228" spans="1:15" x14ac:dyDescent="0.2">
      <c r="A228" s="47" t="s">
        <v>4293</v>
      </c>
      <c r="B228" s="47"/>
      <c r="C228" s="47" t="s">
        <v>14</v>
      </c>
      <c r="D228" s="47" t="s">
        <v>40</v>
      </c>
      <c r="E228" s="47" t="s">
        <v>4724</v>
      </c>
      <c r="F228" s="31" t="s">
        <v>4057</v>
      </c>
      <c r="G228" t="s">
        <v>4520</v>
      </c>
      <c r="H228" t="s">
        <v>4808</v>
      </c>
      <c r="I228" s="31" t="s">
        <v>4738</v>
      </c>
      <c r="J228" s="31" t="s">
        <v>97</v>
      </c>
      <c r="K228" s="31" t="s">
        <v>4055</v>
      </c>
      <c r="L228">
        <v>0</v>
      </c>
      <c r="M228">
        <v>4</v>
      </c>
      <c r="N228" s="31" t="s">
        <v>96</v>
      </c>
      <c r="O228" s="31" t="s">
        <v>2059</v>
      </c>
    </row>
    <row r="229" spans="1:15" x14ac:dyDescent="0.2">
      <c r="A229" s="47" t="s">
        <v>4293</v>
      </c>
      <c r="B229" s="47"/>
      <c r="C229" s="47" t="s">
        <v>14</v>
      </c>
      <c r="D229" s="47" t="s">
        <v>40</v>
      </c>
      <c r="E229" s="47" t="s">
        <v>4725</v>
      </c>
      <c r="F229" s="31" t="s">
        <v>4057</v>
      </c>
      <c r="G229" t="s">
        <v>4521</v>
      </c>
      <c r="H229" t="s">
        <v>4808</v>
      </c>
      <c r="I229" s="31" t="s">
        <v>4738</v>
      </c>
      <c r="J229" s="31" t="s">
        <v>95</v>
      </c>
      <c r="K229" s="31" t="s">
        <v>4055</v>
      </c>
      <c r="L229">
        <v>0</v>
      </c>
      <c r="M229">
        <v>4</v>
      </c>
      <c r="N229" s="31" t="s">
        <v>96</v>
      </c>
      <c r="O229" s="31" t="s">
        <v>2059</v>
      </c>
    </row>
    <row r="230" spans="1:15" x14ac:dyDescent="0.2">
      <c r="A230" s="47" t="s">
        <v>4293</v>
      </c>
      <c r="B230" s="47"/>
      <c r="C230" s="47" t="s">
        <v>14</v>
      </c>
      <c r="D230" s="47" t="s">
        <v>40</v>
      </c>
      <c r="E230" s="47" t="s">
        <v>4726</v>
      </c>
      <c r="F230" s="31" t="s">
        <v>4057</v>
      </c>
      <c r="G230" t="s">
        <v>4522</v>
      </c>
      <c r="H230" t="s">
        <v>4808</v>
      </c>
      <c r="I230" s="31" t="s">
        <v>4738</v>
      </c>
      <c r="J230" s="31" t="s">
        <v>97</v>
      </c>
      <c r="K230" s="31" t="s">
        <v>4055</v>
      </c>
      <c r="L230">
        <v>0</v>
      </c>
      <c r="M230">
        <v>4</v>
      </c>
      <c r="N230" s="31" t="s">
        <v>96</v>
      </c>
      <c r="O230" s="31" t="s">
        <v>2059</v>
      </c>
    </row>
    <row r="231" spans="1:15" x14ac:dyDescent="0.2">
      <c r="A231" s="47" t="s">
        <v>4293</v>
      </c>
      <c r="B231" s="47"/>
      <c r="C231" s="47" t="s">
        <v>14</v>
      </c>
      <c r="D231" s="47" t="s">
        <v>40</v>
      </c>
      <c r="E231" s="47" t="s">
        <v>4727</v>
      </c>
      <c r="F231" s="31" t="s">
        <v>4057</v>
      </c>
      <c r="G231" t="s">
        <v>4523</v>
      </c>
      <c r="H231" t="s">
        <v>4808</v>
      </c>
      <c r="I231" s="31" t="s">
        <v>4738</v>
      </c>
      <c r="J231" s="31" t="s">
        <v>95</v>
      </c>
      <c r="K231" s="31" t="s">
        <v>4055</v>
      </c>
      <c r="L231">
        <v>0</v>
      </c>
      <c r="M231">
        <v>4</v>
      </c>
      <c r="N231" s="31" t="s">
        <v>96</v>
      </c>
      <c r="O231" s="31" t="s">
        <v>2059</v>
      </c>
    </row>
    <row r="232" spans="1:15" x14ac:dyDescent="0.2">
      <c r="A232" s="47" t="s">
        <v>4293</v>
      </c>
      <c r="B232" s="47"/>
      <c r="C232" s="47" t="s">
        <v>14</v>
      </c>
      <c r="D232" s="47" t="s">
        <v>40</v>
      </c>
      <c r="E232" s="47" t="s">
        <v>4728</v>
      </c>
      <c r="F232" s="31" t="s">
        <v>4057</v>
      </c>
      <c r="G232" t="s">
        <v>4524</v>
      </c>
      <c r="H232" t="s">
        <v>4808</v>
      </c>
      <c r="I232" s="31" t="s">
        <v>4738</v>
      </c>
      <c r="J232" s="31" t="s">
        <v>95</v>
      </c>
      <c r="K232" s="31" t="s">
        <v>4055</v>
      </c>
      <c r="L232">
        <v>0</v>
      </c>
      <c r="M232">
        <v>4</v>
      </c>
      <c r="N232" s="31" t="s">
        <v>96</v>
      </c>
      <c r="O232" s="31" t="s">
        <v>2059</v>
      </c>
    </row>
    <row r="233" spans="1:15" x14ac:dyDescent="0.2">
      <c r="A233" s="47" t="s">
        <v>4293</v>
      </c>
      <c r="B233" s="47"/>
      <c r="C233" s="47" t="s">
        <v>14</v>
      </c>
      <c r="D233" s="47" t="s">
        <v>40</v>
      </c>
      <c r="E233" s="47" t="s">
        <v>4729</v>
      </c>
      <c r="F233" s="31" t="s">
        <v>4057</v>
      </c>
      <c r="G233" t="s">
        <v>4525</v>
      </c>
      <c r="H233" t="s">
        <v>4808</v>
      </c>
      <c r="I233" s="31" t="s">
        <v>4738</v>
      </c>
      <c r="J233" s="31" t="s">
        <v>97</v>
      </c>
      <c r="K233" s="31" t="s">
        <v>4055</v>
      </c>
      <c r="L233">
        <v>0</v>
      </c>
      <c r="M233">
        <v>4</v>
      </c>
      <c r="N233" s="31" t="s">
        <v>96</v>
      </c>
      <c r="O233" s="31" t="s">
        <v>2059</v>
      </c>
    </row>
    <row r="234" spans="1:15" x14ac:dyDescent="0.2">
      <c r="A234" s="47" t="s">
        <v>4293</v>
      </c>
      <c r="B234" s="47"/>
      <c r="C234" s="47" t="s">
        <v>14</v>
      </c>
      <c r="D234" s="47" t="s">
        <v>40</v>
      </c>
      <c r="E234" s="47" t="s">
        <v>4730</v>
      </c>
      <c r="F234" s="31" t="s">
        <v>4057</v>
      </c>
      <c r="G234" t="s">
        <v>4526</v>
      </c>
      <c r="H234" t="s">
        <v>4808</v>
      </c>
      <c r="I234" s="31" t="s">
        <v>4738</v>
      </c>
      <c r="J234" s="31" t="s">
        <v>95</v>
      </c>
      <c r="K234" s="31" t="s">
        <v>4055</v>
      </c>
      <c r="L234">
        <v>0</v>
      </c>
      <c r="M234">
        <v>4</v>
      </c>
      <c r="N234" s="31" t="s">
        <v>96</v>
      </c>
      <c r="O234" s="31" t="s">
        <v>2059</v>
      </c>
    </row>
    <row r="235" spans="1:15" x14ac:dyDescent="0.2">
      <c r="A235" s="47" t="s">
        <v>4293</v>
      </c>
      <c r="B235" s="47"/>
      <c r="C235" s="47" t="s">
        <v>14</v>
      </c>
      <c r="D235" s="47" t="s">
        <v>40</v>
      </c>
      <c r="E235" s="47" t="s">
        <v>4731</v>
      </c>
      <c r="F235" s="31" t="s">
        <v>4057</v>
      </c>
      <c r="G235" t="s">
        <v>4527</v>
      </c>
      <c r="H235" t="s">
        <v>4808</v>
      </c>
      <c r="I235" s="31" t="s">
        <v>4738</v>
      </c>
      <c r="J235" s="31" t="s">
        <v>97</v>
      </c>
      <c r="K235" s="31" t="s">
        <v>4055</v>
      </c>
      <c r="L235">
        <v>0</v>
      </c>
      <c r="M235">
        <v>4</v>
      </c>
      <c r="N235" s="31" t="s">
        <v>96</v>
      </c>
      <c r="O235" s="31" t="s">
        <v>2059</v>
      </c>
    </row>
    <row r="236" spans="1:15" x14ac:dyDescent="0.2">
      <c r="A236" s="47" t="s">
        <v>4293</v>
      </c>
      <c r="B236" s="47"/>
      <c r="C236" s="47" t="s">
        <v>14</v>
      </c>
      <c r="D236" s="47" t="s">
        <v>40</v>
      </c>
      <c r="E236" s="47" t="s">
        <v>4732</v>
      </c>
      <c r="F236" s="31" t="s">
        <v>4057</v>
      </c>
      <c r="G236" t="s">
        <v>4528</v>
      </c>
      <c r="H236" t="s">
        <v>4808</v>
      </c>
      <c r="I236" s="31" t="s">
        <v>4738</v>
      </c>
      <c r="J236" s="31" t="s">
        <v>97</v>
      </c>
      <c r="K236" s="31" t="s">
        <v>4055</v>
      </c>
      <c r="L236">
        <v>0</v>
      </c>
      <c r="M236">
        <v>4</v>
      </c>
      <c r="N236" s="31" t="s">
        <v>96</v>
      </c>
      <c r="O236" s="31" t="s">
        <v>2059</v>
      </c>
    </row>
    <row r="237" spans="1:15" x14ac:dyDescent="0.2">
      <c r="A237" s="47" t="s">
        <v>4293</v>
      </c>
      <c r="B237" s="47"/>
      <c r="C237" s="47" t="s">
        <v>14</v>
      </c>
      <c r="D237" s="47" t="s">
        <v>40</v>
      </c>
      <c r="E237" s="47" t="s">
        <v>4733</v>
      </c>
      <c r="F237" s="31" t="s">
        <v>4057</v>
      </c>
      <c r="G237" t="s">
        <v>4529</v>
      </c>
      <c r="H237" t="s">
        <v>4808</v>
      </c>
      <c r="I237" s="31" t="s">
        <v>4738</v>
      </c>
      <c r="J237" s="31" t="s">
        <v>95</v>
      </c>
      <c r="K237" s="31" t="s">
        <v>4055</v>
      </c>
      <c r="L237">
        <v>0</v>
      </c>
      <c r="M237">
        <v>4</v>
      </c>
      <c r="N237" s="31" t="s">
        <v>96</v>
      </c>
      <c r="O237" s="31" t="s">
        <v>2059</v>
      </c>
    </row>
    <row r="238" spans="1:15" x14ac:dyDescent="0.2">
      <c r="A238" s="47" t="s">
        <v>4293</v>
      </c>
      <c r="B238" s="47"/>
      <c r="C238" s="47" t="s">
        <v>14</v>
      </c>
      <c r="D238" s="47" t="s">
        <v>40</v>
      </c>
      <c r="E238" s="47" t="s">
        <v>4734</v>
      </c>
      <c r="F238" s="31" t="s">
        <v>4057</v>
      </c>
      <c r="G238" t="s">
        <v>4530</v>
      </c>
      <c r="H238" t="s">
        <v>4808</v>
      </c>
      <c r="I238" s="31" t="s">
        <v>4738</v>
      </c>
      <c r="J238" s="31" t="s">
        <v>95</v>
      </c>
      <c r="K238" s="31" t="s">
        <v>4055</v>
      </c>
      <c r="L238">
        <v>0</v>
      </c>
      <c r="M238">
        <v>4</v>
      </c>
      <c r="N238" s="31" t="s">
        <v>96</v>
      </c>
      <c r="O238" s="31" t="s">
        <v>2059</v>
      </c>
    </row>
    <row r="239" spans="1:15" x14ac:dyDescent="0.2">
      <c r="A239" s="47" t="s">
        <v>4293</v>
      </c>
      <c r="B239" s="47"/>
      <c r="C239" s="47" t="s">
        <v>14</v>
      </c>
      <c r="D239" s="47" t="s">
        <v>40</v>
      </c>
      <c r="E239" s="47" t="s">
        <v>4735</v>
      </c>
      <c r="F239" s="31" t="s">
        <v>4057</v>
      </c>
      <c r="G239" t="s">
        <v>4531</v>
      </c>
      <c r="H239" t="s">
        <v>4808</v>
      </c>
      <c r="I239" s="31" t="s">
        <v>4738</v>
      </c>
      <c r="J239" s="31" t="s">
        <v>97</v>
      </c>
      <c r="K239" s="31" t="s">
        <v>4055</v>
      </c>
      <c r="L239">
        <v>0</v>
      </c>
      <c r="M239">
        <v>4</v>
      </c>
      <c r="N239" s="31" t="s">
        <v>96</v>
      </c>
      <c r="O239" s="31" t="s">
        <v>2059</v>
      </c>
    </row>
    <row r="240" spans="1:15" x14ac:dyDescent="0.2">
      <c r="A240" s="47" t="s">
        <v>4293</v>
      </c>
      <c r="B240" s="47"/>
      <c r="C240" s="47" t="s">
        <v>14</v>
      </c>
      <c r="D240" s="47" t="s">
        <v>40</v>
      </c>
      <c r="E240" s="47" t="s">
        <v>4736</v>
      </c>
      <c r="F240" s="31" t="s">
        <v>4057</v>
      </c>
      <c r="G240" t="s">
        <v>4532</v>
      </c>
      <c r="H240" t="s">
        <v>4808</v>
      </c>
      <c r="I240" s="31" t="s">
        <v>4738</v>
      </c>
      <c r="J240" s="31" t="s">
        <v>95</v>
      </c>
      <c r="K240" s="31" t="s">
        <v>4055</v>
      </c>
      <c r="L240">
        <v>0</v>
      </c>
      <c r="M240">
        <v>4</v>
      </c>
      <c r="N240" s="31" t="s">
        <v>96</v>
      </c>
      <c r="O240" s="31" t="s">
        <v>2059</v>
      </c>
    </row>
    <row r="241" spans="1:15" x14ac:dyDescent="0.2">
      <c r="A241" s="47" t="s">
        <v>4293</v>
      </c>
      <c r="B241" s="47"/>
      <c r="C241" s="47" t="s">
        <v>14</v>
      </c>
      <c r="D241" s="47" t="s">
        <v>40</v>
      </c>
      <c r="E241" s="47" t="s">
        <v>4737</v>
      </c>
      <c r="F241" s="31" t="s">
        <v>4057</v>
      </c>
      <c r="G241" t="s">
        <v>4533</v>
      </c>
      <c r="H241" t="s">
        <v>4808</v>
      </c>
      <c r="I241" s="31" t="s">
        <v>4738</v>
      </c>
      <c r="J241" s="31" t="s">
        <v>97</v>
      </c>
      <c r="K241" s="31" t="s">
        <v>4055</v>
      </c>
      <c r="L241">
        <v>0</v>
      </c>
      <c r="M241">
        <v>4</v>
      </c>
      <c r="N241" s="31" t="s">
        <v>96</v>
      </c>
      <c r="O241" s="31" t="s">
        <v>2059</v>
      </c>
    </row>
    <row r="242" spans="1:15" x14ac:dyDescent="0.2">
      <c r="A242" s="46" t="s">
        <v>4293</v>
      </c>
      <c r="B242" s="46"/>
      <c r="C242" s="46" t="s">
        <v>1245</v>
      </c>
      <c r="D242" s="46" t="s">
        <v>4108</v>
      </c>
      <c r="E242" s="46" t="s">
        <v>4108</v>
      </c>
      <c r="F242" s="31" t="s">
        <v>4056</v>
      </c>
      <c r="G242" s="31" t="s">
        <v>4109</v>
      </c>
      <c r="H242" s="31" t="s">
        <v>4110</v>
      </c>
      <c r="J242" s="31" t="s">
        <v>95</v>
      </c>
      <c r="K242" s="31" t="s">
        <v>4111</v>
      </c>
      <c r="N242" s="31" t="s">
        <v>92</v>
      </c>
      <c r="O242" s="31" t="s">
        <v>92</v>
      </c>
    </row>
    <row r="243" spans="1:15" x14ac:dyDescent="0.2">
      <c r="A243" s="46" t="s">
        <v>4293</v>
      </c>
      <c r="B243" s="46"/>
      <c r="C243" s="46" t="s">
        <v>1245</v>
      </c>
      <c r="D243" s="46" t="s">
        <v>4173</v>
      </c>
      <c r="E243" s="46" t="s">
        <v>4173</v>
      </c>
      <c r="F243" s="31" t="s">
        <v>2035</v>
      </c>
      <c r="G243" t="s">
        <v>4171</v>
      </c>
      <c r="H243" s="31" t="s">
        <v>4170</v>
      </c>
      <c r="I243" s="31" t="s">
        <v>4172</v>
      </c>
      <c r="J243" s="31" t="s">
        <v>95</v>
      </c>
      <c r="K243" s="31" t="s">
        <v>4157</v>
      </c>
      <c r="N243" s="31" t="s">
        <v>92</v>
      </c>
      <c r="O243" s="31" t="s">
        <v>92</v>
      </c>
    </row>
    <row r="244" spans="1:15" x14ac:dyDescent="0.2">
      <c r="A244" s="46" t="s">
        <v>4293</v>
      </c>
      <c r="B244" s="46"/>
      <c r="C244" s="46" t="s">
        <v>1245</v>
      </c>
      <c r="D244" s="46" t="s">
        <v>4177</v>
      </c>
      <c r="E244" s="46" t="s">
        <v>4177</v>
      </c>
      <c r="F244" s="31" t="s">
        <v>2035</v>
      </c>
      <c r="G244" t="s">
        <v>4175</v>
      </c>
      <c r="H244" s="31" t="s">
        <v>4174</v>
      </c>
      <c r="I244" s="31" t="s">
        <v>4176</v>
      </c>
      <c r="J244" s="31" t="s">
        <v>95</v>
      </c>
      <c r="K244" s="31" t="s">
        <v>4157</v>
      </c>
      <c r="N244" s="31" t="s">
        <v>92</v>
      </c>
      <c r="O244" s="31" t="s">
        <v>92</v>
      </c>
    </row>
    <row r="245" spans="1:15" x14ac:dyDescent="0.2">
      <c r="A245" s="46" t="s">
        <v>4293</v>
      </c>
      <c r="B245" s="46"/>
      <c r="C245" s="46" t="s">
        <v>1245</v>
      </c>
      <c r="D245" s="46" t="s">
        <v>4166</v>
      </c>
      <c r="E245" s="46" t="s">
        <v>4166</v>
      </c>
      <c r="F245" s="31" t="s">
        <v>2035</v>
      </c>
      <c r="G245" t="s">
        <v>4167</v>
      </c>
      <c r="H245" s="31" t="s">
        <v>4168</v>
      </c>
      <c r="I245" s="31" t="s">
        <v>4169</v>
      </c>
      <c r="J245" s="31" t="s">
        <v>95</v>
      </c>
      <c r="K245" s="31" t="s">
        <v>4157</v>
      </c>
      <c r="N245" s="31" t="s">
        <v>92</v>
      </c>
      <c r="O245" s="31" t="s">
        <v>92</v>
      </c>
    </row>
    <row r="246" spans="1:15" x14ac:dyDescent="0.2">
      <c r="A246" s="46" t="s">
        <v>4293</v>
      </c>
      <c r="B246" s="46"/>
      <c r="C246" s="46" t="s">
        <v>1245</v>
      </c>
      <c r="D246" s="46" t="s">
        <v>4147</v>
      </c>
      <c r="E246" s="46" t="s">
        <v>4147</v>
      </c>
      <c r="F246" s="31" t="s">
        <v>2035</v>
      </c>
      <c r="G246" t="s">
        <v>4146</v>
      </c>
      <c r="H246" t="s">
        <v>4145</v>
      </c>
      <c r="I246" s="31" t="s">
        <v>4148</v>
      </c>
      <c r="J246" s="31" t="s">
        <v>95</v>
      </c>
      <c r="K246" s="31" t="s">
        <v>4094</v>
      </c>
      <c r="N246" s="31" t="s">
        <v>92</v>
      </c>
      <c r="O246" s="31" t="s">
        <v>92</v>
      </c>
    </row>
    <row r="247" spans="1:15" x14ac:dyDescent="0.2">
      <c r="A247" s="46" t="s">
        <v>4293</v>
      </c>
      <c r="B247" s="46"/>
      <c r="C247" s="46" t="s">
        <v>1245</v>
      </c>
      <c r="D247" s="46" t="s">
        <v>4151</v>
      </c>
      <c r="E247" s="46" t="s">
        <v>4151</v>
      </c>
      <c r="F247" s="31" t="s">
        <v>2035</v>
      </c>
      <c r="G247" t="s">
        <v>4150</v>
      </c>
      <c r="H247" t="s">
        <v>4149</v>
      </c>
      <c r="I247" s="31" t="s">
        <v>4152</v>
      </c>
      <c r="J247" s="31" t="s">
        <v>95</v>
      </c>
      <c r="K247" s="31" t="s">
        <v>3166</v>
      </c>
      <c r="N247" s="31" t="s">
        <v>92</v>
      </c>
      <c r="O247" s="31" t="s">
        <v>92</v>
      </c>
    </row>
    <row r="248" spans="1:15" x14ac:dyDescent="0.2">
      <c r="A248" s="46" t="s">
        <v>4293</v>
      </c>
      <c r="B248" s="46"/>
      <c r="C248" s="46" t="s">
        <v>1245</v>
      </c>
      <c r="D248" s="46" t="s">
        <v>732</v>
      </c>
      <c r="E248" s="46" t="s">
        <v>4106</v>
      </c>
      <c r="F248" s="31" t="s">
        <v>4057</v>
      </c>
      <c r="G248" s="31" t="s">
        <v>4104</v>
      </c>
      <c r="H248" s="31" t="s">
        <v>4103</v>
      </c>
      <c r="I248" s="31" t="s">
        <v>4105</v>
      </c>
      <c r="J248" s="31" t="s">
        <v>95</v>
      </c>
      <c r="K248" s="31" t="s">
        <v>4107</v>
      </c>
      <c r="N248" s="31" t="s">
        <v>78</v>
      </c>
      <c r="O248" s="31" t="s">
        <v>78</v>
      </c>
    </row>
    <row r="249" spans="1:15" x14ac:dyDescent="0.2">
      <c r="A249" s="46" t="s">
        <v>4293</v>
      </c>
      <c r="B249" s="46"/>
      <c r="C249" s="46" t="s">
        <v>1245</v>
      </c>
      <c r="D249" s="46" t="s">
        <v>4181</v>
      </c>
      <c r="E249" s="46" t="s">
        <v>4181</v>
      </c>
      <c r="F249" s="31" t="s">
        <v>2035</v>
      </c>
      <c r="G249" t="s">
        <v>4179</v>
      </c>
      <c r="H249" s="31" t="s">
        <v>4178</v>
      </c>
      <c r="I249" s="31" t="s">
        <v>4180</v>
      </c>
      <c r="J249" s="31" t="s">
        <v>95</v>
      </c>
      <c r="K249" s="31" t="s">
        <v>4068</v>
      </c>
      <c r="N249" s="31" t="s">
        <v>92</v>
      </c>
      <c r="O249" s="31" t="s">
        <v>92</v>
      </c>
    </row>
    <row r="250" spans="1:15" x14ac:dyDescent="0.2">
      <c r="A250" s="46" t="s">
        <v>4293</v>
      </c>
      <c r="B250" s="46"/>
      <c r="C250" s="46" t="s">
        <v>1245</v>
      </c>
      <c r="D250" s="46" t="s">
        <v>4153</v>
      </c>
      <c r="E250" s="46" t="s">
        <v>4153</v>
      </c>
      <c r="F250" s="31" t="s">
        <v>2035</v>
      </c>
      <c r="G250" t="s">
        <v>4154</v>
      </c>
      <c r="H250" t="s">
        <v>4155</v>
      </c>
      <c r="I250" s="31" t="s">
        <v>4156</v>
      </c>
      <c r="J250" s="31" t="s">
        <v>95</v>
      </c>
      <c r="K250" s="31" t="s">
        <v>4157</v>
      </c>
      <c r="N250" s="31" t="s">
        <v>92</v>
      </c>
      <c r="O250" s="31" t="s">
        <v>92</v>
      </c>
    </row>
    <row r="251" spans="1:15" x14ac:dyDescent="0.2">
      <c r="A251" s="46" t="s">
        <v>4293</v>
      </c>
      <c r="B251" s="46"/>
      <c r="C251" s="46" t="s">
        <v>1245</v>
      </c>
      <c r="D251" s="46" t="s">
        <v>4161</v>
      </c>
      <c r="E251" s="46" t="s">
        <v>4161</v>
      </c>
      <c r="F251" s="31" t="s">
        <v>2035</v>
      </c>
      <c r="G251" t="s">
        <v>4159</v>
      </c>
      <c r="H251" s="31" t="s">
        <v>4158</v>
      </c>
      <c r="I251" s="31" t="s">
        <v>4160</v>
      </c>
      <c r="J251" s="31" t="s">
        <v>95</v>
      </c>
      <c r="K251" s="31" t="s">
        <v>4068</v>
      </c>
      <c r="N251" s="31" t="s">
        <v>92</v>
      </c>
      <c r="O251" s="31" t="s">
        <v>92</v>
      </c>
    </row>
    <row r="252" spans="1:15" x14ac:dyDescent="0.2">
      <c r="A252" s="46" t="s">
        <v>4293</v>
      </c>
      <c r="B252" s="46"/>
      <c r="C252" s="46" t="s">
        <v>1245</v>
      </c>
      <c r="D252" s="46" t="s">
        <v>4162</v>
      </c>
      <c r="E252" s="46" t="s">
        <v>4162</v>
      </c>
      <c r="F252" s="31" t="s">
        <v>2035</v>
      </c>
      <c r="G252" t="s">
        <v>4163</v>
      </c>
      <c r="H252" s="31" t="s">
        <v>4164</v>
      </c>
      <c r="I252" s="31" t="s">
        <v>4165</v>
      </c>
      <c r="J252" s="31" t="s">
        <v>95</v>
      </c>
      <c r="K252" s="31" t="s">
        <v>4068</v>
      </c>
      <c r="N252" s="31" t="s">
        <v>92</v>
      </c>
      <c r="O252" s="31" t="s">
        <v>92</v>
      </c>
    </row>
    <row r="253" spans="1:15" x14ac:dyDescent="0.2">
      <c r="A253" s="46" t="s">
        <v>4293</v>
      </c>
      <c r="B253" s="46"/>
      <c r="C253" s="46" t="s">
        <v>1245</v>
      </c>
      <c r="D253" s="46" t="s">
        <v>4821</v>
      </c>
      <c r="E253" s="46" t="s">
        <v>4821</v>
      </c>
      <c r="F253" s="31" t="s">
        <v>2035</v>
      </c>
      <c r="G253" s="31" t="s">
        <v>4822</v>
      </c>
      <c r="H253" s="31" t="s">
        <v>4823</v>
      </c>
      <c r="I253" s="31" t="s">
        <v>4824</v>
      </c>
      <c r="J253" s="31" t="s">
        <v>95</v>
      </c>
      <c r="K253" s="31" t="s">
        <v>4157</v>
      </c>
      <c r="N253" s="31" t="s">
        <v>92</v>
      </c>
      <c r="O253" s="31" t="s">
        <v>92</v>
      </c>
    </row>
    <row r="254" spans="1:15" x14ac:dyDescent="0.2">
      <c r="A254" s="44" t="s">
        <v>4293</v>
      </c>
      <c r="B254" s="44"/>
      <c r="C254" s="44" t="s">
        <v>4182</v>
      </c>
      <c r="D254" s="44" t="s">
        <v>4182</v>
      </c>
      <c r="E254" s="44" t="s">
        <v>4777</v>
      </c>
      <c r="F254" s="31" t="s">
        <v>4057</v>
      </c>
      <c r="H254" s="31" t="s">
        <v>4776</v>
      </c>
      <c r="J254" s="31" t="s">
        <v>95</v>
      </c>
      <c r="K254" t="s">
        <v>4789</v>
      </c>
      <c r="N254" s="31" t="s">
        <v>93</v>
      </c>
      <c r="O254" s="31" t="s">
        <v>2059</v>
      </c>
    </row>
    <row r="255" spans="1:15" x14ac:dyDescent="0.2">
      <c r="A255" s="44" t="s">
        <v>4293</v>
      </c>
      <c r="B255" s="44"/>
      <c r="C255" s="44" t="s">
        <v>4182</v>
      </c>
      <c r="D255" s="44" t="s">
        <v>4182</v>
      </c>
      <c r="E255" s="44" t="s">
        <v>4273</v>
      </c>
      <c r="F255" s="31" t="s">
        <v>4057</v>
      </c>
      <c r="H255" s="31" t="s">
        <v>4782</v>
      </c>
      <c r="J255" s="31" t="s">
        <v>95</v>
      </c>
      <c r="K255" t="s">
        <v>4789</v>
      </c>
      <c r="N255" s="31" t="s">
        <v>93</v>
      </c>
      <c r="O255" s="31" t="s">
        <v>2059</v>
      </c>
    </row>
    <row r="256" spans="1:15" x14ac:dyDescent="0.2">
      <c r="A256" s="44" t="s">
        <v>4293</v>
      </c>
      <c r="B256" s="44"/>
      <c r="C256" s="44" t="s">
        <v>4182</v>
      </c>
      <c r="D256" s="44" t="s">
        <v>4182</v>
      </c>
      <c r="E256" s="44" t="s">
        <v>4778</v>
      </c>
      <c r="F256" s="31" t="s">
        <v>4057</v>
      </c>
      <c r="H256" s="31" t="s">
        <v>4783</v>
      </c>
      <c r="J256" s="31" t="s">
        <v>95</v>
      </c>
      <c r="K256" t="s">
        <v>4789</v>
      </c>
      <c r="N256" s="31" t="s">
        <v>93</v>
      </c>
      <c r="O256" s="31" t="s">
        <v>2059</v>
      </c>
    </row>
    <row r="257" spans="1:15" x14ac:dyDescent="0.2">
      <c r="A257" s="44" t="s">
        <v>4293</v>
      </c>
      <c r="B257" s="44"/>
      <c r="C257" s="44" t="s">
        <v>4182</v>
      </c>
      <c r="D257" s="44" t="s">
        <v>4182</v>
      </c>
      <c r="E257" s="44" t="s">
        <v>4779</v>
      </c>
      <c r="F257" s="31" t="s">
        <v>4057</v>
      </c>
      <c r="H257" s="31" t="s">
        <v>4784</v>
      </c>
      <c r="J257" s="31" t="s">
        <v>95</v>
      </c>
      <c r="K257" t="s">
        <v>4789</v>
      </c>
      <c r="N257" s="31" t="s">
        <v>93</v>
      </c>
      <c r="O257" s="31" t="s">
        <v>2059</v>
      </c>
    </row>
    <row r="258" spans="1:15" x14ac:dyDescent="0.2">
      <c r="A258" s="44" t="s">
        <v>4293</v>
      </c>
      <c r="B258" s="44"/>
      <c r="C258" s="44" t="s">
        <v>4182</v>
      </c>
      <c r="D258" s="44" t="s">
        <v>4182</v>
      </c>
      <c r="E258" s="44" t="s">
        <v>4780</v>
      </c>
      <c r="F258" s="31" t="s">
        <v>4057</v>
      </c>
      <c r="H258" s="31" t="s">
        <v>4785</v>
      </c>
      <c r="J258" s="31" t="s">
        <v>95</v>
      </c>
      <c r="K258" t="s">
        <v>4789</v>
      </c>
      <c r="N258" s="31" t="s">
        <v>93</v>
      </c>
      <c r="O258" s="31" t="s">
        <v>2059</v>
      </c>
    </row>
    <row r="259" spans="1:15" x14ac:dyDescent="0.2">
      <c r="A259" s="44" t="s">
        <v>4293</v>
      </c>
      <c r="B259" s="44"/>
      <c r="C259" s="44" t="s">
        <v>4182</v>
      </c>
      <c r="D259" s="44" t="s">
        <v>4182</v>
      </c>
      <c r="E259" s="44" t="s">
        <v>4781</v>
      </c>
      <c r="F259" s="31" t="s">
        <v>4057</v>
      </c>
      <c r="H259" s="31" t="s">
        <v>4786</v>
      </c>
      <c r="J259" s="31" t="s">
        <v>95</v>
      </c>
      <c r="K259" t="s">
        <v>4789</v>
      </c>
      <c r="N259" s="31" t="s">
        <v>93</v>
      </c>
      <c r="O259" s="31" t="s">
        <v>2059</v>
      </c>
    </row>
    <row r="260" spans="1:15" x14ac:dyDescent="0.2">
      <c r="A260" s="44" t="s">
        <v>4293</v>
      </c>
      <c r="B260" s="44"/>
      <c r="C260" s="44" t="s">
        <v>4182</v>
      </c>
      <c r="D260" s="44" t="s">
        <v>4182</v>
      </c>
      <c r="E260" s="44" t="s">
        <v>4269</v>
      </c>
      <c r="F260" s="31" t="s">
        <v>4057</v>
      </c>
      <c r="H260" s="31" t="s">
        <v>4787</v>
      </c>
      <c r="J260" s="31" t="s">
        <v>95</v>
      </c>
      <c r="K260" t="s">
        <v>4789</v>
      </c>
      <c r="N260" s="31" t="s">
        <v>93</v>
      </c>
      <c r="O260" s="31" t="s">
        <v>2059</v>
      </c>
    </row>
    <row r="261" spans="1:15" x14ac:dyDescent="0.2">
      <c r="A261" s="44" t="s">
        <v>4293</v>
      </c>
      <c r="B261" s="44"/>
      <c r="C261" s="44" t="s">
        <v>4182</v>
      </c>
      <c r="D261" s="44" t="s">
        <v>4182</v>
      </c>
      <c r="E261" s="44" t="s">
        <v>4270</v>
      </c>
      <c r="F261" s="31" t="s">
        <v>4057</v>
      </c>
      <c r="H261" s="31" t="s">
        <v>4788</v>
      </c>
      <c r="J261" s="31" t="s">
        <v>95</v>
      </c>
      <c r="K261" t="s">
        <v>4789</v>
      </c>
      <c r="N261" s="31" t="s">
        <v>93</v>
      </c>
      <c r="O261" s="31" t="s">
        <v>2059</v>
      </c>
    </row>
    <row r="262" spans="1:15" x14ac:dyDescent="0.2">
      <c r="A262" s="31" t="s">
        <v>4293</v>
      </c>
      <c r="B262" s="31"/>
      <c r="C262" s="31" t="s">
        <v>1737</v>
      </c>
      <c r="D262" s="31" t="s">
        <v>2025</v>
      </c>
      <c r="E262" s="31" t="s">
        <v>2025</v>
      </c>
      <c r="F262" s="31"/>
      <c r="G262" s="31"/>
      <c r="H262" s="31" t="s">
        <v>4790</v>
      </c>
      <c r="I262" s="31"/>
      <c r="J262" s="31" t="s">
        <v>95</v>
      </c>
      <c r="K262" t="s">
        <v>4789</v>
      </c>
    </row>
    <row r="263" spans="1:15" x14ac:dyDescent="0.2">
      <c r="A263" s="31" t="s">
        <v>4293</v>
      </c>
      <c r="B263" s="31"/>
      <c r="C263" s="31" t="s">
        <v>4796</v>
      </c>
      <c r="D263" s="31" t="s">
        <v>67</v>
      </c>
      <c r="E263" s="31" t="s">
        <v>67</v>
      </c>
      <c r="F263" s="31"/>
      <c r="G263" s="31"/>
      <c r="H263" s="31" t="s">
        <v>16</v>
      </c>
      <c r="I263" s="31"/>
      <c r="J263" s="31" t="s">
        <v>95</v>
      </c>
      <c r="K263" t="s">
        <v>4789</v>
      </c>
      <c r="N263" t="s">
        <v>92</v>
      </c>
      <c r="O263" t="s">
        <v>2059</v>
      </c>
    </row>
    <row r="264" spans="1:15" x14ac:dyDescent="0.2">
      <c r="A264" s="31" t="s">
        <v>4293</v>
      </c>
      <c r="B264" s="31"/>
      <c r="C264" s="31" t="s">
        <v>4796</v>
      </c>
      <c r="D264" s="31" t="s">
        <v>49</v>
      </c>
      <c r="E264" s="31" t="s">
        <v>49</v>
      </c>
      <c r="F264" s="31"/>
      <c r="G264" s="31"/>
      <c r="H264" s="31" t="s">
        <v>23</v>
      </c>
      <c r="I264" s="31"/>
      <c r="J264" s="31" t="s">
        <v>95</v>
      </c>
      <c r="K264" s="31" t="s">
        <v>4791</v>
      </c>
      <c r="N264" s="31" t="s">
        <v>102</v>
      </c>
      <c r="O264" s="31" t="s">
        <v>102</v>
      </c>
    </row>
    <row r="265" spans="1:15" x14ac:dyDescent="0.2">
      <c r="A265" s="31" t="s">
        <v>4293</v>
      </c>
      <c r="B265" s="31"/>
      <c r="C265" s="31" t="s">
        <v>4796</v>
      </c>
      <c r="D265" s="31" t="s">
        <v>81</v>
      </c>
      <c r="E265" s="31" t="s">
        <v>81</v>
      </c>
      <c r="F265" s="31"/>
      <c r="G265" s="31"/>
      <c r="H265" s="31" t="s">
        <v>33</v>
      </c>
      <c r="I265" s="31"/>
      <c r="J265" s="31" t="s">
        <v>95</v>
      </c>
      <c r="K265" s="31" t="s">
        <v>4792</v>
      </c>
      <c r="N265" s="31" t="s">
        <v>78</v>
      </c>
      <c r="O265" s="31" t="s">
        <v>78</v>
      </c>
    </row>
    <row r="266" spans="1:15" x14ac:dyDescent="0.2">
      <c r="A266" s="31" t="s">
        <v>4293</v>
      </c>
      <c r="B266" s="31"/>
      <c r="C266" s="31" t="s">
        <v>4796</v>
      </c>
      <c r="D266" s="31" t="s">
        <v>81</v>
      </c>
      <c r="E266" s="31" t="s">
        <v>50</v>
      </c>
      <c r="F266" s="31"/>
      <c r="G266" s="31"/>
      <c r="H266" s="31" t="s">
        <v>4793</v>
      </c>
      <c r="I266" s="31"/>
      <c r="J266" s="31" t="s">
        <v>95</v>
      </c>
      <c r="K266" s="31" t="s">
        <v>4794</v>
      </c>
      <c r="N266" s="31" t="s">
        <v>78</v>
      </c>
      <c r="O266" s="31" t="s">
        <v>78</v>
      </c>
    </row>
    <row r="267" spans="1:15" x14ac:dyDescent="0.2">
      <c r="A267" s="31" t="s">
        <v>4293</v>
      </c>
      <c r="B267" s="31"/>
      <c r="C267" s="31" t="s">
        <v>4796</v>
      </c>
      <c r="D267" s="31" t="s">
        <v>87</v>
      </c>
      <c r="E267" s="31" t="s">
        <v>4820</v>
      </c>
      <c r="F267" s="31"/>
      <c r="G267" s="31"/>
      <c r="H267" s="31" t="s">
        <v>4795</v>
      </c>
      <c r="I267" s="31"/>
      <c r="J267" s="31" t="s">
        <v>95</v>
      </c>
      <c r="K267" t="s">
        <v>4819</v>
      </c>
      <c r="N267" s="31" t="s">
        <v>78</v>
      </c>
      <c r="O267" s="31" t="s">
        <v>78</v>
      </c>
    </row>
    <row r="268" spans="1:15" x14ac:dyDescent="0.2">
      <c r="A268" s="31" t="s">
        <v>4293</v>
      </c>
      <c r="B268" s="31"/>
      <c r="C268" s="31" t="s">
        <v>4796</v>
      </c>
      <c r="D268" s="31" t="s">
        <v>53</v>
      </c>
      <c r="E268" s="31" t="s">
        <v>519</v>
      </c>
      <c r="F268" s="31" t="s">
        <v>4057</v>
      </c>
      <c r="G268" s="31"/>
      <c r="H268" s="31" t="s">
        <v>157</v>
      </c>
      <c r="I268" s="31"/>
      <c r="J268" s="31" t="s">
        <v>95</v>
      </c>
      <c r="K268" t="s">
        <v>4797</v>
      </c>
      <c r="N268" s="31" t="s">
        <v>78</v>
      </c>
      <c r="O268" s="31" t="s">
        <v>78</v>
      </c>
    </row>
    <row r="269" spans="1:15" x14ac:dyDescent="0.2">
      <c r="A269" s="31" t="s">
        <v>4293</v>
      </c>
      <c r="B269" s="31"/>
      <c r="C269" s="31" t="s">
        <v>4796</v>
      </c>
      <c r="D269" s="31" t="s">
        <v>82</v>
      </c>
      <c r="E269" s="31" t="s">
        <v>82</v>
      </c>
      <c r="F269" s="31" t="s">
        <v>4057</v>
      </c>
      <c r="G269" s="31"/>
      <c r="H269" s="31" t="s">
        <v>4798</v>
      </c>
      <c r="I269" s="31"/>
      <c r="J269" s="31" t="s">
        <v>95</v>
      </c>
      <c r="K269" t="s">
        <v>4789</v>
      </c>
      <c r="N269" s="31" t="s">
        <v>92</v>
      </c>
      <c r="O269" s="31" t="s">
        <v>2059</v>
      </c>
    </row>
    <row r="270" spans="1:15" x14ac:dyDescent="0.2">
      <c r="A270" s="31" t="s">
        <v>4293</v>
      </c>
      <c r="B270" s="31"/>
      <c r="C270" s="31" t="s">
        <v>4796</v>
      </c>
      <c r="D270" s="31" t="s">
        <v>163</v>
      </c>
      <c r="E270" s="31" t="s">
        <v>163</v>
      </c>
      <c r="F270" s="31" t="s">
        <v>4057</v>
      </c>
      <c r="G270" s="31"/>
      <c r="H270" s="31" t="s">
        <v>4799</v>
      </c>
      <c r="I270" s="31"/>
      <c r="J270" s="31" t="s">
        <v>95</v>
      </c>
      <c r="K270" t="s">
        <v>4802</v>
      </c>
      <c r="N270" s="31" t="s">
        <v>78</v>
      </c>
      <c r="O270" s="31" t="s">
        <v>78</v>
      </c>
    </row>
    <row r="271" spans="1:15" x14ac:dyDescent="0.2">
      <c r="A271" s="31" t="s">
        <v>4293</v>
      </c>
      <c r="B271" s="31"/>
      <c r="C271" s="31" t="s">
        <v>4796</v>
      </c>
      <c r="D271" s="31" t="s">
        <v>162</v>
      </c>
      <c r="E271" s="31" t="s">
        <v>162</v>
      </c>
      <c r="F271" s="31" t="s">
        <v>4057</v>
      </c>
      <c r="G271" s="31"/>
      <c r="H271" s="31" t="s">
        <v>790</v>
      </c>
      <c r="I271" s="31"/>
      <c r="J271" s="31" t="s">
        <v>95</v>
      </c>
      <c r="K271" t="s">
        <v>4802</v>
      </c>
      <c r="N271" s="31" t="s">
        <v>78</v>
      </c>
      <c r="O271" s="31" t="s">
        <v>78</v>
      </c>
    </row>
    <row r="272" spans="1:15" x14ac:dyDescent="0.2">
      <c r="A272" s="31" t="s">
        <v>4293</v>
      </c>
      <c r="B272" s="31"/>
      <c r="C272" s="31" t="s">
        <v>4796</v>
      </c>
      <c r="D272" s="31" t="s">
        <v>743</v>
      </c>
      <c r="E272" s="31" t="s">
        <v>743</v>
      </c>
      <c r="F272" s="31" t="s">
        <v>4057</v>
      </c>
      <c r="G272" s="31"/>
      <c r="H272" s="31" t="s">
        <v>4800</v>
      </c>
      <c r="I272" s="31"/>
      <c r="J272" s="31" t="s">
        <v>95</v>
      </c>
      <c r="K272" t="s">
        <v>4802</v>
      </c>
      <c r="N272" s="31" t="s">
        <v>78</v>
      </c>
      <c r="O272" s="31" t="s">
        <v>78</v>
      </c>
    </row>
    <row r="273" spans="1:15" x14ac:dyDescent="0.2">
      <c r="A273" s="31" t="s">
        <v>4293</v>
      </c>
      <c r="B273" s="31"/>
      <c r="C273" s="31" t="s">
        <v>4796</v>
      </c>
      <c r="D273" s="31" t="s">
        <v>161</v>
      </c>
      <c r="E273" s="31" t="s">
        <v>161</v>
      </c>
      <c r="F273" s="31" t="s">
        <v>4057</v>
      </c>
      <c r="G273" s="31"/>
      <c r="H273" s="31" t="s">
        <v>4801</v>
      </c>
      <c r="I273" s="31"/>
      <c r="J273" s="31" t="s">
        <v>95</v>
      </c>
      <c r="K273" t="s">
        <v>4802</v>
      </c>
      <c r="N273" s="31" t="s">
        <v>78</v>
      </c>
      <c r="O273" s="31" t="s">
        <v>78</v>
      </c>
    </row>
    <row r="274" spans="1:15" x14ac:dyDescent="0.2">
      <c r="A274" s="31"/>
      <c r="B274" s="31"/>
      <c r="C274" s="31"/>
      <c r="D274" s="31"/>
      <c r="E274" s="31"/>
      <c r="F274" s="31"/>
      <c r="G274" s="31"/>
      <c r="H274" s="31"/>
      <c r="I274" s="31"/>
      <c r="J274" s="31"/>
    </row>
    <row r="275" spans="1:15" x14ac:dyDescent="0.2">
      <c r="A275" s="31"/>
      <c r="B275" s="31"/>
      <c r="C275" s="31"/>
      <c r="D275" s="31"/>
      <c r="E275" s="31"/>
      <c r="F275" s="31"/>
      <c r="G275" s="31"/>
      <c r="H275" s="31"/>
      <c r="I275" s="31"/>
      <c r="J275" s="31"/>
    </row>
    <row r="276" spans="1:15" x14ac:dyDescent="0.2">
      <c r="A276" s="31"/>
      <c r="B276" s="31"/>
      <c r="C276" s="31"/>
      <c r="D276" s="31"/>
      <c r="E276" s="31"/>
      <c r="F276" s="31"/>
      <c r="G276" s="31"/>
      <c r="H276" s="31"/>
      <c r="I276" s="31"/>
      <c r="J276" s="31"/>
    </row>
    <row r="277" spans="1:15" x14ac:dyDescent="0.2">
      <c r="A277" s="31"/>
      <c r="B277" s="31"/>
      <c r="C277" s="31"/>
      <c r="D277" s="31"/>
      <c r="E277" s="31"/>
      <c r="F277" s="31"/>
      <c r="G277" s="31"/>
      <c r="H277" s="31"/>
      <c r="I277" s="31"/>
      <c r="J277" s="31"/>
    </row>
    <row r="278" spans="1:15" x14ac:dyDescent="0.2">
      <c r="A278" s="31"/>
      <c r="B278" s="31"/>
      <c r="C278" s="31"/>
      <c r="D278" s="31"/>
      <c r="E278" s="31"/>
      <c r="F278" s="31"/>
      <c r="G278" s="31"/>
      <c r="H278" s="31"/>
      <c r="I278" s="31"/>
      <c r="J278" s="31"/>
    </row>
    <row r="279" spans="1:15" x14ac:dyDescent="0.2">
      <c r="A279" s="31"/>
      <c r="B279" s="31"/>
      <c r="C279" s="31"/>
      <c r="D279" s="31"/>
      <c r="E279" s="31"/>
      <c r="F279" s="31"/>
      <c r="G279" s="31"/>
      <c r="H279" s="31"/>
      <c r="I279" s="31"/>
      <c r="J279" s="31"/>
    </row>
    <row r="280" spans="1:15" x14ac:dyDescent="0.2">
      <c r="A280" s="31"/>
      <c r="B280" s="31"/>
      <c r="C280" s="31"/>
      <c r="D280" s="31"/>
      <c r="E280" s="31"/>
      <c r="F280" s="31"/>
      <c r="G280" s="31"/>
      <c r="H280" s="31"/>
      <c r="I280" s="31"/>
      <c r="J280" s="31"/>
    </row>
    <row r="281" spans="1:15" x14ac:dyDescent="0.2">
      <c r="A281" s="31"/>
      <c r="B281" s="31"/>
      <c r="C281" s="31"/>
      <c r="D281" s="31"/>
      <c r="E281" s="31"/>
      <c r="F281" s="31"/>
      <c r="G281" s="31"/>
      <c r="H281" s="31"/>
      <c r="I281" s="31"/>
      <c r="J281" s="31"/>
    </row>
    <row r="282" spans="1:15" x14ac:dyDescent="0.2">
      <c r="A282" s="31"/>
      <c r="B282" s="31"/>
      <c r="C282" s="31"/>
      <c r="D282" s="31"/>
      <c r="E282" s="31"/>
      <c r="F282" s="31"/>
      <c r="G282" s="31"/>
      <c r="H282" s="31"/>
      <c r="I282" s="31"/>
      <c r="J282" s="31"/>
    </row>
  </sheetData>
  <sortState xmlns:xlrd2="http://schemas.microsoft.com/office/spreadsheetml/2017/richdata2" ref="A2:N241">
    <sortCondition ref="D2:D24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376C-00A6-D84F-A654-2EBC4A631C08}">
  <dimension ref="A1:O79"/>
  <sheetViews>
    <sheetView workbookViewId="0">
      <selection activeCell="H7" sqref="H7"/>
    </sheetView>
  </sheetViews>
  <sheetFormatPr baseColWidth="10" defaultRowHeight="16" x14ac:dyDescent="0.2"/>
  <cols>
    <col min="1" max="6" width="9.7109375" style="39" customWidth="1"/>
    <col min="7" max="9" width="10.7109375" style="39"/>
    <col min="10" max="10" width="10.28515625" style="39" bestFit="1" customWidth="1"/>
    <col min="11" max="11" width="61" style="39" bestFit="1" customWidth="1"/>
    <col min="12" max="12" width="4.140625" style="39" bestFit="1" customWidth="1"/>
    <col min="13" max="13" width="4.42578125" style="39" bestFit="1" customWidth="1"/>
    <col min="14" max="14" width="8.42578125" style="39" bestFit="1" customWidth="1"/>
    <col min="15" max="15" width="7.5703125" style="39" bestFit="1" customWidth="1"/>
    <col min="16" max="16384" width="10.7109375" style="39"/>
  </cols>
  <sheetData>
    <row r="1" spans="1:15" x14ac:dyDescent="0.2">
      <c r="A1" s="38" t="s">
        <v>56</v>
      </c>
      <c r="B1" s="38" t="s">
        <v>51</v>
      </c>
      <c r="C1" s="38" t="s">
        <v>4</v>
      </c>
      <c r="D1" s="38" t="s">
        <v>5</v>
      </c>
      <c r="E1" s="38" t="s">
        <v>57</v>
      </c>
      <c r="F1" s="38" t="s">
        <v>58</v>
      </c>
      <c r="G1" s="38" t="s">
        <v>60</v>
      </c>
      <c r="H1" s="38" t="s">
        <v>61</v>
      </c>
      <c r="I1" s="38" t="s">
        <v>62</v>
      </c>
      <c r="J1" s="38" t="s">
        <v>69</v>
      </c>
      <c r="K1" s="38" t="s">
        <v>63</v>
      </c>
      <c r="L1" s="38" t="s">
        <v>64</v>
      </c>
      <c r="M1" s="38" t="s">
        <v>65</v>
      </c>
      <c r="N1" s="38" t="s">
        <v>66</v>
      </c>
      <c r="O1" s="38" t="s">
        <v>4807</v>
      </c>
    </row>
    <row r="2" spans="1:15" x14ac:dyDescent="0.2">
      <c r="A2" s="91" t="s">
        <v>4825</v>
      </c>
      <c r="B2" s="91" t="s">
        <v>5162</v>
      </c>
      <c r="C2" s="91" t="s">
        <v>4206</v>
      </c>
      <c r="D2" s="91" t="s">
        <v>4206</v>
      </c>
      <c r="E2" s="91" t="s">
        <v>4827</v>
      </c>
      <c r="F2" s="39" t="s">
        <v>4057</v>
      </c>
      <c r="G2" s="39" t="str">
        <f>"Blockraw"</f>
        <v>Blockraw</v>
      </c>
      <c r="H2" s="39" t="s">
        <v>4828</v>
      </c>
      <c r="I2" s="39" t="s">
        <v>417</v>
      </c>
      <c r="K2" s="39" t="s">
        <v>4953</v>
      </c>
      <c r="N2" s="39" t="s">
        <v>93</v>
      </c>
      <c r="O2" s="39" t="s">
        <v>2059</v>
      </c>
    </row>
    <row r="3" spans="1:15" x14ac:dyDescent="0.2">
      <c r="A3" s="91" t="s">
        <v>4825</v>
      </c>
      <c r="B3" s="91" t="s">
        <v>5162</v>
      </c>
      <c r="C3" s="91" t="s">
        <v>4206</v>
      </c>
      <c r="D3" s="91" t="s">
        <v>4206</v>
      </c>
      <c r="E3" s="91" t="s">
        <v>4780</v>
      </c>
      <c r="F3" s="39" t="s">
        <v>4057</v>
      </c>
      <c r="G3" s="39" t="str">
        <f>"Tr-A1"</f>
        <v>Tr-A1</v>
      </c>
      <c r="H3" s="39" t="s">
        <v>4829</v>
      </c>
      <c r="I3" s="39" t="s">
        <v>417</v>
      </c>
      <c r="K3" s="39" t="s">
        <v>4952</v>
      </c>
      <c r="N3" s="39" t="s">
        <v>93</v>
      </c>
      <c r="O3" s="39" t="s">
        <v>2059</v>
      </c>
    </row>
    <row r="4" spans="1:15" x14ac:dyDescent="0.2">
      <c r="A4" s="91" t="s">
        <v>4825</v>
      </c>
      <c r="B4" s="91" t="s">
        <v>5162</v>
      </c>
      <c r="C4" s="91" t="s">
        <v>4206</v>
      </c>
      <c r="D4" s="91" t="s">
        <v>4206</v>
      </c>
      <c r="E4" s="91" t="s">
        <v>4781</v>
      </c>
      <c r="F4" s="39" t="s">
        <v>4057</v>
      </c>
      <c r="G4" s="39" t="str">
        <f>"Tr-B1"</f>
        <v>Tr-B1</v>
      </c>
      <c r="H4" s="39" t="s">
        <v>4830</v>
      </c>
      <c r="I4" s="39" t="s">
        <v>417</v>
      </c>
      <c r="K4" s="39" t="s">
        <v>4952</v>
      </c>
      <c r="N4" s="39" t="s">
        <v>93</v>
      </c>
      <c r="O4" s="39" t="s">
        <v>2059</v>
      </c>
    </row>
    <row r="5" spans="1:15" x14ac:dyDescent="0.2">
      <c r="A5" s="91" t="s">
        <v>4825</v>
      </c>
      <c r="B5" s="91" t="s">
        <v>5162</v>
      </c>
      <c r="C5" s="91" t="s">
        <v>4206</v>
      </c>
      <c r="D5" s="91" t="s">
        <v>4206</v>
      </c>
      <c r="E5" s="91" t="s">
        <v>4954</v>
      </c>
      <c r="F5" s="39" t="s">
        <v>4057</v>
      </c>
      <c r="G5" s="39" t="str">
        <f>"Symraw"</f>
        <v>Symraw</v>
      </c>
      <c r="H5" s="39" t="s">
        <v>4955</v>
      </c>
      <c r="I5" s="39" t="s">
        <v>417</v>
      </c>
      <c r="K5" s="39" t="s">
        <v>4261</v>
      </c>
      <c r="N5" s="39" t="s">
        <v>93</v>
      </c>
      <c r="O5" s="39" t="s">
        <v>2059</v>
      </c>
    </row>
    <row r="6" spans="1:15" x14ac:dyDescent="0.2">
      <c r="A6" s="91" t="s">
        <v>4825</v>
      </c>
      <c r="B6" s="91" t="s">
        <v>5162</v>
      </c>
      <c r="C6" s="91" t="s">
        <v>4206</v>
      </c>
      <c r="D6" s="91" t="s">
        <v>4206</v>
      </c>
      <c r="E6" s="91" t="s">
        <v>4956</v>
      </c>
      <c r="F6" s="39" t="s">
        <v>4057</v>
      </c>
      <c r="G6" s="39" t="str">
        <f>"TotRecall"</f>
        <v>TotRecall</v>
      </c>
      <c r="H6" s="39" t="s">
        <v>4957</v>
      </c>
      <c r="I6" s="39" t="s">
        <v>417</v>
      </c>
      <c r="K6" s="39" t="s">
        <v>4958</v>
      </c>
      <c r="N6" s="39" t="s">
        <v>93</v>
      </c>
      <c r="O6" s="39" t="s">
        <v>2059</v>
      </c>
    </row>
    <row r="7" spans="1:15" x14ac:dyDescent="0.2">
      <c r="A7" s="91" t="s">
        <v>4825</v>
      </c>
      <c r="B7" s="91" t="s">
        <v>5162</v>
      </c>
      <c r="C7" s="91" t="s">
        <v>4206</v>
      </c>
      <c r="D7" s="91" t="s">
        <v>4206</v>
      </c>
      <c r="E7" s="91" t="s">
        <v>4959</v>
      </c>
      <c r="F7" s="39" t="s">
        <v>4057</v>
      </c>
      <c r="G7" s="39" t="str">
        <f>"Spnraw"</f>
        <v>Spnraw</v>
      </c>
      <c r="H7" s="39" t="s">
        <v>4963</v>
      </c>
      <c r="I7" s="39" t="s">
        <v>417</v>
      </c>
      <c r="K7" s="39" t="s">
        <v>4071</v>
      </c>
      <c r="N7" s="39" t="s">
        <v>93</v>
      </c>
      <c r="O7" s="39" t="s">
        <v>2059</v>
      </c>
    </row>
    <row r="8" spans="1:15" x14ac:dyDescent="0.2">
      <c r="A8" s="91" t="s">
        <v>4825</v>
      </c>
      <c r="B8" s="91" t="s">
        <v>5162</v>
      </c>
      <c r="C8" s="91" t="s">
        <v>4206</v>
      </c>
      <c r="D8" s="91" t="s">
        <v>4206</v>
      </c>
      <c r="E8" s="91" t="s">
        <v>4960</v>
      </c>
      <c r="F8" s="39" t="s">
        <v>4057</v>
      </c>
      <c r="G8" s="39" t="str">
        <f>"CAT"</f>
        <v>CAT</v>
      </c>
      <c r="I8" s="39" t="s">
        <v>417</v>
      </c>
      <c r="K8" s="39" t="s">
        <v>4961</v>
      </c>
      <c r="N8" s="39" t="s">
        <v>93</v>
      </c>
      <c r="O8" s="39" t="s">
        <v>2059</v>
      </c>
    </row>
    <row r="9" spans="1:15" x14ac:dyDescent="0.2">
      <c r="A9" s="91" t="s">
        <v>4825</v>
      </c>
      <c r="B9" s="91" t="s">
        <v>5162</v>
      </c>
      <c r="C9" s="91" t="s">
        <v>4206</v>
      </c>
      <c r="D9" s="91" t="s">
        <v>4206</v>
      </c>
      <c r="E9" s="91" t="s">
        <v>4962</v>
      </c>
      <c r="F9" s="39" t="s">
        <v>4057</v>
      </c>
      <c r="G9" s="39" t="str">
        <f>"FAS"</f>
        <v>FAS</v>
      </c>
      <c r="I9" s="39" t="s">
        <v>417</v>
      </c>
      <c r="K9" s="39" t="s">
        <v>4961</v>
      </c>
      <c r="N9" s="39" t="s">
        <v>93</v>
      </c>
      <c r="O9" s="39" t="s">
        <v>2059</v>
      </c>
    </row>
    <row r="10" spans="1:15" x14ac:dyDescent="0.2">
      <c r="A10" s="89" t="s">
        <v>4825</v>
      </c>
      <c r="B10" s="89" t="s">
        <v>5162</v>
      </c>
      <c r="C10" s="45" t="s">
        <v>5025</v>
      </c>
      <c r="D10" s="85" t="s">
        <v>89</v>
      </c>
      <c r="E10" s="85" t="s">
        <v>5146</v>
      </c>
      <c r="F10" s="39" t="s">
        <v>4056</v>
      </c>
      <c r="G10" s="39" t="s">
        <v>5144</v>
      </c>
      <c r="H10" s="88" t="s">
        <v>5143</v>
      </c>
      <c r="I10" s="88" t="s">
        <v>5145</v>
      </c>
      <c r="J10" s="88" t="s">
        <v>95</v>
      </c>
      <c r="K10" s="88" t="s">
        <v>5150</v>
      </c>
      <c r="L10" s="87"/>
      <c r="M10" s="87"/>
      <c r="N10" s="88" t="s">
        <v>78</v>
      </c>
      <c r="O10" s="88" t="s">
        <v>78</v>
      </c>
    </row>
    <row r="11" spans="1:15" x14ac:dyDescent="0.2">
      <c r="A11" s="89" t="s">
        <v>4825</v>
      </c>
      <c r="B11" s="89" t="s">
        <v>5162</v>
      </c>
      <c r="C11" s="45" t="s">
        <v>5025</v>
      </c>
      <c r="D11" s="85" t="s">
        <v>89</v>
      </c>
      <c r="E11" s="85" t="s">
        <v>5147</v>
      </c>
      <c r="F11" s="39" t="s">
        <v>4056</v>
      </c>
      <c r="G11" s="39" t="s">
        <v>5148</v>
      </c>
      <c r="H11" s="88" t="s">
        <v>5149</v>
      </c>
      <c r="I11" s="88" t="s">
        <v>5145</v>
      </c>
      <c r="J11" s="88" t="s">
        <v>95</v>
      </c>
      <c r="K11" s="88" t="s">
        <v>5150</v>
      </c>
      <c r="L11" s="87"/>
      <c r="M11" s="87"/>
      <c r="N11" s="88" t="s">
        <v>78</v>
      </c>
      <c r="O11" s="88" t="s">
        <v>78</v>
      </c>
    </row>
    <row r="12" spans="1:15" x14ac:dyDescent="0.2">
      <c r="A12" s="89" t="s">
        <v>4825</v>
      </c>
      <c r="B12" s="89" t="s">
        <v>5162</v>
      </c>
      <c r="C12" s="45" t="s">
        <v>5025</v>
      </c>
      <c r="D12" s="85" t="s">
        <v>89</v>
      </c>
      <c r="E12" s="85" t="s">
        <v>89</v>
      </c>
      <c r="F12" s="39" t="s">
        <v>4056</v>
      </c>
      <c r="G12" s="39" t="s">
        <v>5141</v>
      </c>
      <c r="H12" s="88" t="s">
        <v>5142</v>
      </c>
      <c r="I12" s="88" t="s">
        <v>417</v>
      </c>
      <c r="J12" s="88" t="s">
        <v>95</v>
      </c>
      <c r="K12" s="88" t="s">
        <v>5151</v>
      </c>
      <c r="L12" s="87"/>
      <c r="M12" s="87"/>
      <c r="N12" s="88" t="s">
        <v>78</v>
      </c>
      <c r="O12" s="88" t="s">
        <v>78</v>
      </c>
    </row>
    <row r="13" spans="1:15" x14ac:dyDescent="0.2">
      <c r="A13" s="89" t="s">
        <v>4825</v>
      </c>
      <c r="B13" s="89" t="s">
        <v>5162</v>
      </c>
      <c r="C13" s="45" t="s">
        <v>5025</v>
      </c>
      <c r="D13" s="85" t="s">
        <v>83</v>
      </c>
      <c r="E13" s="85" t="s">
        <v>83</v>
      </c>
      <c r="F13" s="39" t="s">
        <v>4057</v>
      </c>
      <c r="G13" s="39" t="s">
        <v>83</v>
      </c>
      <c r="H13" s="88" t="s">
        <v>4087</v>
      </c>
      <c r="I13" s="87"/>
      <c r="J13" s="88" t="s">
        <v>95</v>
      </c>
      <c r="K13" s="88" t="s">
        <v>4091</v>
      </c>
      <c r="L13" s="87"/>
      <c r="M13" s="87"/>
      <c r="N13" s="88" t="s">
        <v>96</v>
      </c>
      <c r="O13" s="87" t="s">
        <v>96</v>
      </c>
    </row>
    <row r="14" spans="1:15" x14ac:dyDescent="0.2">
      <c r="A14" s="89" t="s">
        <v>4825</v>
      </c>
      <c r="B14" s="89" t="s">
        <v>5162</v>
      </c>
      <c r="C14" s="45" t="s">
        <v>5025</v>
      </c>
      <c r="D14" s="85" t="s">
        <v>161</v>
      </c>
      <c r="E14" s="85" t="s">
        <v>161</v>
      </c>
      <c r="F14" s="39" t="s">
        <v>4057</v>
      </c>
      <c r="G14" s="39" t="s">
        <v>5082</v>
      </c>
      <c r="H14" s="88" t="s">
        <v>4120</v>
      </c>
      <c r="I14" s="88" t="s">
        <v>4121</v>
      </c>
      <c r="J14" s="88" t="s">
        <v>95</v>
      </c>
      <c r="K14" s="87" t="s">
        <v>4068</v>
      </c>
      <c r="L14" s="87"/>
      <c r="M14" s="87"/>
      <c r="N14" s="88" t="s">
        <v>78</v>
      </c>
      <c r="O14" s="87" t="s">
        <v>78</v>
      </c>
    </row>
    <row r="15" spans="1:15" x14ac:dyDescent="0.2">
      <c r="A15" s="89" t="s">
        <v>4825</v>
      </c>
      <c r="B15" s="89" t="s">
        <v>5162</v>
      </c>
      <c r="C15" s="45" t="s">
        <v>5025</v>
      </c>
      <c r="D15" s="85" t="s">
        <v>162</v>
      </c>
      <c r="E15" s="85" t="s">
        <v>162</v>
      </c>
      <c r="F15" s="39" t="s">
        <v>4056</v>
      </c>
      <c r="G15" s="39" t="s">
        <v>5080</v>
      </c>
      <c r="H15" s="88" t="s">
        <v>4122</v>
      </c>
      <c r="I15" s="88" t="s">
        <v>4124</v>
      </c>
      <c r="J15" s="88" t="s">
        <v>95</v>
      </c>
      <c r="K15" s="87" t="s">
        <v>4068</v>
      </c>
      <c r="L15" s="87"/>
      <c r="M15" s="87"/>
      <c r="N15" s="88" t="s">
        <v>78</v>
      </c>
      <c r="O15" s="87" t="s">
        <v>78</v>
      </c>
    </row>
    <row r="16" spans="1:15" x14ac:dyDescent="0.2">
      <c r="A16" s="89" t="s">
        <v>4825</v>
      </c>
      <c r="B16" s="89" t="s">
        <v>5162</v>
      </c>
      <c r="C16" s="45" t="s">
        <v>5025</v>
      </c>
      <c r="D16" s="89" t="s">
        <v>87</v>
      </c>
      <c r="E16" s="89" t="s">
        <v>87</v>
      </c>
      <c r="F16" s="39">
        <v>1</v>
      </c>
      <c r="G16" s="39" t="s">
        <v>5070</v>
      </c>
      <c r="H16" s="39" t="s">
        <v>45</v>
      </c>
      <c r="K16" s="39" t="s">
        <v>5157</v>
      </c>
      <c r="N16" s="39" t="s">
        <v>92</v>
      </c>
      <c r="O16" s="39" t="s">
        <v>2059</v>
      </c>
    </row>
    <row r="17" spans="1:15" x14ac:dyDescent="0.2">
      <c r="A17" s="89" t="s">
        <v>4825</v>
      </c>
      <c r="B17" s="89" t="s">
        <v>94</v>
      </c>
      <c r="C17" s="45" t="s">
        <v>5025</v>
      </c>
      <c r="D17" s="89" t="s">
        <v>88</v>
      </c>
      <c r="E17" s="89" t="s">
        <v>5100</v>
      </c>
      <c r="G17" t="s">
        <v>5083</v>
      </c>
      <c r="I17" s="39" t="s">
        <v>4950</v>
      </c>
      <c r="K17" s="87" t="s">
        <v>4068</v>
      </c>
      <c r="N17" s="39" t="s">
        <v>78</v>
      </c>
      <c r="O17" s="39" t="s">
        <v>78</v>
      </c>
    </row>
    <row r="18" spans="1:15" x14ac:dyDescent="0.2">
      <c r="A18" s="89" t="s">
        <v>4825</v>
      </c>
      <c r="B18" s="89" t="s">
        <v>94</v>
      </c>
      <c r="C18" s="45" t="s">
        <v>5025</v>
      </c>
      <c r="D18" s="89" t="s">
        <v>88</v>
      </c>
      <c r="E18" s="89" t="s">
        <v>5101</v>
      </c>
      <c r="G18" t="s">
        <v>5084</v>
      </c>
      <c r="I18" s="39" t="s">
        <v>4950</v>
      </c>
      <c r="K18" s="87" t="s">
        <v>4068</v>
      </c>
      <c r="N18" s="39" t="s">
        <v>78</v>
      </c>
      <c r="O18" s="39" t="s">
        <v>78</v>
      </c>
    </row>
    <row r="19" spans="1:15" x14ac:dyDescent="0.2">
      <c r="A19" s="89" t="s">
        <v>4825</v>
      </c>
      <c r="B19" s="89" t="s">
        <v>94</v>
      </c>
      <c r="C19" s="45" t="s">
        <v>5025</v>
      </c>
      <c r="D19" s="89" t="s">
        <v>88</v>
      </c>
      <c r="E19" s="89" t="s">
        <v>5102</v>
      </c>
      <c r="G19" t="s">
        <v>5085</v>
      </c>
      <c r="I19" s="39" t="s">
        <v>4950</v>
      </c>
      <c r="K19" s="87" t="s">
        <v>4068</v>
      </c>
      <c r="N19" s="39" t="s">
        <v>78</v>
      </c>
      <c r="O19" s="39" t="s">
        <v>78</v>
      </c>
    </row>
    <row r="20" spans="1:15" x14ac:dyDescent="0.2">
      <c r="A20" s="89" t="s">
        <v>4825</v>
      </c>
      <c r="B20" s="89" t="s">
        <v>94</v>
      </c>
      <c r="C20" s="45" t="s">
        <v>5025</v>
      </c>
      <c r="D20" s="89" t="s">
        <v>88</v>
      </c>
      <c r="E20" s="89" t="s">
        <v>5103</v>
      </c>
      <c r="G20" t="s">
        <v>5086</v>
      </c>
      <c r="I20" s="39" t="s">
        <v>4950</v>
      </c>
      <c r="K20" s="87" t="s">
        <v>4068</v>
      </c>
      <c r="N20" s="39" t="s">
        <v>78</v>
      </c>
      <c r="O20" s="39" t="s">
        <v>78</v>
      </c>
    </row>
    <row r="21" spans="1:15" x14ac:dyDescent="0.2">
      <c r="A21" s="89" t="s">
        <v>4825</v>
      </c>
      <c r="B21" s="89" t="s">
        <v>94</v>
      </c>
      <c r="C21" s="45" t="s">
        <v>5025</v>
      </c>
      <c r="D21" s="89" t="s">
        <v>88</v>
      </c>
      <c r="E21" s="89" t="s">
        <v>5104</v>
      </c>
      <c r="G21" t="s">
        <v>5087</v>
      </c>
      <c r="I21" s="39" t="s">
        <v>4950</v>
      </c>
      <c r="K21" s="87" t="s">
        <v>4068</v>
      </c>
      <c r="N21" s="39" t="s">
        <v>78</v>
      </c>
      <c r="O21" s="39" t="s">
        <v>78</v>
      </c>
    </row>
    <row r="22" spans="1:15" x14ac:dyDescent="0.2">
      <c r="A22" s="89" t="s">
        <v>4825</v>
      </c>
      <c r="B22" s="89" t="s">
        <v>94</v>
      </c>
      <c r="C22" s="45" t="s">
        <v>5025</v>
      </c>
      <c r="D22" s="89" t="s">
        <v>88</v>
      </c>
      <c r="E22" s="89" t="s">
        <v>5105</v>
      </c>
      <c r="G22" t="s">
        <v>5088</v>
      </c>
      <c r="I22" s="39" t="s">
        <v>4950</v>
      </c>
      <c r="K22" s="87" t="s">
        <v>4068</v>
      </c>
      <c r="N22" s="39" t="s">
        <v>78</v>
      </c>
      <c r="O22" s="39" t="s">
        <v>78</v>
      </c>
    </row>
    <row r="23" spans="1:15" x14ac:dyDescent="0.2">
      <c r="A23" s="89" t="s">
        <v>4825</v>
      </c>
      <c r="B23" s="89" t="s">
        <v>94</v>
      </c>
      <c r="C23" s="45" t="s">
        <v>5025</v>
      </c>
      <c r="D23" s="89" t="s">
        <v>88</v>
      </c>
      <c r="E23" s="89" t="s">
        <v>5107</v>
      </c>
      <c r="G23" t="s">
        <v>5089</v>
      </c>
      <c r="I23" s="39" t="s">
        <v>4950</v>
      </c>
      <c r="K23" s="87" t="s">
        <v>4068</v>
      </c>
      <c r="N23" s="39" t="s">
        <v>78</v>
      </c>
      <c r="O23" s="39" t="s">
        <v>78</v>
      </c>
    </row>
    <row r="24" spans="1:15" x14ac:dyDescent="0.2">
      <c r="A24" s="89" t="s">
        <v>4825</v>
      </c>
      <c r="B24" s="89" t="s">
        <v>94</v>
      </c>
      <c r="C24" s="45" t="s">
        <v>5025</v>
      </c>
      <c r="D24" s="89" t="s">
        <v>88</v>
      </c>
      <c r="E24" s="89" t="s">
        <v>5106</v>
      </c>
      <c r="G24" t="s">
        <v>5090</v>
      </c>
      <c r="I24" s="39" t="s">
        <v>4950</v>
      </c>
      <c r="K24" s="87" t="s">
        <v>4068</v>
      </c>
      <c r="N24" s="39" t="s">
        <v>78</v>
      </c>
      <c r="O24" s="39" t="s">
        <v>78</v>
      </c>
    </row>
    <row r="25" spans="1:15" x14ac:dyDescent="0.2">
      <c r="A25" s="89" t="s">
        <v>4825</v>
      </c>
      <c r="B25" s="89" t="s">
        <v>94</v>
      </c>
      <c r="C25" s="45" t="s">
        <v>5025</v>
      </c>
      <c r="D25" s="89" t="s">
        <v>88</v>
      </c>
      <c r="E25" s="89" t="s">
        <v>5108</v>
      </c>
      <c r="G25" t="s">
        <v>5091</v>
      </c>
      <c r="I25" s="39" t="s">
        <v>4950</v>
      </c>
      <c r="K25" s="87" t="s">
        <v>4068</v>
      </c>
      <c r="N25" s="39" t="s">
        <v>78</v>
      </c>
      <c r="O25" s="39" t="s">
        <v>78</v>
      </c>
    </row>
    <row r="26" spans="1:15" x14ac:dyDescent="0.2">
      <c r="A26" s="89" t="s">
        <v>4825</v>
      </c>
      <c r="B26" s="89" t="s">
        <v>94</v>
      </c>
      <c r="C26" s="45" t="s">
        <v>5025</v>
      </c>
      <c r="D26" s="89" t="s">
        <v>88</v>
      </c>
      <c r="E26" s="89" t="s">
        <v>5109</v>
      </c>
      <c r="G26" t="s">
        <v>5092</v>
      </c>
      <c r="I26" s="39" t="s">
        <v>4950</v>
      </c>
      <c r="K26" s="87" t="s">
        <v>4068</v>
      </c>
      <c r="N26" s="39" t="s">
        <v>78</v>
      </c>
      <c r="O26" s="39" t="s">
        <v>78</v>
      </c>
    </row>
    <row r="27" spans="1:15" x14ac:dyDescent="0.2">
      <c r="A27" s="89" t="s">
        <v>4825</v>
      </c>
      <c r="B27" s="89" t="s">
        <v>94</v>
      </c>
      <c r="C27" s="45" t="s">
        <v>5025</v>
      </c>
      <c r="D27" s="89" t="s">
        <v>88</v>
      </c>
      <c r="E27" s="89" t="s">
        <v>5110</v>
      </c>
      <c r="G27" t="s">
        <v>5093</v>
      </c>
      <c r="I27" s="39" t="s">
        <v>4950</v>
      </c>
      <c r="K27" s="87" t="s">
        <v>4068</v>
      </c>
      <c r="N27" s="39" t="s">
        <v>78</v>
      </c>
      <c r="O27" s="39" t="s">
        <v>78</v>
      </c>
    </row>
    <row r="28" spans="1:15" x14ac:dyDescent="0.2">
      <c r="A28" s="89" t="s">
        <v>4825</v>
      </c>
      <c r="B28" s="89" t="s">
        <v>94</v>
      </c>
      <c r="C28" s="45" t="s">
        <v>5025</v>
      </c>
      <c r="D28" s="89" t="s">
        <v>88</v>
      </c>
      <c r="E28" s="89" t="s">
        <v>5111</v>
      </c>
      <c r="G28" t="s">
        <v>5094</v>
      </c>
      <c r="I28" s="39" t="s">
        <v>4950</v>
      </c>
      <c r="K28" s="87" t="s">
        <v>4068</v>
      </c>
      <c r="N28" s="39" t="s">
        <v>78</v>
      </c>
      <c r="O28" s="39" t="s">
        <v>78</v>
      </c>
    </row>
    <row r="29" spans="1:15" x14ac:dyDescent="0.2">
      <c r="A29" s="89" t="s">
        <v>4825</v>
      </c>
      <c r="B29" s="89" t="s">
        <v>94</v>
      </c>
      <c r="C29" s="45" t="s">
        <v>5025</v>
      </c>
      <c r="D29" s="89" t="s">
        <v>88</v>
      </c>
      <c r="E29" s="89" t="s">
        <v>5112</v>
      </c>
      <c r="G29" t="s">
        <v>5095</v>
      </c>
      <c r="I29" s="39" t="s">
        <v>4950</v>
      </c>
      <c r="K29" s="87" t="s">
        <v>4068</v>
      </c>
      <c r="N29" s="39" t="s">
        <v>78</v>
      </c>
      <c r="O29" s="39" t="s">
        <v>78</v>
      </c>
    </row>
    <row r="30" spans="1:15" x14ac:dyDescent="0.2">
      <c r="A30" s="89" t="s">
        <v>4825</v>
      </c>
      <c r="B30" s="89" t="s">
        <v>94</v>
      </c>
      <c r="C30" s="45" t="s">
        <v>5025</v>
      </c>
      <c r="D30" s="89" t="s">
        <v>88</v>
      </c>
      <c r="E30" s="89" t="s">
        <v>5113</v>
      </c>
      <c r="G30" t="s">
        <v>5096</v>
      </c>
      <c r="I30" s="39" t="s">
        <v>4950</v>
      </c>
      <c r="K30" s="87" t="s">
        <v>4068</v>
      </c>
      <c r="N30" s="39" t="s">
        <v>78</v>
      </c>
      <c r="O30" s="39" t="s">
        <v>78</v>
      </c>
    </row>
    <row r="31" spans="1:15" x14ac:dyDescent="0.2">
      <c r="A31" s="89" t="s">
        <v>4825</v>
      </c>
      <c r="B31" s="89" t="s">
        <v>94</v>
      </c>
      <c r="C31" s="45" t="s">
        <v>5025</v>
      </c>
      <c r="D31" s="89" t="s">
        <v>88</v>
      </c>
      <c r="E31" s="89" t="s">
        <v>5114</v>
      </c>
      <c r="G31" t="s">
        <v>5097</v>
      </c>
      <c r="I31" s="39" t="s">
        <v>4950</v>
      </c>
      <c r="K31" s="87" t="s">
        <v>4068</v>
      </c>
      <c r="N31" s="39" t="s">
        <v>78</v>
      </c>
      <c r="O31" s="39" t="s">
        <v>78</v>
      </c>
    </row>
    <row r="32" spans="1:15" x14ac:dyDescent="0.2">
      <c r="A32" s="89" t="s">
        <v>4825</v>
      </c>
      <c r="B32" s="89" t="s">
        <v>94</v>
      </c>
      <c r="C32" s="45" t="s">
        <v>5025</v>
      </c>
      <c r="D32" s="89" t="s">
        <v>88</v>
      </c>
      <c r="E32" s="89" t="s">
        <v>5115</v>
      </c>
      <c r="G32" t="s">
        <v>5098</v>
      </c>
      <c r="I32" s="39" t="s">
        <v>4950</v>
      </c>
      <c r="K32" s="87" t="s">
        <v>4068</v>
      </c>
      <c r="N32" s="39" t="s">
        <v>78</v>
      </c>
      <c r="O32" s="39" t="s">
        <v>78</v>
      </c>
    </row>
    <row r="33" spans="1:15" x14ac:dyDescent="0.2">
      <c r="A33" s="89" t="s">
        <v>4825</v>
      </c>
      <c r="B33" s="89" t="s">
        <v>94</v>
      </c>
      <c r="C33" s="45" t="s">
        <v>5025</v>
      </c>
      <c r="D33" s="89" t="s">
        <v>88</v>
      </c>
      <c r="E33" s="89" t="s">
        <v>5116</v>
      </c>
      <c r="G33" t="s">
        <v>5099</v>
      </c>
      <c r="I33" s="39" t="s">
        <v>4950</v>
      </c>
      <c r="K33" s="87" t="s">
        <v>4068</v>
      </c>
      <c r="N33" s="39" t="s">
        <v>78</v>
      </c>
      <c r="O33" s="39" t="s">
        <v>78</v>
      </c>
    </row>
    <row r="34" spans="1:15" x14ac:dyDescent="0.2">
      <c r="A34" s="89" t="s">
        <v>4825</v>
      </c>
      <c r="B34" s="89" t="s">
        <v>5162</v>
      </c>
      <c r="C34" s="45" t="s">
        <v>5025</v>
      </c>
      <c r="D34" s="85" t="s">
        <v>49</v>
      </c>
      <c r="E34" s="85" t="s">
        <v>2017</v>
      </c>
      <c r="F34" s="39">
        <v>1</v>
      </c>
      <c r="G34" s="88" t="s">
        <v>23</v>
      </c>
      <c r="H34" s="88" t="s">
        <v>4067</v>
      </c>
      <c r="I34" s="88" t="s">
        <v>4066</v>
      </c>
      <c r="J34" s="88" t="s">
        <v>95</v>
      </c>
      <c r="K34" s="88" t="s">
        <v>4068</v>
      </c>
      <c r="L34" s="87"/>
      <c r="M34" s="87"/>
      <c r="N34" s="88" t="s">
        <v>92</v>
      </c>
      <c r="O34" s="87" t="s">
        <v>92</v>
      </c>
    </row>
    <row r="35" spans="1:15" x14ac:dyDescent="0.2">
      <c r="A35" s="89" t="s">
        <v>4825</v>
      </c>
      <c r="B35" s="89" t="s">
        <v>5162</v>
      </c>
      <c r="C35" s="45" t="s">
        <v>5025</v>
      </c>
      <c r="D35" s="85" t="s">
        <v>3629</v>
      </c>
      <c r="E35" s="85" t="s">
        <v>3629</v>
      </c>
      <c r="F35" s="39" t="s">
        <v>4057</v>
      </c>
      <c r="G35" s="39" t="s">
        <v>5081</v>
      </c>
      <c r="H35" s="88" t="s">
        <v>4118</v>
      </c>
      <c r="I35" s="88" t="s">
        <v>4117</v>
      </c>
      <c r="J35" s="88" t="s">
        <v>95</v>
      </c>
      <c r="K35" s="87" t="s">
        <v>4068</v>
      </c>
      <c r="L35" s="87"/>
      <c r="M35" s="87"/>
      <c r="N35" s="88" t="s">
        <v>78</v>
      </c>
      <c r="O35" s="87" t="s">
        <v>78</v>
      </c>
    </row>
    <row r="36" spans="1:15" x14ac:dyDescent="0.2">
      <c r="A36" s="89" t="s">
        <v>4825</v>
      </c>
      <c r="B36" s="89" t="s">
        <v>5162</v>
      </c>
      <c r="C36" s="45" t="s">
        <v>5025</v>
      </c>
      <c r="D36" s="89" t="s">
        <v>53</v>
      </c>
      <c r="E36" s="89" t="s">
        <v>519</v>
      </c>
      <c r="F36" s="39" t="s">
        <v>4826</v>
      </c>
      <c r="G36" s="31" t="s">
        <v>5152</v>
      </c>
      <c r="H36" s="39" t="s">
        <v>157</v>
      </c>
      <c r="I36" s="31" t="s">
        <v>5153</v>
      </c>
      <c r="K36" s="39" t="s">
        <v>5154</v>
      </c>
      <c r="N36" s="39" t="s">
        <v>92</v>
      </c>
      <c r="O36" s="39" t="s">
        <v>78</v>
      </c>
    </row>
    <row r="37" spans="1:15" customFormat="1" x14ac:dyDescent="0.2">
      <c r="A37" s="89" t="s">
        <v>4825</v>
      </c>
      <c r="B37" s="89" t="s">
        <v>5162</v>
      </c>
      <c r="C37" s="45" t="s">
        <v>5025</v>
      </c>
      <c r="D37" s="45" t="s">
        <v>81</v>
      </c>
      <c r="E37" s="45" t="s">
        <v>81</v>
      </c>
      <c r="F37" s="39">
        <v>1</v>
      </c>
      <c r="G37" s="31" t="s">
        <v>5071</v>
      </c>
      <c r="H37" s="31" t="s">
        <v>4073</v>
      </c>
      <c r="I37" s="31" t="s">
        <v>4074</v>
      </c>
      <c r="J37" s="31" t="s">
        <v>95</v>
      </c>
      <c r="K37" s="31" t="s">
        <v>5163</v>
      </c>
      <c r="N37" s="31" t="s">
        <v>78</v>
      </c>
      <c r="O37" t="s">
        <v>78</v>
      </c>
    </row>
    <row r="38" spans="1:15" customFormat="1" x14ac:dyDescent="0.2">
      <c r="A38" s="89" t="s">
        <v>4825</v>
      </c>
      <c r="B38" s="89" t="s">
        <v>5162</v>
      </c>
      <c r="C38" s="45" t="s">
        <v>5025</v>
      </c>
      <c r="D38" s="45" t="s">
        <v>91</v>
      </c>
      <c r="E38" s="45" t="s">
        <v>5134</v>
      </c>
      <c r="F38" s="39" t="s">
        <v>4056</v>
      </c>
      <c r="G38" t="s">
        <v>5132</v>
      </c>
      <c r="H38" t="s">
        <v>5133</v>
      </c>
      <c r="I38" s="31" t="s">
        <v>5119</v>
      </c>
      <c r="J38" s="31" t="s">
        <v>95</v>
      </c>
      <c r="K38" s="31" t="s">
        <v>4101</v>
      </c>
      <c r="N38" s="31" t="s">
        <v>78</v>
      </c>
      <c r="O38" t="s">
        <v>78</v>
      </c>
    </row>
    <row r="39" spans="1:15" customFormat="1" x14ac:dyDescent="0.2">
      <c r="A39" s="89" t="s">
        <v>4825</v>
      </c>
      <c r="B39" s="89" t="s">
        <v>5162</v>
      </c>
      <c r="C39" s="45" t="s">
        <v>5025</v>
      </c>
      <c r="D39" s="45" t="s">
        <v>91</v>
      </c>
      <c r="E39" s="45" t="s">
        <v>5120</v>
      </c>
      <c r="F39" s="39"/>
      <c r="G39" t="s">
        <v>5117</v>
      </c>
      <c r="H39" t="s">
        <v>5118</v>
      </c>
      <c r="I39" s="31" t="s">
        <v>5119</v>
      </c>
      <c r="J39" s="31" t="s">
        <v>95</v>
      </c>
      <c r="K39" s="31" t="s">
        <v>5139</v>
      </c>
      <c r="N39" s="31" t="s">
        <v>78</v>
      </c>
      <c r="O39" t="s">
        <v>78</v>
      </c>
    </row>
    <row r="40" spans="1:15" customFormat="1" x14ac:dyDescent="0.2">
      <c r="A40" s="89" t="s">
        <v>4825</v>
      </c>
      <c r="B40" s="89" t="s">
        <v>5162</v>
      </c>
      <c r="C40" s="45" t="s">
        <v>5025</v>
      </c>
      <c r="D40" s="45" t="s">
        <v>91</v>
      </c>
      <c r="E40" s="45" t="s">
        <v>5123</v>
      </c>
      <c r="F40" s="39"/>
      <c r="G40" t="s">
        <v>5121</v>
      </c>
      <c r="H40" t="s">
        <v>5122</v>
      </c>
      <c r="I40" s="31" t="s">
        <v>154</v>
      </c>
      <c r="J40" s="31" t="s">
        <v>95</v>
      </c>
      <c r="K40" s="31" t="s">
        <v>5140</v>
      </c>
      <c r="N40" s="31" t="s">
        <v>78</v>
      </c>
      <c r="O40" t="s">
        <v>78</v>
      </c>
    </row>
    <row r="41" spans="1:15" customFormat="1" x14ac:dyDescent="0.2">
      <c r="A41" s="89" t="s">
        <v>4825</v>
      </c>
      <c r="B41" s="89" t="s">
        <v>5162</v>
      </c>
      <c r="C41" s="45" t="s">
        <v>5025</v>
      </c>
      <c r="D41" s="45" t="s">
        <v>91</v>
      </c>
      <c r="E41" s="45" t="s">
        <v>5135</v>
      </c>
      <c r="F41" s="39"/>
      <c r="G41" t="s">
        <v>5124</v>
      </c>
      <c r="H41" t="s">
        <v>5125</v>
      </c>
      <c r="I41" s="31" t="s">
        <v>154</v>
      </c>
      <c r="J41" s="31" t="s">
        <v>95</v>
      </c>
      <c r="K41" s="31" t="s">
        <v>5140</v>
      </c>
      <c r="N41" s="31" t="s">
        <v>78</v>
      </c>
      <c r="O41" t="s">
        <v>78</v>
      </c>
    </row>
    <row r="42" spans="1:15" customFormat="1" x14ac:dyDescent="0.2">
      <c r="A42" s="89" t="s">
        <v>4825</v>
      </c>
      <c r="B42" s="89" t="s">
        <v>5162</v>
      </c>
      <c r="C42" s="45" t="s">
        <v>5025</v>
      </c>
      <c r="D42" s="45" t="s">
        <v>91</v>
      </c>
      <c r="E42" s="45" t="s">
        <v>5136</v>
      </c>
      <c r="F42" s="39"/>
      <c r="G42" t="s">
        <v>5126</v>
      </c>
      <c r="H42" t="s">
        <v>5127</v>
      </c>
      <c r="I42" s="31" t="s">
        <v>154</v>
      </c>
      <c r="J42" s="31" t="s">
        <v>95</v>
      </c>
      <c r="K42" s="31" t="s">
        <v>5140</v>
      </c>
      <c r="N42" s="31" t="s">
        <v>78</v>
      </c>
      <c r="O42" t="s">
        <v>78</v>
      </c>
    </row>
    <row r="43" spans="1:15" customFormat="1" x14ac:dyDescent="0.2">
      <c r="A43" s="89" t="s">
        <v>4825</v>
      </c>
      <c r="B43" s="89" t="s">
        <v>5162</v>
      </c>
      <c r="C43" s="45" t="s">
        <v>5025</v>
      </c>
      <c r="D43" s="45" t="s">
        <v>91</v>
      </c>
      <c r="E43" s="45" t="s">
        <v>5137</v>
      </c>
      <c r="F43" s="39"/>
      <c r="G43" t="s">
        <v>5128</v>
      </c>
      <c r="H43" t="s">
        <v>5129</v>
      </c>
      <c r="I43" s="31" t="s">
        <v>154</v>
      </c>
      <c r="J43" s="31" t="s">
        <v>95</v>
      </c>
      <c r="K43" s="31" t="s">
        <v>5140</v>
      </c>
      <c r="N43" s="31" t="s">
        <v>78</v>
      </c>
      <c r="O43" t="s">
        <v>78</v>
      </c>
    </row>
    <row r="44" spans="1:15" customFormat="1" x14ac:dyDescent="0.2">
      <c r="A44" s="89" t="s">
        <v>4825</v>
      </c>
      <c r="B44" s="89" t="s">
        <v>5162</v>
      </c>
      <c r="C44" s="45" t="s">
        <v>5025</v>
      </c>
      <c r="D44" s="45" t="s">
        <v>91</v>
      </c>
      <c r="E44" s="45" t="s">
        <v>5138</v>
      </c>
      <c r="F44" s="39"/>
      <c r="G44" t="s">
        <v>5130</v>
      </c>
      <c r="H44" t="s">
        <v>5131</v>
      </c>
      <c r="I44" s="31" t="s">
        <v>154</v>
      </c>
      <c r="J44" s="31" t="s">
        <v>95</v>
      </c>
      <c r="K44" s="31" t="s">
        <v>5140</v>
      </c>
      <c r="N44" s="31" t="s">
        <v>78</v>
      </c>
      <c r="O44" t="s">
        <v>78</v>
      </c>
    </row>
    <row r="45" spans="1:15" customFormat="1" x14ac:dyDescent="0.2">
      <c r="A45" s="89" t="s">
        <v>4825</v>
      </c>
      <c r="B45" s="89" t="s">
        <v>5162</v>
      </c>
      <c r="C45" s="45" t="s">
        <v>5025</v>
      </c>
      <c r="D45" s="90" t="s">
        <v>82</v>
      </c>
      <c r="E45" s="90" t="s">
        <v>82</v>
      </c>
      <c r="F45" s="39" t="s">
        <v>4826</v>
      </c>
      <c r="G45" s="39" t="s">
        <v>5155</v>
      </c>
      <c r="H45" s="86" t="s">
        <v>5155</v>
      </c>
      <c r="I45" s="31" t="s">
        <v>5156</v>
      </c>
      <c r="J45" t="s">
        <v>97</v>
      </c>
      <c r="K45" t="s">
        <v>5157</v>
      </c>
      <c r="L45" s="31">
        <v>1</v>
      </c>
      <c r="M45" s="31">
        <v>4</v>
      </c>
      <c r="N45" s="86" t="s">
        <v>92</v>
      </c>
      <c r="O45" s="86" t="s">
        <v>2059</v>
      </c>
    </row>
    <row r="46" spans="1:15" customFormat="1" x14ac:dyDescent="0.2">
      <c r="A46" s="89" t="s">
        <v>4825</v>
      </c>
      <c r="B46" s="89" t="s">
        <v>5162</v>
      </c>
      <c r="C46" s="45" t="s">
        <v>5025</v>
      </c>
      <c r="D46" s="89" t="s">
        <v>163</v>
      </c>
      <c r="E46" s="89" t="s">
        <v>5174</v>
      </c>
      <c r="F46" s="39" t="s">
        <v>4057</v>
      </c>
      <c r="G46" s="39" t="s">
        <v>5173</v>
      </c>
      <c r="H46" s="39"/>
      <c r="I46" s="31"/>
      <c r="K46" s="31" t="s">
        <v>5175</v>
      </c>
      <c r="L46" s="31"/>
      <c r="M46" s="31"/>
      <c r="N46" s="31" t="s">
        <v>78</v>
      </c>
      <c r="O46" t="s">
        <v>78</v>
      </c>
    </row>
    <row r="47" spans="1:15" customFormat="1" x14ac:dyDescent="0.2">
      <c r="A47" s="89" t="s">
        <v>4825</v>
      </c>
      <c r="B47" s="89" t="s">
        <v>5162</v>
      </c>
      <c r="C47" s="45" t="s">
        <v>5025</v>
      </c>
      <c r="D47" s="89" t="s">
        <v>163</v>
      </c>
      <c r="E47" s="89" t="s">
        <v>5172</v>
      </c>
      <c r="F47" s="39" t="s">
        <v>4057</v>
      </c>
      <c r="G47" s="39" t="s">
        <v>5171</v>
      </c>
      <c r="H47" s="39"/>
      <c r="I47" s="31"/>
      <c r="K47" s="31" t="s">
        <v>5175</v>
      </c>
      <c r="L47" s="31"/>
      <c r="M47" s="31"/>
      <c r="N47" s="31" t="s">
        <v>78</v>
      </c>
      <c r="O47" t="s">
        <v>78</v>
      </c>
    </row>
    <row r="48" spans="1:15" customFormat="1" x14ac:dyDescent="0.2">
      <c r="A48" s="89" t="s">
        <v>4825</v>
      </c>
      <c r="B48" s="89" t="s">
        <v>5162</v>
      </c>
      <c r="C48" s="45" t="s">
        <v>5025</v>
      </c>
      <c r="D48" s="89" t="s">
        <v>163</v>
      </c>
      <c r="E48" s="45" t="s">
        <v>5170</v>
      </c>
      <c r="F48" s="39" t="s">
        <v>4057</v>
      </c>
      <c r="G48" s="39" t="s">
        <v>5169</v>
      </c>
      <c r="H48" s="31"/>
      <c r="I48" s="31" t="s">
        <v>4113</v>
      </c>
      <c r="J48" s="31" t="s">
        <v>95</v>
      </c>
      <c r="K48" s="31" t="s">
        <v>5175</v>
      </c>
      <c r="N48" s="31" t="s">
        <v>78</v>
      </c>
      <c r="O48" t="s">
        <v>78</v>
      </c>
    </row>
    <row r="49" spans="1:15" customFormat="1" x14ac:dyDescent="0.2">
      <c r="A49" s="89" t="s">
        <v>4825</v>
      </c>
      <c r="B49" s="89" t="s">
        <v>5162</v>
      </c>
      <c r="C49" s="45" t="s">
        <v>5025</v>
      </c>
      <c r="D49" s="45" t="s">
        <v>743</v>
      </c>
      <c r="E49" s="45" t="s">
        <v>743</v>
      </c>
      <c r="F49" s="39" t="s">
        <v>4057</v>
      </c>
      <c r="G49" s="39" t="s">
        <v>5079</v>
      </c>
      <c r="H49" s="31" t="s">
        <v>4115</v>
      </c>
      <c r="I49" s="31" t="s">
        <v>4113</v>
      </c>
      <c r="J49" s="31" t="s">
        <v>95</v>
      </c>
      <c r="K49" s="31" t="s">
        <v>5175</v>
      </c>
      <c r="N49" s="31" t="s">
        <v>78</v>
      </c>
      <c r="O49" t="s">
        <v>78</v>
      </c>
    </row>
    <row r="50" spans="1:15" x14ac:dyDescent="0.2">
      <c r="A50" s="89" t="s">
        <v>4825</v>
      </c>
      <c r="B50" s="89" t="s">
        <v>5162</v>
      </c>
      <c r="C50" s="45" t="s">
        <v>5025</v>
      </c>
      <c r="D50" s="89" t="s">
        <v>47</v>
      </c>
      <c r="E50" s="89" t="s">
        <v>47</v>
      </c>
      <c r="F50" s="39" t="s">
        <v>4057</v>
      </c>
      <c r="G50" s="39" t="s">
        <v>5072</v>
      </c>
      <c r="H50" s="86" t="s">
        <v>4948</v>
      </c>
      <c r="I50" s="86" t="s">
        <v>417</v>
      </c>
      <c r="K50" s="39" t="s">
        <v>4949</v>
      </c>
      <c r="N50" s="86" t="s">
        <v>92</v>
      </c>
      <c r="O50" s="86" t="s">
        <v>2059</v>
      </c>
    </row>
    <row r="51" spans="1:15" x14ac:dyDescent="0.2">
      <c r="A51" s="89" t="s">
        <v>4825</v>
      </c>
      <c r="B51" s="89" t="s">
        <v>5158</v>
      </c>
      <c r="C51" s="45" t="s">
        <v>5025</v>
      </c>
      <c r="D51" s="89" t="s">
        <v>47</v>
      </c>
      <c r="E51" s="89" t="s">
        <v>47</v>
      </c>
      <c r="F51" s="39" t="s">
        <v>4057</v>
      </c>
      <c r="G51" s="39" t="s">
        <v>5072</v>
      </c>
      <c r="H51" s="86" t="s">
        <v>4948</v>
      </c>
      <c r="I51" s="86" t="s">
        <v>417</v>
      </c>
      <c r="K51" s="39" t="s">
        <v>4949</v>
      </c>
      <c r="N51" s="86" t="s">
        <v>92</v>
      </c>
      <c r="O51" s="86" t="s">
        <v>2059</v>
      </c>
    </row>
    <row r="52" spans="1:15" customFormat="1" x14ac:dyDescent="0.2">
      <c r="A52" s="92" t="s">
        <v>4825</v>
      </c>
      <c r="B52" s="46" t="s">
        <v>5158</v>
      </c>
      <c r="C52" s="46" t="s">
        <v>1245</v>
      </c>
      <c r="D52" s="46" t="s">
        <v>4173</v>
      </c>
      <c r="E52" s="46" t="s">
        <v>4173</v>
      </c>
      <c r="F52" s="39" t="s">
        <v>2035</v>
      </c>
      <c r="G52" s="101"/>
      <c r="H52" s="31" t="s">
        <v>4170</v>
      </c>
      <c r="I52" s="31" t="s">
        <v>4172</v>
      </c>
      <c r="J52" s="31" t="s">
        <v>95</v>
      </c>
      <c r="K52" s="31" t="s">
        <v>4157</v>
      </c>
      <c r="N52" s="31" t="s">
        <v>92</v>
      </c>
      <c r="O52" t="s">
        <v>92</v>
      </c>
    </row>
    <row r="53" spans="1:15" customFormat="1" x14ac:dyDescent="0.2">
      <c r="A53" s="92" t="s">
        <v>4825</v>
      </c>
      <c r="B53" s="46" t="s">
        <v>5158</v>
      </c>
      <c r="C53" s="46" t="s">
        <v>1245</v>
      </c>
      <c r="D53" s="46" t="s">
        <v>4177</v>
      </c>
      <c r="E53" s="46" t="s">
        <v>4177</v>
      </c>
      <c r="F53" s="39" t="s">
        <v>2035</v>
      </c>
      <c r="G53" s="101"/>
      <c r="H53" s="31" t="s">
        <v>4174</v>
      </c>
      <c r="I53" s="31" t="s">
        <v>4176</v>
      </c>
      <c r="J53" s="31" t="s">
        <v>95</v>
      </c>
      <c r="K53" s="31" t="s">
        <v>4157</v>
      </c>
      <c r="N53" s="31" t="s">
        <v>92</v>
      </c>
      <c r="O53" t="s">
        <v>92</v>
      </c>
    </row>
    <row r="54" spans="1:15" customFormat="1" x14ac:dyDescent="0.2">
      <c r="A54" s="92" t="s">
        <v>4825</v>
      </c>
      <c r="B54" s="46" t="s">
        <v>5158</v>
      </c>
      <c r="C54" s="46" t="s">
        <v>1245</v>
      </c>
      <c r="D54" s="46" t="s">
        <v>4166</v>
      </c>
      <c r="E54" s="46" t="s">
        <v>4166</v>
      </c>
      <c r="F54" s="39" t="s">
        <v>2035</v>
      </c>
      <c r="G54" s="101"/>
      <c r="H54" s="31" t="s">
        <v>4168</v>
      </c>
      <c r="I54" s="31" t="s">
        <v>4169</v>
      </c>
      <c r="J54" s="31" t="s">
        <v>95</v>
      </c>
      <c r="K54" s="31" t="s">
        <v>4157</v>
      </c>
      <c r="N54" s="31" t="s">
        <v>92</v>
      </c>
      <c r="O54" t="s">
        <v>92</v>
      </c>
    </row>
    <row r="55" spans="1:15" customFormat="1" x14ac:dyDescent="0.2">
      <c r="A55" s="92" t="s">
        <v>4825</v>
      </c>
      <c r="B55" s="46" t="s">
        <v>5158</v>
      </c>
      <c r="C55" s="46" t="s">
        <v>1245</v>
      </c>
      <c r="D55" s="46" t="s">
        <v>4147</v>
      </c>
      <c r="E55" s="46" t="s">
        <v>4147</v>
      </c>
      <c r="F55" s="39" t="s">
        <v>2035</v>
      </c>
      <c r="G55" s="39" t="s">
        <v>5077</v>
      </c>
      <c r="H55" t="s">
        <v>4145</v>
      </c>
      <c r="I55" s="31" t="s">
        <v>4148</v>
      </c>
      <c r="J55" s="31" t="s">
        <v>95</v>
      </c>
      <c r="K55" s="31" t="s">
        <v>4094</v>
      </c>
      <c r="N55" s="31" t="s">
        <v>92</v>
      </c>
      <c r="O55" t="s">
        <v>92</v>
      </c>
    </row>
    <row r="56" spans="1:15" customFormat="1" x14ac:dyDescent="0.2">
      <c r="A56" s="92" t="s">
        <v>4825</v>
      </c>
      <c r="B56" s="46" t="s">
        <v>5158</v>
      </c>
      <c r="C56" s="46" t="s">
        <v>1245</v>
      </c>
      <c r="D56" s="46" t="s">
        <v>4151</v>
      </c>
      <c r="E56" s="46" t="s">
        <v>4151</v>
      </c>
      <c r="F56" s="39" t="s">
        <v>2035</v>
      </c>
      <c r="G56" s="101"/>
      <c r="H56" t="s">
        <v>4149</v>
      </c>
      <c r="I56" s="31" t="s">
        <v>4152</v>
      </c>
      <c r="J56" s="31" t="s">
        <v>95</v>
      </c>
      <c r="K56" s="31" t="s">
        <v>3166</v>
      </c>
      <c r="N56" s="31" t="s">
        <v>92</v>
      </c>
      <c r="O56" t="s">
        <v>92</v>
      </c>
    </row>
    <row r="57" spans="1:15" customFormat="1" x14ac:dyDescent="0.2">
      <c r="A57" s="92" t="s">
        <v>4825</v>
      </c>
      <c r="B57" s="46" t="s">
        <v>5158</v>
      </c>
      <c r="C57" s="46" t="s">
        <v>1245</v>
      </c>
      <c r="D57" s="46" t="s">
        <v>732</v>
      </c>
      <c r="E57" s="46" t="s">
        <v>4106</v>
      </c>
      <c r="F57" s="39" t="s">
        <v>2035</v>
      </c>
      <c r="G57" s="101" t="s">
        <v>5199</v>
      </c>
      <c r="I57" s="31"/>
      <c r="J57" s="31" t="s">
        <v>95</v>
      </c>
      <c r="K57" s="31" t="s">
        <v>77</v>
      </c>
      <c r="N57" t="s">
        <v>78</v>
      </c>
      <c r="O57" t="s">
        <v>78</v>
      </c>
    </row>
    <row r="58" spans="1:15" customFormat="1" x14ac:dyDescent="0.2">
      <c r="A58" s="92" t="s">
        <v>4825</v>
      </c>
      <c r="B58" s="46" t="s">
        <v>5158</v>
      </c>
      <c r="C58" s="46" t="s">
        <v>1245</v>
      </c>
      <c r="D58" s="46" t="s">
        <v>732</v>
      </c>
      <c r="E58" s="46" t="s">
        <v>4106</v>
      </c>
      <c r="F58" s="39" t="s">
        <v>2035</v>
      </c>
      <c r="G58" s="101" t="s">
        <v>5200</v>
      </c>
      <c r="I58" s="31"/>
      <c r="J58" s="31" t="s">
        <v>95</v>
      </c>
      <c r="K58" s="31" t="s">
        <v>77</v>
      </c>
      <c r="N58" t="s">
        <v>78</v>
      </c>
      <c r="O58" t="s">
        <v>78</v>
      </c>
    </row>
    <row r="59" spans="1:15" customFormat="1" x14ac:dyDescent="0.2">
      <c r="A59" s="92" t="s">
        <v>4825</v>
      </c>
      <c r="B59" s="46" t="s">
        <v>5158</v>
      </c>
      <c r="C59" s="46" t="s">
        <v>1245</v>
      </c>
      <c r="D59" s="46" t="s">
        <v>732</v>
      </c>
      <c r="E59" s="46" t="s">
        <v>4106</v>
      </c>
      <c r="F59" s="39" t="s">
        <v>2035</v>
      </c>
      <c r="G59" s="101" t="s">
        <v>5201</v>
      </c>
      <c r="I59" s="31"/>
      <c r="J59" s="31" t="s">
        <v>95</v>
      </c>
      <c r="K59" s="31" t="s">
        <v>77</v>
      </c>
      <c r="N59" t="s">
        <v>78</v>
      </c>
      <c r="O59" t="s">
        <v>78</v>
      </c>
    </row>
    <row r="60" spans="1:15" customFormat="1" x14ac:dyDescent="0.2">
      <c r="A60" s="92" t="s">
        <v>4825</v>
      </c>
      <c r="B60" s="46" t="s">
        <v>5158</v>
      </c>
      <c r="C60" s="46" t="s">
        <v>1245</v>
      </c>
      <c r="D60" s="46" t="s">
        <v>732</v>
      </c>
      <c r="E60" s="46" t="s">
        <v>4106</v>
      </c>
      <c r="F60" s="39" t="s">
        <v>2035</v>
      </c>
      <c r="G60" s="101" t="s">
        <v>5203</v>
      </c>
      <c r="I60" s="31"/>
      <c r="J60" s="31" t="s">
        <v>95</v>
      </c>
      <c r="K60" s="31" t="s">
        <v>77</v>
      </c>
      <c r="N60" t="s">
        <v>78</v>
      </c>
      <c r="O60" t="s">
        <v>78</v>
      </c>
    </row>
    <row r="61" spans="1:15" customFormat="1" x14ac:dyDescent="0.2">
      <c r="A61" s="92" t="s">
        <v>4825</v>
      </c>
      <c r="B61" s="46" t="s">
        <v>5158</v>
      </c>
      <c r="C61" s="46" t="s">
        <v>1245</v>
      </c>
      <c r="D61" s="46" t="s">
        <v>732</v>
      </c>
      <c r="E61" s="46" t="s">
        <v>4106</v>
      </c>
      <c r="F61" s="39" t="s">
        <v>2035</v>
      </c>
      <c r="G61" s="39" t="s">
        <v>5202</v>
      </c>
      <c r="H61" s="31"/>
      <c r="I61" s="31"/>
      <c r="J61" s="31" t="s">
        <v>95</v>
      </c>
      <c r="K61" s="31" t="s">
        <v>77</v>
      </c>
      <c r="N61" t="s">
        <v>78</v>
      </c>
      <c r="O61" t="s">
        <v>78</v>
      </c>
    </row>
    <row r="62" spans="1:15" customFormat="1" x14ac:dyDescent="0.2">
      <c r="A62" s="92" t="s">
        <v>4825</v>
      </c>
      <c r="B62" s="46" t="s">
        <v>5162</v>
      </c>
      <c r="C62" s="46" t="s">
        <v>1245</v>
      </c>
      <c r="D62" s="46" t="s">
        <v>732</v>
      </c>
      <c r="E62" s="46" t="s">
        <v>4106</v>
      </c>
      <c r="F62" s="39">
        <v>1</v>
      </c>
      <c r="G62" s="39" t="s">
        <v>5159</v>
      </c>
      <c r="H62" s="31" t="s">
        <v>5160</v>
      </c>
      <c r="I62" s="31" t="s">
        <v>5161</v>
      </c>
      <c r="J62" s="31" t="s">
        <v>95</v>
      </c>
      <c r="K62" s="31" t="s">
        <v>5198</v>
      </c>
      <c r="N62" s="31" t="s">
        <v>92</v>
      </c>
      <c r="O62" t="s">
        <v>78</v>
      </c>
    </row>
    <row r="63" spans="1:15" customFormat="1" x14ac:dyDescent="0.2">
      <c r="A63" s="92" t="s">
        <v>4825</v>
      </c>
      <c r="B63" s="46" t="s">
        <v>5158</v>
      </c>
      <c r="C63" s="46" t="s">
        <v>1245</v>
      </c>
      <c r="D63" s="46" t="s">
        <v>4181</v>
      </c>
      <c r="E63" s="46" t="s">
        <v>4181</v>
      </c>
      <c r="F63" s="39" t="s">
        <v>2035</v>
      </c>
      <c r="G63" s="39" t="s">
        <v>5078</v>
      </c>
      <c r="H63" s="31" t="s">
        <v>4178</v>
      </c>
      <c r="I63" s="31" t="s">
        <v>4180</v>
      </c>
      <c r="J63" s="31" t="s">
        <v>95</v>
      </c>
      <c r="K63" s="31" t="s">
        <v>4068</v>
      </c>
      <c r="N63" s="31" t="s">
        <v>92</v>
      </c>
      <c r="O63" t="s">
        <v>92</v>
      </c>
    </row>
    <row r="64" spans="1:15" customFormat="1" x14ac:dyDescent="0.2">
      <c r="A64" s="92" t="s">
        <v>4825</v>
      </c>
      <c r="B64" s="46" t="s">
        <v>5158</v>
      </c>
      <c r="C64" s="46" t="s">
        <v>1245</v>
      </c>
      <c r="D64" s="46" t="s">
        <v>4153</v>
      </c>
      <c r="E64" s="46" t="s">
        <v>4153</v>
      </c>
      <c r="F64" s="39" t="s">
        <v>2035</v>
      </c>
      <c r="G64" s="39" t="s">
        <v>5073</v>
      </c>
      <c r="H64" s="46" t="s">
        <v>5076</v>
      </c>
      <c r="I64" s="31" t="s">
        <v>4156</v>
      </c>
      <c r="J64" s="31" t="s">
        <v>95</v>
      </c>
      <c r="K64" s="31" t="s">
        <v>4157</v>
      </c>
      <c r="N64" s="31" t="s">
        <v>92</v>
      </c>
      <c r="O64" t="s">
        <v>92</v>
      </c>
    </row>
    <row r="65" spans="1:15" customFormat="1" x14ac:dyDescent="0.2">
      <c r="A65" s="92" t="s">
        <v>4825</v>
      </c>
      <c r="B65" s="46" t="s">
        <v>5158</v>
      </c>
      <c r="C65" s="46" t="s">
        <v>1245</v>
      </c>
      <c r="D65" s="46" t="s">
        <v>4153</v>
      </c>
      <c r="E65" s="46" t="s">
        <v>4153</v>
      </c>
      <c r="F65" s="39" t="s">
        <v>2035</v>
      </c>
      <c r="G65" s="39" t="s">
        <v>5074</v>
      </c>
      <c r="H65" s="46" t="s">
        <v>5075</v>
      </c>
      <c r="I65" s="31" t="s">
        <v>4156</v>
      </c>
      <c r="J65" s="31" t="s">
        <v>95</v>
      </c>
      <c r="K65" s="31" t="s">
        <v>4157</v>
      </c>
      <c r="N65" s="31" t="s">
        <v>92</v>
      </c>
      <c r="O65" t="s">
        <v>92</v>
      </c>
    </row>
    <row r="66" spans="1:15" customFormat="1" x14ac:dyDescent="0.2">
      <c r="A66" s="92" t="s">
        <v>4825</v>
      </c>
      <c r="B66" s="46" t="s">
        <v>5158</v>
      </c>
      <c r="C66" s="46" t="s">
        <v>1245</v>
      </c>
      <c r="D66" s="46" t="s">
        <v>4821</v>
      </c>
      <c r="E66" s="46" t="s">
        <v>4821</v>
      </c>
      <c r="F66" s="39" t="s">
        <v>2035</v>
      </c>
      <c r="G66" s="101"/>
      <c r="H66" s="31" t="s">
        <v>4823</v>
      </c>
      <c r="I66" s="31" t="s">
        <v>4824</v>
      </c>
      <c r="J66" s="31" t="s">
        <v>95</v>
      </c>
      <c r="K66" s="31" t="s">
        <v>4157</v>
      </c>
      <c r="N66" s="31" t="s">
        <v>92</v>
      </c>
      <c r="O66" s="31" t="s">
        <v>92</v>
      </c>
    </row>
    <row r="67" spans="1:15" customFormat="1" x14ac:dyDescent="0.2">
      <c r="A67" s="92" t="s">
        <v>4825</v>
      </c>
      <c r="B67" s="46" t="s">
        <v>5158</v>
      </c>
      <c r="C67" s="46" t="s">
        <v>1245</v>
      </c>
      <c r="D67" s="46" t="s">
        <v>4161</v>
      </c>
      <c r="E67" s="46" t="s">
        <v>4161</v>
      </c>
      <c r="F67" s="39" t="s">
        <v>2035</v>
      </c>
      <c r="G67" s="39"/>
      <c r="H67" s="31" t="s">
        <v>4158</v>
      </c>
      <c r="I67" s="31" t="s">
        <v>4160</v>
      </c>
      <c r="J67" s="31" t="s">
        <v>95</v>
      </c>
      <c r="K67" s="31" t="s">
        <v>4068</v>
      </c>
      <c r="N67" s="31" t="s">
        <v>92</v>
      </c>
      <c r="O67" t="s">
        <v>92</v>
      </c>
    </row>
    <row r="68" spans="1:15" customFormat="1" x14ac:dyDescent="0.2">
      <c r="A68" s="92" t="s">
        <v>4825</v>
      </c>
      <c r="B68" s="46" t="s">
        <v>5158</v>
      </c>
      <c r="C68" s="46" t="s">
        <v>1245</v>
      </c>
      <c r="D68" s="46" t="s">
        <v>4162</v>
      </c>
      <c r="E68" s="46" t="s">
        <v>4162</v>
      </c>
      <c r="F68" s="39" t="s">
        <v>2035</v>
      </c>
      <c r="G68" s="39"/>
      <c r="H68" s="39" t="s">
        <v>4164</v>
      </c>
      <c r="I68" s="31" t="s">
        <v>4165</v>
      </c>
      <c r="J68" s="31" t="s">
        <v>95</v>
      </c>
      <c r="K68" s="31" t="s">
        <v>4068</v>
      </c>
      <c r="N68" s="31" t="s">
        <v>92</v>
      </c>
      <c r="O68" t="s">
        <v>92</v>
      </c>
    </row>
    <row r="69" spans="1:15" customFormat="1" x14ac:dyDescent="0.2">
      <c r="A69" s="93" t="s">
        <v>4825</v>
      </c>
      <c r="B69" s="94" t="s">
        <v>5162</v>
      </c>
      <c r="C69" s="94" t="s">
        <v>14</v>
      </c>
      <c r="D69" s="94" t="s">
        <v>34</v>
      </c>
      <c r="E69" s="94" t="s">
        <v>4928</v>
      </c>
      <c r="F69" s="39">
        <v>1</v>
      </c>
      <c r="G69" s="86" t="s">
        <v>4938</v>
      </c>
      <c r="H69" s="86" t="s">
        <v>4832</v>
      </c>
      <c r="I69" s="86" t="s">
        <v>4946</v>
      </c>
      <c r="J69" s="86"/>
      <c r="K69" s="86" t="s">
        <v>4947</v>
      </c>
      <c r="L69" s="86"/>
      <c r="M69" s="86"/>
      <c r="N69" s="86" t="s">
        <v>96</v>
      </c>
      <c r="O69" s="86" t="s">
        <v>2059</v>
      </c>
    </row>
    <row r="70" spans="1:15" customFormat="1" x14ac:dyDescent="0.2">
      <c r="A70" s="93" t="s">
        <v>4825</v>
      </c>
      <c r="B70" s="94" t="s">
        <v>5162</v>
      </c>
      <c r="C70" s="94" t="s">
        <v>14</v>
      </c>
      <c r="D70" s="94" t="s">
        <v>36</v>
      </c>
      <c r="E70" s="94" t="s">
        <v>4929</v>
      </c>
      <c r="F70" s="39">
        <v>1</v>
      </c>
      <c r="G70" s="86" t="s">
        <v>4939</v>
      </c>
      <c r="H70" s="86" t="s">
        <v>4833</v>
      </c>
      <c r="I70" s="86" t="s">
        <v>4946</v>
      </c>
      <c r="J70" s="86"/>
      <c r="K70" s="86" t="s">
        <v>4947</v>
      </c>
      <c r="L70" s="86"/>
      <c r="M70" s="86"/>
      <c r="N70" s="86" t="s">
        <v>96</v>
      </c>
      <c r="O70" s="86" t="s">
        <v>2059</v>
      </c>
    </row>
    <row r="71" spans="1:15" customFormat="1" x14ac:dyDescent="0.2">
      <c r="A71" s="93" t="s">
        <v>4825</v>
      </c>
      <c r="B71" s="94" t="s">
        <v>5162</v>
      </c>
      <c r="C71" s="94" t="s">
        <v>14</v>
      </c>
      <c r="D71" s="94" t="s">
        <v>24</v>
      </c>
      <c r="E71" s="94" t="s">
        <v>4930</v>
      </c>
      <c r="F71" s="39">
        <v>1</v>
      </c>
      <c r="G71" s="86" t="s">
        <v>4940</v>
      </c>
      <c r="H71" s="86" t="s">
        <v>4831</v>
      </c>
      <c r="I71" s="86" t="s">
        <v>4946</v>
      </c>
      <c r="J71" s="86"/>
      <c r="K71" s="86" t="s">
        <v>4947</v>
      </c>
      <c r="L71" s="86"/>
      <c r="M71" s="86"/>
      <c r="N71" s="86" t="s">
        <v>96</v>
      </c>
      <c r="O71" s="86" t="s">
        <v>2059</v>
      </c>
    </row>
    <row r="72" spans="1:15" customFormat="1" x14ac:dyDescent="0.2">
      <c r="A72" s="93" t="s">
        <v>4825</v>
      </c>
      <c r="B72" s="94" t="s">
        <v>5162</v>
      </c>
      <c r="C72" s="94" t="s">
        <v>14</v>
      </c>
      <c r="D72" s="94" t="s">
        <v>39</v>
      </c>
      <c r="E72" s="94" t="s">
        <v>4931</v>
      </c>
      <c r="F72" s="39">
        <v>1</v>
      </c>
      <c r="G72" s="86" t="s">
        <v>4941</v>
      </c>
      <c r="H72" s="86" t="s">
        <v>4834</v>
      </c>
      <c r="I72" s="86" t="s">
        <v>4946</v>
      </c>
      <c r="J72" s="86"/>
      <c r="K72" s="86" t="s">
        <v>4947</v>
      </c>
      <c r="L72" s="86"/>
      <c r="M72" s="86"/>
      <c r="N72" s="86" t="s">
        <v>96</v>
      </c>
      <c r="O72" s="86" t="s">
        <v>2059</v>
      </c>
    </row>
    <row r="73" spans="1:15" customFormat="1" x14ac:dyDescent="0.2">
      <c r="A73" s="93" t="s">
        <v>4825</v>
      </c>
      <c r="B73" s="94" t="s">
        <v>5162</v>
      </c>
      <c r="C73" s="94" t="s">
        <v>14</v>
      </c>
      <c r="D73" s="94" t="s">
        <v>40</v>
      </c>
      <c r="E73" s="94" t="s">
        <v>4932</v>
      </c>
      <c r="F73" s="39">
        <v>1</v>
      </c>
      <c r="G73" s="86" t="s">
        <v>4964</v>
      </c>
      <c r="H73" s="86" t="s">
        <v>4835</v>
      </c>
      <c r="I73" s="86" t="s">
        <v>4946</v>
      </c>
      <c r="J73" s="86"/>
      <c r="K73" s="86" t="s">
        <v>4947</v>
      </c>
      <c r="L73" s="86"/>
      <c r="M73" s="86"/>
      <c r="N73" s="86" t="s">
        <v>96</v>
      </c>
      <c r="O73" s="86" t="s">
        <v>2059</v>
      </c>
    </row>
    <row r="74" spans="1:15" customFormat="1" x14ac:dyDescent="0.2">
      <c r="A74" s="93" t="s">
        <v>4825</v>
      </c>
      <c r="B74" s="94" t="s">
        <v>5162</v>
      </c>
      <c r="C74" s="94" t="s">
        <v>14</v>
      </c>
      <c r="D74" s="94" t="s">
        <v>34</v>
      </c>
      <c r="E74" s="94" t="s">
        <v>4933</v>
      </c>
      <c r="F74" s="39">
        <v>1</v>
      </c>
      <c r="G74" s="86" t="s">
        <v>4942</v>
      </c>
      <c r="H74" s="86" t="s">
        <v>4832</v>
      </c>
      <c r="I74" s="86" t="s">
        <v>4946</v>
      </c>
      <c r="J74" s="86"/>
      <c r="K74" s="86" t="s">
        <v>4947</v>
      </c>
      <c r="L74" s="86"/>
      <c r="M74" s="86"/>
      <c r="N74" s="86" t="s">
        <v>96</v>
      </c>
      <c r="O74" s="86" t="s">
        <v>2059</v>
      </c>
    </row>
    <row r="75" spans="1:15" customFormat="1" x14ac:dyDescent="0.2">
      <c r="A75" s="93" t="s">
        <v>4825</v>
      </c>
      <c r="B75" s="94" t="s">
        <v>5162</v>
      </c>
      <c r="C75" s="94" t="s">
        <v>14</v>
      </c>
      <c r="D75" s="94" t="s">
        <v>36</v>
      </c>
      <c r="E75" s="94" t="s">
        <v>4934</v>
      </c>
      <c r="F75" s="39">
        <v>1</v>
      </c>
      <c r="G75" s="86" t="s">
        <v>4943</v>
      </c>
      <c r="H75" s="39" t="s">
        <v>4833</v>
      </c>
      <c r="I75" s="86" t="s">
        <v>4946</v>
      </c>
      <c r="J75" s="86"/>
      <c r="K75" s="86" t="s">
        <v>4947</v>
      </c>
      <c r="L75" s="86"/>
      <c r="M75" s="86"/>
      <c r="N75" s="86" t="s">
        <v>96</v>
      </c>
      <c r="O75" s="86" t="s">
        <v>2059</v>
      </c>
    </row>
    <row r="76" spans="1:15" customFormat="1" x14ac:dyDescent="0.2">
      <c r="A76" s="93" t="s">
        <v>4825</v>
      </c>
      <c r="B76" s="94" t="s">
        <v>5162</v>
      </c>
      <c r="C76" s="94" t="s">
        <v>14</v>
      </c>
      <c r="D76" s="94" t="s">
        <v>24</v>
      </c>
      <c r="E76" s="94" t="s">
        <v>4935</v>
      </c>
      <c r="F76" s="39">
        <v>1</v>
      </c>
      <c r="G76" s="86" t="s">
        <v>4944</v>
      </c>
      <c r="H76" s="86" t="s">
        <v>4831</v>
      </c>
      <c r="I76" s="86" t="s">
        <v>4946</v>
      </c>
      <c r="J76" s="86"/>
      <c r="K76" s="86" t="s">
        <v>4947</v>
      </c>
      <c r="L76" s="86"/>
      <c r="M76" s="86"/>
      <c r="N76" s="86" t="s">
        <v>96</v>
      </c>
      <c r="O76" s="86" t="s">
        <v>2059</v>
      </c>
    </row>
    <row r="77" spans="1:15" customFormat="1" x14ac:dyDescent="0.2">
      <c r="A77" s="93" t="s">
        <v>4825</v>
      </c>
      <c r="B77" s="94" t="s">
        <v>5162</v>
      </c>
      <c r="C77" s="94" t="s">
        <v>14</v>
      </c>
      <c r="D77" s="94" t="s">
        <v>39</v>
      </c>
      <c r="E77" s="94" t="s">
        <v>4936</v>
      </c>
      <c r="F77" s="39">
        <v>1</v>
      </c>
      <c r="G77" s="86" t="s">
        <v>4945</v>
      </c>
      <c r="H77" s="86" t="s">
        <v>4834</v>
      </c>
      <c r="I77" s="86" t="s">
        <v>4946</v>
      </c>
      <c r="J77" s="86"/>
      <c r="K77" s="86" t="s">
        <v>4947</v>
      </c>
      <c r="L77" s="86"/>
      <c r="M77" s="86"/>
      <c r="N77" s="86" t="s">
        <v>96</v>
      </c>
      <c r="O77" s="86" t="s">
        <v>2059</v>
      </c>
    </row>
    <row r="78" spans="1:15" customFormat="1" x14ac:dyDescent="0.2">
      <c r="A78" s="93" t="s">
        <v>4825</v>
      </c>
      <c r="B78" s="94" t="s">
        <v>5162</v>
      </c>
      <c r="C78" s="94" t="s">
        <v>14</v>
      </c>
      <c r="D78" s="94" t="s">
        <v>40</v>
      </c>
      <c r="E78" s="94" t="s">
        <v>4937</v>
      </c>
      <c r="F78" s="39">
        <v>1</v>
      </c>
      <c r="G78" s="86" t="s">
        <v>4965</v>
      </c>
      <c r="H78" s="86" t="s">
        <v>4835</v>
      </c>
      <c r="I78" s="86" t="s">
        <v>4946</v>
      </c>
      <c r="J78" s="86"/>
      <c r="K78" s="86" t="s">
        <v>4947</v>
      </c>
      <c r="L78" s="86"/>
      <c r="M78" s="86"/>
      <c r="N78" s="86" t="s">
        <v>96</v>
      </c>
      <c r="O78" s="86" t="s">
        <v>2059</v>
      </c>
    </row>
    <row r="79" spans="1:15" x14ac:dyDescent="0.2">
      <c r="A79" s="93" t="s">
        <v>4825</v>
      </c>
      <c r="B79" s="94"/>
      <c r="C79" s="39" t="s">
        <v>1737</v>
      </c>
      <c r="D79" s="39" t="s">
        <v>2025</v>
      </c>
      <c r="E79" s="39" t="s">
        <v>2025</v>
      </c>
      <c r="F79" s="39">
        <v>0</v>
      </c>
      <c r="G79" s="39" t="s">
        <v>4951</v>
      </c>
      <c r="H79" s="39" t="s">
        <v>417</v>
      </c>
    </row>
  </sheetData>
  <sortState xmlns:xlrd2="http://schemas.microsoft.com/office/spreadsheetml/2017/richdata2" ref="A2:O73">
    <sortCondition ref="C2:C73"/>
    <sortCondition ref="D2:D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Key</vt:lpstr>
      <vt:lpstr>cog measures</vt:lpstr>
      <vt:lpstr>Datasets</vt:lpstr>
      <vt:lpstr>Sample</vt:lpstr>
      <vt:lpstr>ROS</vt:lpstr>
      <vt:lpstr>RADC-MAP</vt:lpstr>
      <vt:lpstr>BLSA</vt:lpstr>
      <vt:lpstr>EAS</vt:lpstr>
      <vt:lpstr>ADRC</vt:lpstr>
      <vt:lpstr>SATSA</vt:lpstr>
      <vt:lpstr>HRS</vt:lpstr>
      <vt:lpstr>LISS</vt:lpstr>
      <vt:lpstr>GSOEP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2020-01-26T02:58:22Z</dcterms:created>
  <dcterms:modified xsi:type="dcterms:W3CDTF">2022-09-28T00:26:29Z</dcterms:modified>
</cp:coreProperties>
</file>