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5600" windowHeight="9380"/>
  </bookViews>
  <sheets>
    <sheet name="CO2 time series" sheetId="1" r:id="rId1"/>
    <sheet name="RE" sheetId="11" r:id="rId2"/>
    <sheet name="Energy demand time series" sheetId="3" r:id="rId3"/>
    <sheet name="IEA" sheetId="4" r:id="rId4"/>
    <sheet name="IPCC" sheetId="6" r:id="rId5"/>
    <sheet name="remaining CO2 budget" sheetId="2" r:id="rId6"/>
  </sheets>
  <calcPr calcId="162913"/>
</workbook>
</file>

<file path=xl/calcChain.xml><?xml version="1.0" encoding="utf-8"?>
<calcChain xmlns="http://schemas.openxmlformats.org/spreadsheetml/2006/main">
  <c r="C4" i="4" l="1"/>
  <c r="C3" i="4"/>
  <c r="B4" i="4"/>
  <c r="B3" i="4"/>
  <c r="D4" i="4"/>
  <c r="E4" i="4"/>
  <c r="F4" i="4"/>
  <c r="G4" i="4"/>
  <c r="H4" i="4"/>
  <c r="D3" i="4"/>
  <c r="E3" i="4"/>
  <c r="F3" i="4"/>
  <c r="G3" i="4"/>
  <c r="H3" i="4"/>
  <c r="B20" i="4"/>
  <c r="C20" i="4"/>
  <c r="D20" i="4"/>
  <c r="E20" i="4"/>
  <c r="F20" i="4"/>
  <c r="G20" i="4"/>
  <c r="H20" i="4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B35" i="3"/>
  <c r="B36" i="3"/>
  <c r="B37" i="3"/>
  <c r="B27" i="3"/>
  <c r="B28" i="3"/>
  <c r="B29" i="3"/>
  <c r="I12" i="3"/>
  <c r="I13" i="3"/>
  <c r="I14" i="3"/>
  <c r="I3" i="3"/>
  <c r="I4" i="3"/>
  <c r="I5" i="3"/>
  <c r="C66" i="11" l="1"/>
  <c r="D66" i="11"/>
  <c r="E66" i="11"/>
  <c r="F66" i="11"/>
  <c r="G66" i="11"/>
  <c r="H66" i="11"/>
  <c r="I66" i="11"/>
  <c r="B66" i="11"/>
  <c r="E12" i="2" l="1"/>
  <c r="C8" i="6" l="1"/>
  <c r="R69" i="11" l="1"/>
  <c r="Q69" i="11"/>
  <c r="P69" i="11"/>
  <c r="O69" i="11"/>
  <c r="N69" i="11"/>
  <c r="M69" i="11"/>
  <c r="L69" i="11"/>
  <c r="K69" i="11"/>
  <c r="R68" i="11"/>
  <c r="Q68" i="11"/>
  <c r="P68" i="11"/>
  <c r="O68" i="11"/>
  <c r="N68" i="11"/>
  <c r="M68" i="11"/>
  <c r="L68" i="11"/>
  <c r="K68" i="11"/>
  <c r="R67" i="11"/>
  <c r="Q67" i="11"/>
  <c r="P67" i="11"/>
  <c r="O67" i="11"/>
  <c r="N67" i="11"/>
  <c r="M67" i="11"/>
  <c r="L67" i="11"/>
  <c r="K67" i="11"/>
  <c r="N60" i="11"/>
  <c r="N66" i="11" s="1"/>
  <c r="M60" i="11"/>
  <c r="M66" i="11" s="1"/>
  <c r="L60" i="11"/>
  <c r="L66" i="11" s="1"/>
  <c r="K60" i="11"/>
  <c r="K66" i="11" s="1"/>
  <c r="R60" i="11"/>
  <c r="R66" i="11" s="1"/>
  <c r="Q60" i="11"/>
  <c r="Q66" i="11" s="1"/>
  <c r="P60" i="11"/>
  <c r="P66" i="11" s="1"/>
  <c r="O60" i="11"/>
  <c r="O66" i="11" s="1"/>
  <c r="N59" i="11"/>
  <c r="M59" i="11"/>
  <c r="L59" i="11"/>
  <c r="K59" i="11"/>
  <c r="R59" i="11"/>
  <c r="Q59" i="11"/>
  <c r="P59" i="11"/>
  <c r="O59" i="11"/>
  <c r="N58" i="11"/>
  <c r="M58" i="11"/>
  <c r="L58" i="11"/>
  <c r="K58" i="11"/>
  <c r="R58" i="11"/>
  <c r="Q58" i="11"/>
  <c r="P58" i="11"/>
  <c r="O58" i="11"/>
  <c r="N57" i="11"/>
  <c r="M57" i="11"/>
  <c r="L57" i="11"/>
  <c r="K57" i="11"/>
  <c r="R57" i="11"/>
  <c r="Q57" i="11"/>
  <c r="P57" i="11"/>
  <c r="O57" i="11"/>
  <c r="N56" i="11"/>
  <c r="M56" i="11"/>
  <c r="L56" i="11"/>
  <c r="K56" i="11"/>
  <c r="R56" i="11"/>
  <c r="Q56" i="11"/>
  <c r="P56" i="11"/>
  <c r="O56" i="11"/>
  <c r="N55" i="11"/>
  <c r="M55" i="11"/>
  <c r="L55" i="11"/>
  <c r="K55" i="11"/>
  <c r="R55" i="11"/>
  <c r="Q55" i="11"/>
  <c r="P55" i="11"/>
  <c r="O55" i="11"/>
  <c r="N54" i="11"/>
  <c r="M54" i="11"/>
  <c r="L54" i="11"/>
  <c r="K54" i="11"/>
  <c r="R54" i="11"/>
  <c r="Q54" i="11"/>
  <c r="P54" i="11"/>
  <c r="O54" i="11"/>
  <c r="N53" i="11"/>
  <c r="M53" i="11"/>
  <c r="L53" i="11"/>
  <c r="K53" i="11"/>
  <c r="R53" i="11"/>
  <c r="Q53" i="11"/>
  <c r="P53" i="11"/>
  <c r="O53" i="11"/>
  <c r="N52" i="11"/>
  <c r="M52" i="11"/>
  <c r="L52" i="11"/>
  <c r="K52" i="11"/>
  <c r="R52" i="11"/>
  <c r="Q52" i="11"/>
  <c r="P52" i="11"/>
  <c r="O52" i="11"/>
  <c r="N51" i="11"/>
  <c r="M51" i="11"/>
  <c r="L51" i="11"/>
  <c r="K51" i="11"/>
  <c r="R51" i="11"/>
  <c r="Q51" i="11"/>
  <c r="P51" i="11"/>
  <c r="O51" i="11"/>
  <c r="N50" i="11"/>
  <c r="M50" i="11"/>
  <c r="L50" i="11"/>
  <c r="K50" i="11"/>
  <c r="R50" i="11"/>
  <c r="Q50" i="11"/>
  <c r="P50" i="11"/>
  <c r="O50" i="11"/>
  <c r="N49" i="11"/>
  <c r="M49" i="11"/>
  <c r="L49" i="11"/>
  <c r="K49" i="11"/>
  <c r="R49" i="11"/>
  <c r="Q49" i="11"/>
  <c r="P49" i="11"/>
  <c r="O49" i="11"/>
  <c r="N48" i="11"/>
  <c r="M48" i="11"/>
  <c r="L48" i="11"/>
  <c r="K48" i="11"/>
  <c r="R48" i="11"/>
  <c r="Q48" i="11"/>
  <c r="P48" i="11"/>
  <c r="O48" i="11"/>
  <c r="N47" i="11"/>
  <c r="M47" i="11"/>
  <c r="L47" i="11"/>
  <c r="K47" i="11"/>
  <c r="R47" i="11"/>
  <c r="Q47" i="11"/>
  <c r="P47" i="11"/>
  <c r="O47" i="11"/>
  <c r="N46" i="11"/>
  <c r="M46" i="11"/>
  <c r="L46" i="11"/>
  <c r="K46" i="11"/>
  <c r="R46" i="11"/>
  <c r="Q46" i="11"/>
  <c r="P46" i="11"/>
  <c r="O46" i="11"/>
  <c r="N45" i="11"/>
  <c r="M45" i="11"/>
  <c r="L45" i="11"/>
  <c r="K45" i="11"/>
  <c r="R45" i="11"/>
  <c r="Q45" i="11"/>
  <c r="P45" i="11"/>
  <c r="O45" i="11"/>
  <c r="N44" i="11"/>
  <c r="M44" i="11"/>
  <c r="L44" i="11"/>
  <c r="K44" i="11"/>
  <c r="R44" i="11"/>
  <c r="Q44" i="11"/>
  <c r="P44" i="11"/>
  <c r="O44" i="11"/>
  <c r="N43" i="11"/>
  <c r="M43" i="11"/>
  <c r="L43" i="11"/>
  <c r="K43" i="11"/>
  <c r="R43" i="11"/>
  <c r="Q43" i="11"/>
  <c r="P43" i="11"/>
  <c r="O43" i="11"/>
  <c r="N42" i="11"/>
  <c r="M42" i="11"/>
  <c r="L42" i="11"/>
  <c r="K42" i="11"/>
  <c r="R42" i="11"/>
  <c r="Q42" i="11"/>
  <c r="P42" i="11"/>
  <c r="O42" i="11"/>
  <c r="N41" i="11"/>
  <c r="M41" i="11"/>
  <c r="L41" i="11"/>
  <c r="K41" i="11"/>
  <c r="R41" i="11"/>
  <c r="Q41" i="11"/>
  <c r="P41" i="11"/>
  <c r="O41" i="11"/>
  <c r="N40" i="11"/>
  <c r="M40" i="11"/>
  <c r="L40" i="11"/>
  <c r="K40" i="11"/>
  <c r="R40" i="11"/>
  <c r="Q40" i="11"/>
  <c r="P40" i="11"/>
  <c r="O40" i="11"/>
  <c r="N39" i="11"/>
  <c r="M39" i="11"/>
  <c r="L39" i="11"/>
  <c r="K39" i="11"/>
  <c r="R39" i="11"/>
  <c r="Q39" i="11"/>
  <c r="P39" i="11"/>
  <c r="O39" i="11"/>
  <c r="N38" i="11"/>
  <c r="M38" i="11"/>
  <c r="L38" i="11"/>
  <c r="K38" i="11"/>
  <c r="R38" i="11"/>
  <c r="Q38" i="11"/>
  <c r="P38" i="11"/>
  <c r="O38" i="11"/>
  <c r="N37" i="11"/>
  <c r="M37" i="11"/>
  <c r="L37" i="11"/>
  <c r="K37" i="11"/>
  <c r="R37" i="11"/>
  <c r="Q37" i="11"/>
  <c r="P37" i="11"/>
  <c r="O37" i="11"/>
  <c r="N36" i="11"/>
  <c r="M36" i="11"/>
  <c r="L36" i="11"/>
  <c r="K36" i="11"/>
  <c r="R36" i="11"/>
  <c r="Q36" i="11"/>
  <c r="P36" i="11"/>
  <c r="O36" i="11"/>
  <c r="N35" i="11"/>
  <c r="M35" i="11"/>
  <c r="L35" i="11"/>
  <c r="K35" i="11"/>
  <c r="R35" i="11"/>
  <c r="Q35" i="11"/>
  <c r="P35" i="11"/>
  <c r="O35" i="11"/>
  <c r="N34" i="11"/>
  <c r="M34" i="11"/>
  <c r="L34" i="11"/>
  <c r="K34" i="11"/>
  <c r="R34" i="11"/>
  <c r="Q34" i="11"/>
  <c r="P34" i="11"/>
  <c r="O34" i="11"/>
  <c r="N33" i="11"/>
  <c r="M33" i="11"/>
  <c r="L33" i="11"/>
  <c r="K33" i="11"/>
  <c r="R33" i="11"/>
  <c r="Q33" i="11"/>
  <c r="P33" i="11"/>
  <c r="O33" i="11"/>
  <c r="N32" i="11"/>
  <c r="M32" i="11"/>
  <c r="L32" i="11"/>
  <c r="K32" i="11"/>
  <c r="R32" i="11"/>
  <c r="Q32" i="11"/>
  <c r="P32" i="11"/>
  <c r="O32" i="11"/>
  <c r="N31" i="11"/>
  <c r="M31" i="11"/>
  <c r="L31" i="11"/>
  <c r="K31" i="11"/>
  <c r="R31" i="11"/>
  <c r="Q31" i="11"/>
  <c r="P31" i="11"/>
  <c r="O31" i="11"/>
  <c r="N30" i="11"/>
  <c r="M30" i="11"/>
  <c r="L30" i="11"/>
  <c r="K30" i="11"/>
  <c r="R30" i="11"/>
  <c r="Q30" i="11"/>
  <c r="P30" i="11"/>
  <c r="O30" i="11"/>
  <c r="N29" i="11"/>
  <c r="M29" i="11"/>
  <c r="L29" i="11"/>
  <c r="K29" i="11"/>
  <c r="R29" i="11"/>
  <c r="Q29" i="11"/>
  <c r="P29" i="11"/>
  <c r="O29" i="11"/>
  <c r="Q28" i="11"/>
  <c r="N28" i="11"/>
  <c r="M28" i="11"/>
  <c r="L28" i="11"/>
  <c r="K28" i="11"/>
  <c r="R28" i="11"/>
  <c r="P28" i="11"/>
  <c r="O28" i="11"/>
  <c r="N27" i="11"/>
  <c r="M27" i="11"/>
  <c r="L27" i="11"/>
  <c r="K27" i="11"/>
  <c r="R27" i="11"/>
  <c r="Q27" i="11"/>
  <c r="P27" i="11"/>
  <c r="O27" i="11"/>
  <c r="N26" i="11"/>
  <c r="M26" i="11"/>
  <c r="L26" i="11"/>
  <c r="K26" i="11"/>
  <c r="R26" i="11"/>
  <c r="Q26" i="11"/>
  <c r="P26" i="11"/>
  <c r="O26" i="11"/>
  <c r="N25" i="11"/>
  <c r="M25" i="11"/>
  <c r="L25" i="11"/>
  <c r="K25" i="11"/>
  <c r="R25" i="11"/>
  <c r="Q25" i="11"/>
  <c r="P25" i="11"/>
  <c r="O25" i="11"/>
  <c r="N24" i="11"/>
  <c r="M24" i="11"/>
  <c r="L24" i="11"/>
  <c r="K24" i="11"/>
  <c r="R24" i="11"/>
  <c r="Q24" i="11"/>
  <c r="P24" i="11"/>
  <c r="O24" i="11"/>
  <c r="N23" i="11"/>
  <c r="M23" i="11"/>
  <c r="L23" i="11"/>
  <c r="K23" i="11"/>
  <c r="R23" i="11"/>
  <c r="Q23" i="11"/>
  <c r="P23" i="11"/>
  <c r="O23" i="11"/>
  <c r="N22" i="11"/>
  <c r="M22" i="11"/>
  <c r="L22" i="11"/>
  <c r="K22" i="11"/>
  <c r="R22" i="11"/>
  <c r="Q22" i="11"/>
  <c r="P22" i="11"/>
  <c r="O22" i="11"/>
  <c r="N21" i="11"/>
  <c r="M21" i="11"/>
  <c r="L21" i="11"/>
  <c r="K21" i="11"/>
  <c r="R21" i="11"/>
  <c r="Q21" i="11"/>
  <c r="P21" i="11"/>
  <c r="O21" i="11"/>
  <c r="N20" i="11"/>
  <c r="M20" i="11"/>
  <c r="L20" i="11"/>
  <c r="K20" i="11"/>
  <c r="R20" i="11"/>
  <c r="Q20" i="11"/>
  <c r="P20" i="11"/>
  <c r="O20" i="11"/>
  <c r="N19" i="11"/>
  <c r="M19" i="11"/>
  <c r="L19" i="11"/>
  <c r="K19" i="11"/>
  <c r="R19" i="11"/>
  <c r="Q19" i="11"/>
  <c r="P19" i="11"/>
  <c r="O19" i="11"/>
  <c r="N18" i="11"/>
  <c r="M18" i="11"/>
  <c r="L18" i="11"/>
  <c r="K18" i="11"/>
  <c r="R18" i="11"/>
  <c r="Q18" i="11"/>
  <c r="P18" i="11"/>
  <c r="O18" i="11"/>
  <c r="N17" i="11"/>
  <c r="M17" i="11"/>
  <c r="L17" i="11"/>
  <c r="K17" i="11"/>
  <c r="R17" i="11"/>
  <c r="Q17" i="11"/>
  <c r="P17" i="11"/>
  <c r="O17" i="11"/>
  <c r="N16" i="11"/>
  <c r="M16" i="11"/>
  <c r="L16" i="11"/>
  <c r="K16" i="11"/>
  <c r="R16" i="11"/>
  <c r="Q16" i="11"/>
  <c r="P16" i="11"/>
  <c r="O16" i="11"/>
  <c r="N15" i="11"/>
  <c r="M15" i="11"/>
  <c r="L15" i="11"/>
  <c r="K15" i="11"/>
  <c r="R15" i="11"/>
  <c r="Q15" i="11"/>
  <c r="P15" i="11"/>
  <c r="O15" i="11"/>
  <c r="N14" i="11"/>
  <c r="M14" i="11"/>
  <c r="L14" i="11"/>
  <c r="K14" i="11"/>
  <c r="R14" i="11"/>
  <c r="Q14" i="11"/>
  <c r="P14" i="11"/>
  <c r="O14" i="11"/>
  <c r="N13" i="11"/>
  <c r="M13" i="11"/>
  <c r="L13" i="11"/>
  <c r="K13" i="11"/>
  <c r="R13" i="11"/>
  <c r="Q13" i="11"/>
  <c r="P13" i="11"/>
  <c r="O13" i="11"/>
  <c r="N12" i="11"/>
  <c r="M12" i="11"/>
  <c r="L12" i="11"/>
  <c r="K12" i="11"/>
  <c r="R12" i="11"/>
  <c r="Q12" i="11"/>
  <c r="P12" i="11"/>
  <c r="O12" i="11"/>
  <c r="N11" i="11"/>
  <c r="M11" i="11"/>
  <c r="L11" i="11"/>
  <c r="K11" i="11"/>
  <c r="R11" i="11"/>
  <c r="Q11" i="11"/>
  <c r="P11" i="11"/>
  <c r="O11" i="11"/>
  <c r="N10" i="11"/>
  <c r="M10" i="11"/>
  <c r="L10" i="11"/>
  <c r="K10" i="11"/>
  <c r="R10" i="11"/>
  <c r="Q10" i="11"/>
  <c r="P10" i="11"/>
  <c r="O10" i="11"/>
  <c r="N9" i="11"/>
  <c r="M9" i="11"/>
  <c r="L9" i="11"/>
  <c r="K9" i="11"/>
  <c r="R9" i="11"/>
  <c r="Q9" i="11"/>
  <c r="P9" i="11"/>
  <c r="O9" i="11"/>
  <c r="N8" i="11"/>
  <c r="M8" i="11"/>
  <c r="L8" i="11"/>
  <c r="K8" i="11"/>
  <c r="R8" i="11"/>
  <c r="Q8" i="11"/>
  <c r="P8" i="11"/>
  <c r="O8" i="11"/>
  <c r="N7" i="11"/>
  <c r="M7" i="11"/>
  <c r="L7" i="11"/>
  <c r="K7" i="11"/>
  <c r="R7" i="11"/>
  <c r="Q7" i="11"/>
  <c r="P7" i="11"/>
  <c r="O7" i="11"/>
  <c r="N6" i="11"/>
  <c r="M6" i="11"/>
  <c r="L6" i="11"/>
  <c r="K6" i="11"/>
  <c r="R6" i="11"/>
  <c r="Q6" i="11"/>
  <c r="P6" i="11"/>
  <c r="O6" i="11"/>
  <c r="F24" i="2" l="1"/>
  <c r="G24" i="2"/>
  <c r="E24" i="2"/>
  <c r="D21" i="2"/>
  <c r="D24" i="2" s="1"/>
  <c r="F17" i="2"/>
  <c r="G17" i="2"/>
  <c r="E17" i="2"/>
  <c r="F23" i="2"/>
  <c r="G23" i="2"/>
  <c r="E23" i="2"/>
  <c r="F16" i="2"/>
  <c r="G16" i="2"/>
  <c r="E16" i="2"/>
  <c r="D27" i="4" l="1"/>
  <c r="C27" i="4"/>
  <c r="B27" i="4"/>
  <c r="C10" i="6"/>
  <c r="C12" i="6" s="1"/>
  <c r="C14" i="6" s="1"/>
  <c r="C16" i="6" s="1"/>
  <c r="C18" i="6" s="1"/>
  <c r="C11" i="6"/>
  <c r="C13" i="6" s="1"/>
  <c r="C15" i="6" s="1"/>
  <c r="C17" i="6" s="1"/>
  <c r="C19" i="6" s="1"/>
  <c r="C9" i="6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34" i="1"/>
  <c r="AD4" i="1"/>
  <c r="I4" i="4" l="1"/>
  <c r="I3" i="4"/>
  <c r="I28" i="4"/>
  <c r="I29" i="4"/>
  <c r="I27" i="4"/>
  <c r="J15" i="4"/>
  <c r="A15" i="4"/>
  <c r="C14" i="4"/>
  <c r="C7" i="4"/>
  <c r="B10" i="4" s="1"/>
  <c r="B17" i="4" s="1"/>
  <c r="B23" i="4" s="1"/>
  <c r="I17" i="3"/>
  <c r="I16" i="3"/>
  <c r="K28" i="4" l="1"/>
  <c r="K29" i="4" s="1"/>
  <c r="G9" i="4"/>
  <c r="G16" i="4" s="1"/>
  <c r="G22" i="4" s="1"/>
  <c r="F10" i="4"/>
  <c r="F17" i="4" s="1"/>
  <c r="F23" i="4" s="1"/>
  <c r="I9" i="4"/>
  <c r="I16" i="4" s="1"/>
  <c r="E9" i="4"/>
  <c r="H10" i="4"/>
  <c r="D10" i="4"/>
  <c r="D17" i="4" s="1"/>
  <c r="D23" i="4" s="1"/>
  <c r="I17" i="4"/>
  <c r="B9" i="4"/>
  <c r="C10" i="4"/>
  <c r="C17" i="4" s="1"/>
  <c r="C23" i="4" s="1"/>
  <c r="C9" i="4"/>
  <c r="C16" i="4" s="1"/>
  <c r="C22" i="4" s="1"/>
  <c r="F9" i="4"/>
  <c r="F16" i="4" s="1"/>
  <c r="F22" i="4" s="1"/>
  <c r="I10" i="4"/>
  <c r="E10" i="4"/>
  <c r="E17" i="4" s="1"/>
  <c r="E23" i="4" s="1"/>
  <c r="B16" i="4"/>
  <c r="B22" i="4" s="1"/>
  <c r="H9" i="4"/>
  <c r="H16" i="4" s="1"/>
  <c r="H22" i="4" s="1"/>
  <c r="D9" i="4"/>
  <c r="D16" i="4" s="1"/>
  <c r="D22" i="4" s="1"/>
  <c r="G10" i="4"/>
  <c r="G17" i="4" s="1"/>
  <c r="G23" i="4" s="1"/>
  <c r="E16" i="4"/>
  <c r="E22" i="4" s="1"/>
  <c r="H17" i="4"/>
  <c r="H23" i="4" s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54" i="1"/>
  <c r="M170" i="1"/>
  <c r="S170" i="1" s="1"/>
  <c r="X170" i="1" s="1"/>
  <c r="I28" i="3"/>
  <c r="I29" i="3"/>
  <c r="I37" i="3"/>
  <c r="I27" i="3"/>
  <c r="I7" i="3"/>
  <c r="I8" i="3"/>
  <c r="I9" i="3"/>
  <c r="I10" i="3"/>
  <c r="I11" i="3"/>
  <c r="I6" i="3"/>
  <c r="E43" i="3"/>
  <c r="E60" i="3" s="1"/>
  <c r="F43" i="3"/>
  <c r="F60" i="3" s="1"/>
  <c r="C44" i="3"/>
  <c r="C61" i="3" s="1"/>
  <c r="M133" i="1" s="1"/>
  <c r="S133" i="1" s="1"/>
  <c r="D44" i="3"/>
  <c r="D61" i="3" s="1"/>
  <c r="O133" i="1" s="1"/>
  <c r="U133" i="1" s="1"/>
  <c r="G44" i="3"/>
  <c r="G61" i="3" s="1"/>
  <c r="H44" i="3"/>
  <c r="H61" i="3" s="1"/>
  <c r="E45" i="3"/>
  <c r="E62" i="3" s="1"/>
  <c r="F45" i="3"/>
  <c r="F62" i="3" s="1"/>
  <c r="C52" i="3"/>
  <c r="C69" i="3" s="1"/>
  <c r="D52" i="3"/>
  <c r="H52" i="3"/>
  <c r="H69" i="3" s="1"/>
  <c r="E53" i="3"/>
  <c r="F53" i="3"/>
  <c r="B44" i="3"/>
  <c r="B61" i="3" s="1"/>
  <c r="N133" i="1" s="1"/>
  <c r="T133" i="1" s="1"/>
  <c r="B45" i="3"/>
  <c r="B52" i="3"/>
  <c r="B69" i="3" s="1"/>
  <c r="N170" i="1" s="1"/>
  <c r="T170" i="1" s="1"/>
  <c r="Y170" i="1" s="1"/>
  <c r="B53" i="3"/>
  <c r="C15" i="4" s="1"/>
  <c r="B41" i="3"/>
  <c r="C43" i="3" s="1"/>
  <c r="C60" i="3" s="1"/>
  <c r="M127" i="1" s="1"/>
  <c r="S127" i="1" s="1"/>
  <c r="X127" i="1" s="1"/>
  <c r="G53" i="3"/>
  <c r="C50" i="3"/>
  <c r="C67" i="3" s="1"/>
  <c r="M164" i="1" s="1"/>
  <c r="S164" i="1" s="1"/>
  <c r="B25" i="3"/>
  <c r="D46" i="3" s="1"/>
  <c r="D63" i="3" s="1"/>
  <c r="O144" i="1" s="1"/>
  <c r="U144" i="1" s="1"/>
  <c r="I23" i="4" l="1"/>
  <c r="I22" i="4"/>
  <c r="E70" i="3"/>
  <c r="E15" i="4"/>
  <c r="E21" i="4" s="1"/>
  <c r="G70" i="3"/>
  <c r="G15" i="4"/>
  <c r="G21" i="4" s="1"/>
  <c r="F70" i="3"/>
  <c r="F15" i="4"/>
  <c r="F21" i="4" s="1"/>
  <c r="Z133" i="1"/>
  <c r="U128" i="1"/>
  <c r="Z128" i="1" s="1"/>
  <c r="U132" i="1"/>
  <c r="Z132" i="1" s="1"/>
  <c r="S5" i="1"/>
  <c r="X5" i="1" s="1"/>
  <c r="X133" i="1"/>
  <c r="S6" i="1"/>
  <c r="X6" i="1" s="1"/>
  <c r="S9" i="1"/>
  <c r="X9" i="1" s="1"/>
  <c r="S14" i="1"/>
  <c r="X14" i="1" s="1"/>
  <c r="S17" i="1"/>
  <c r="X17" i="1" s="1"/>
  <c r="S22" i="1"/>
  <c r="X22" i="1" s="1"/>
  <c r="S25" i="1"/>
  <c r="X25" i="1" s="1"/>
  <c r="S30" i="1"/>
  <c r="X30" i="1" s="1"/>
  <c r="S33" i="1"/>
  <c r="X33" i="1" s="1"/>
  <c r="S38" i="1"/>
  <c r="X38" i="1" s="1"/>
  <c r="S41" i="1"/>
  <c r="X41" i="1" s="1"/>
  <c r="S46" i="1"/>
  <c r="X46" i="1" s="1"/>
  <c r="S49" i="1"/>
  <c r="X49" i="1" s="1"/>
  <c r="S54" i="1"/>
  <c r="X54" i="1" s="1"/>
  <c r="S57" i="1"/>
  <c r="X57" i="1" s="1"/>
  <c r="S62" i="1"/>
  <c r="X62" i="1" s="1"/>
  <c r="S65" i="1"/>
  <c r="X65" i="1" s="1"/>
  <c r="S70" i="1"/>
  <c r="X70" i="1" s="1"/>
  <c r="S73" i="1"/>
  <c r="X73" i="1" s="1"/>
  <c r="S78" i="1"/>
  <c r="X78" i="1" s="1"/>
  <c r="S81" i="1"/>
  <c r="X81" i="1" s="1"/>
  <c r="S86" i="1"/>
  <c r="X86" i="1" s="1"/>
  <c r="S89" i="1"/>
  <c r="X89" i="1" s="1"/>
  <c r="S94" i="1"/>
  <c r="X94" i="1" s="1"/>
  <c r="S97" i="1"/>
  <c r="X97" i="1" s="1"/>
  <c r="S102" i="1"/>
  <c r="X102" i="1" s="1"/>
  <c r="S105" i="1"/>
  <c r="X105" i="1" s="1"/>
  <c r="S110" i="1"/>
  <c r="X110" i="1" s="1"/>
  <c r="S112" i="1"/>
  <c r="X112" i="1" s="1"/>
  <c r="S114" i="1"/>
  <c r="X114" i="1" s="1"/>
  <c r="S116" i="1"/>
  <c r="X116" i="1" s="1"/>
  <c r="S118" i="1"/>
  <c r="X118" i="1" s="1"/>
  <c r="S120" i="1"/>
  <c r="X120" i="1" s="1"/>
  <c r="S122" i="1"/>
  <c r="X122" i="1" s="1"/>
  <c r="S124" i="1"/>
  <c r="X124" i="1" s="1"/>
  <c r="S130" i="1"/>
  <c r="X130" i="1" s="1"/>
  <c r="S43" i="1"/>
  <c r="X43" i="1" s="1"/>
  <c r="S48" i="1"/>
  <c r="X48" i="1" s="1"/>
  <c r="S67" i="1"/>
  <c r="X67" i="1" s="1"/>
  <c r="S75" i="1"/>
  <c r="X75" i="1" s="1"/>
  <c r="S83" i="1"/>
  <c r="X83" i="1" s="1"/>
  <c r="S88" i="1"/>
  <c r="X88" i="1" s="1"/>
  <c r="S96" i="1"/>
  <c r="X96" i="1" s="1"/>
  <c r="S129" i="1"/>
  <c r="X129" i="1" s="1"/>
  <c r="S128" i="1"/>
  <c r="X128" i="1" s="1"/>
  <c r="S7" i="1"/>
  <c r="X7" i="1" s="1"/>
  <c r="S12" i="1"/>
  <c r="X12" i="1" s="1"/>
  <c r="S15" i="1"/>
  <c r="X15" i="1" s="1"/>
  <c r="S20" i="1"/>
  <c r="X20" i="1" s="1"/>
  <c r="S23" i="1"/>
  <c r="X23" i="1" s="1"/>
  <c r="S28" i="1"/>
  <c r="X28" i="1" s="1"/>
  <c r="S31" i="1"/>
  <c r="X31" i="1" s="1"/>
  <c r="S36" i="1"/>
  <c r="X36" i="1" s="1"/>
  <c r="S39" i="1"/>
  <c r="X39" i="1" s="1"/>
  <c r="S44" i="1"/>
  <c r="X44" i="1" s="1"/>
  <c r="S47" i="1"/>
  <c r="X47" i="1" s="1"/>
  <c r="S52" i="1"/>
  <c r="X52" i="1" s="1"/>
  <c r="S55" i="1"/>
  <c r="X55" i="1" s="1"/>
  <c r="S60" i="1"/>
  <c r="X60" i="1" s="1"/>
  <c r="S63" i="1"/>
  <c r="X63" i="1" s="1"/>
  <c r="S68" i="1"/>
  <c r="X68" i="1" s="1"/>
  <c r="S71" i="1"/>
  <c r="X71" i="1" s="1"/>
  <c r="S76" i="1"/>
  <c r="X76" i="1" s="1"/>
  <c r="S79" i="1"/>
  <c r="X79" i="1" s="1"/>
  <c r="S84" i="1"/>
  <c r="X84" i="1" s="1"/>
  <c r="S87" i="1"/>
  <c r="X87" i="1" s="1"/>
  <c r="S92" i="1"/>
  <c r="X92" i="1" s="1"/>
  <c r="S95" i="1"/>
  <c r="X95" i="1" s="1"/>
  <c r="S100" i="1"/>
  <c r="X100" i="1" s="1"/>
  <c r="S103" i="1"/>
  <c r="X103" i="1" s="1"/>
  <c r="S108" i="1"/>
  <c r="X108" i="1" s="1"/>
  <c r="S126" i="1"/>
  <c r="X126" i="1" s="1"/>
  <c r="S131" i="1"/>
  <c r="X131" i="1" s="1"/>
  <c r="S27" i="1"/>
  <c r="X27" i="1" s="1"/>
  <c r="S56" i="1"/>
  <c r="X56" i="1" s="1"/>
  <c r="S80" i="1"/>
  <c r="X80" i="1" s="1"/>
  <c r="S107" i="1"/>
  <c r="X107" i="1" s="1"/>
  <c r="S4" i="1"/>
  <c r="X4" i="1" s="1"/>
  <c r="S10" i="1"/>
  <c r="X10" i="1" s="1"/>
  <c r="S13" i="1"/>
  <c r="X13" i="1" s="1"/>
  <c r="S18" i="1"/>
  <c r="X18" i="1" s="1"/>
  <c r="S21" i="1"/>
  <c r="X21" i="1" s="1"/>
  <c r="S26" i="1"/>
  <c r="X26" i="1" s="1"/>
  <c r="S29" i="1"/>
  <c r="X29" i="1" s="1"/>
  <c r="S34" i="1"/>
  <c r="X34" i="1" s="1"/>
  <c r="S37" i="1"/>
  <c r="X37" i="1" s="1"/>
  <c r="S42" i="1"/>
  <c r="X42" i="1" s="1"/>
  <c r="S45" i="1"/>
  <c r="X45" i="1" s="1"/>
  <c r="S50" i="1"/>
  <c r="X50" i="1" s="1"/>
  <c r="S53" i="1"/>
  <c r="X53" i="1" s="1"/>
  <c r="S58" i="1"/>
  <c r="X58" i="1" s="1"/>
  <c r="S61" i="1"/>
  <c r="X61" i="1" s="1"/>
  <c r="S66" i="1"/>
  <c r="X66" i="1" s="1"/>
  <c r="S69" i="1"/>
  <c r="X69" i="1" s="1"/>
  <c r="S74" i="1"/>
  <c r="X74" i="1" s="1"/>
  <c r="S77" i="1"/>
  <c r="X77" i="1" s="1"/>
  <c r="S82" i="1"/>
  <c r="X82" i="1" s="1"/>
  <c r="S85" i="1"/>
  <c r="X85" i="1" s="1"/>
  <c r="S90" i="1"/>
  <c r="X90" i="1" s="1"/>
  <c r="S93" i="1"/>
  <c r="X93" i="1" s="1"/>
  <c r="S98" i="1"/>
  <c r="X98" i="1" s="1"/>
  <c r="S101" i="1"/>
  <c r="X101" i="1" s="1"/>
  <c r="S106" i="1"/>
  <c r="X106" i="1" s="1"/>
  <c r="S109" i="1"/>
  <c r="X109" i="1" s="1"/>
  <c r="S111" i="1"/>
  <c r="X111" i="1" s="1"/>
  <c r="S113" i="1"/>
  <c r="X113" i="1" s="1"/>
  <c r="S115" i="1"/>
  <c r="X115" i="1" s="1"/>
  <c r="S117" i="1"/>
  <c r="X117" i="1" s="1"/>
  <c r="S119" i="1"/>
  <c r="X119" i="1" s="1"/>
  <c r="S121" i="1"/>
  <c r="X121" i="1" s="1"/>
  <c r="S123" i="1"/>
  <c r="X123" i="1" s="1"/>
  <c r="S125" i="1"/>
  <c r="X125" i="1" s="1"/>
  <c r="S132" i="1"/>
  <c r="X132" i="1" s="1"/>
  <c r="S8" i="1"/>
  <c r="X8" i="1" s="1"/>
  <c r="S11" i="1"/>
  <c r="X11" i="1" s="1"/>
  <c r="S16" i="1"/>
  <c r="X16" i="1" s="1"/>
  <c r="S19" i="1"/>
  <c r="X19" i="1" s="1"/>
  <c r="S24" i="1"/>
  <c r="X24" i="1" s="1"/>
  <c r="S32" i="1"/>
  <c r="X32" i="1" s="1"/>
  <c r="S35" i="1"/>
  <c r="X35" i="1" s="1"/>
  <c r="S40" i="1"/>
  <c r="X40" i="1" s="1"/>
  <c r="S51" i="1"/>
  <c r="X51" i="1" s="1"/>
  <c r="S59" i="1"/>
  <c r="X59" i="1" s="1"/>
  <c r="S64" i="1"/>
  <c r="X64" i="1" s="1"/>
  <c r="S72" i="1"/>
  <c r="X72" i="1" s="1"/>
  <c r="S91" i="1"/>
  <c r="X91" i="1" s="1"/>
  <c r="S99" i="1"/>
  <c r="X99" i="1" s="1"/>
  <c r="S104" i="1"/>
  <c r="X104" i="1" s="1"/>
  <c r="X164" i="1"/>
  <c r="Z127" i="1"/>
  <c r="Z144" i="1"/>
  <c r="S134" i="1"/>
  <c r="X134" i="1" s="1"/>
  <c r="S138" i="1"/>
  <c r="X138" i="1" s="1"/>
  <c r="Y133" i="1"/>
  <c r="S137" i="1"/>
  <c r="X137" i="1" s="1"/>
  <c r="B62" i="3"/>
  <c r="N139" i="1" s="1"/>
  <c r="T139" i="1" s="1"/>
  <c r="B70" i="3"/>
  <c r="N171" i="1" s="1"/>
  <c r="T171" i="1" s="1"/>
  <c r="Y171" i="1" s="1"/>
  <c r="D69" i="3"/>
  <c r="I36" i="3"/>
  <c r="G52" i="3"/>
  <c r="G69" i="3" s="1"/>
  <c r="G48" i="3"/>
  <c r="G65" i="3" s="1"/>
  <c r="E47" i="3"/>
  <c r="E64" i="3" s="1"/>
  <c r="H53" i="3"/>
  <c r="D53" i="3"/>
  <c r="F52" i="3"/>
  <c r="F69" i="3" s="1"/>
  <c r="H45" i="3"/>
  <c r="H62" i="3" s="1"/>
  <c r="D45" i="3"/>
  <c r="D62" i="3" s="1"/>
  <c r="O139" i="1" s="1"/>
  <c r="U139" i="1" s="1"/>
  <c r="Z139" i="1" s="1"/>
  <c r="F44" i="3"/>
  <c r="F61" i="3" s="1"/>
  <c r="H43" i="3"/>
  <c r="H60" i="3" s="1"/>
  <c r="D43" i="3"/>
  <c r="D60" i="3" s="1"/>
  <c r="O127" i="1" s="1"/>
  <c r="U127" i="1" s="1"/>
  <c r="U129" i="1" s="1"/>
  <c r="Z129" i="1" s="1"/>
  <c r="E51" i="3"/>
  <c r="E68" i="3" s="1"/>
  <c r="C46" i="3"/>
  <c r="C63" i="3" s="1"/>
  <c r="M144" i="1" s="1"/>
  <c r="S144" i="1" s="1"/>
  <c r="X144" i="1" s="1"/>
  <c r="B43" i="3"/>
  <c r="C53" i="3"/>
  <c r="E52" i="3"/>
  <c r="E69" i="3" s="1"/>
  <c r="G45" i="3"/>
  <c r="G62" i="3" s="1"/>
  <c r="C45" i="3"/>
  <c r="C62" i="3" s="1"/>
  <c r="M139" i="1" s="1"/>
  <c r="S139" i="1" s="1"/>
  <c r="X139" i="1" s="1"/>
  <c r="E44" i="3"/>
  <c r="E61" i="3" s="1"/>
  <c r="I61" i="3" s="1"/>
  <c r="Q133" i="1" s="1"/>
  <c r="P133" i="1" s="1"/>
  <c r="G43" i="3"/>
  <c r="G60" i="3" s="1"/>
  <c r="B34" i="3"/>
  <c r="D51" i="3"/>
  <c r="D68" i="3" s="1"/>
  <c r="O169" i="1" s="1"/>
  <c r="U169" i="1" s="1"/>
  <c r="H49" i="3"/>
  <c r="H66" i="3" s="1"/>
  <c r="F48" i="3"/>
  <c r="F65" i="3" s="1"/>
  <c r="D47" i="3"/>
  <c r="D64" i="3" s="1"/>
  <c r="O149" i="1" s="1"/>
  <c r="U149" i="1" s="1"/>
  <c r="U146" i="1" s="1"/>
  <c r="Z146" i="1" s="1"/>
  <c r="E49" i="3"/>
  <c r="E66" i="3" s="1"/>
  <c r="G46" i="3"/>
  <c r="G63" i="3" s="1"/>
  <c r="B31" i="3"/>
  <c r="G50" i="3"/>
  <c r="G67" i="3" s="1"/>
  <c r="C48" i="3"/>
  <c r="C65" i="3" s="1"/>
  <c r="M154" i="1" s="1"/>
  <c r="S154" i="1" s="1"/>
  <c r="B30" i="3"/>
  <c r="H51" i="3"/>
  <c r="H68" i="3" s="1"/>
  <c r="F50" i="3"/>
  <c r="F67" i="3" s="1"/>
  <c r="D49" i="3"/>
  <c r="D66" i="3" s="1"/>
  <c r="O159" i="1" s="1"/>
  <c r="U159" i="1" s="1"/>
  <c r="Z159" i="1" s="1"/>
  <c r="H47" i="3"/>
  <c r="H64" i="3" s="1"/>
  <c r="F46" i="3"/>
  <c r="F63" i="3" s="1"/>
  <c r="B33" i="3"/>
  <c r="G51" i="3"/>
  <c r="G68" i="3" s="1"/>
  <c r="C51" i="3"/>
  <c r="C68" i="3" s="1"/>
  <c r="M169" i="1" s="1"/>
  <c r="S169" i="1" s="1"/>
  <c r="X169" i="1" s="1"/>
  <c r="E50" i="3"/>
  <c r="E67" i="3" s="1"/>
  <c r="G49" i="3"/>
  <c r="G66" i="3" s="1"/>
  <c r="C49" i="3"/>
  <c r="C66" i="3" s="1"/>
  <c r="M159" i="1" s="1"/>
  <c r="S159" i="1" s="1"/>
  <c r="X159" i="1" s="1"/>
  <c r="E48" i="3"/>
  <c r="E65" i="3" s="1"/>
  <c r="G47" i="3"/>
  <c r="G64" i="3" s="1"/>
  <c r="C47" i="3"/>
  <c r="C64" i="3" s="1"/>
  <c r="M149" i="1" s="1"/>
  <c r="S149" i="1" s="1"/>
  <c r="X149" i="1" s="1"/>
  <c r="E46" i="3"/>
  <c r="E63" i="3" s="1"/>
  <c r="B32" i="3"/>
  <c r="F51" i="3"/>
  <c r="F68" i="3" s="1"/>
  <c r="H50" i="3"/>
  <c r="H67" i="3" s="1"/>
  <c r="D50" i="3"/>
  <c r="D67" i="3" s="1"/>
  <c r="O164" i="1" s="1"/>
  <c r="U164" i="1" s="1"/>
  <c r="U160" i="1" s="1"/>
  <c r="Z160" i="1" s="1"/>
  <c r="F49" i="3"/>
  <c r="F66" i="3" s="1"/>
  <c r="H48" i="3"/>
  <c r="H65" i="3" s="1"/>
  <c r="D48" i="3"/>
  <c r="D65" i="3" s="1"/>
  <c r="O154" i="1" s="1"/>
  <c r="U154" i="1" s="1"/>
  <c r="U150" i="1" s="1"/>
  <c r="Z150" i="1" s="1"/>
  <c r="F47" i="3"/>
  <c r="F64" i="3" s="1"/>
  <c r="H46" i="3"/>
  <c r="H63" i="3" s="1"/>
  <c r="U137" i="1" l="1"/>
  <c r="Z137" i="1" s="1"/>
  <c r="U140" i="1"/>
  <c r="Z140" i="1" s="1"/>
  <c r="S136" i="1"/>
  <c r="X136" i="1" s="1"/>
  <c r="U130" i="1"/>
  <c r="Z130" i="1" s="1"/>
  <c r="U138" i="1"/>
  <c r="Z138" i="1" s="1"/>
  <c r="U134" i="1"/>
  <c r="Z134" i="1" s="1"/>
  <c r="U135" i="1"/>
  <c r="Z135" i="1" s="1"/>
  <c r="U143" i="1"/>
  <c r="Z143" i="1" s="1"/>
  <c r="U131" i="1"/>
  <c r="Z131" i="1" s="1"/>
  <c r="U142" i="1"/>
  <c r="Z142" i="1" s="1"/>
  <c r="U136" i="1"/>
  <c r="Z136" i="1" s="1"/>
  <c r="S135" i="1"/>
  <c r="X135" i="1" s="1"/>
  <c r="U141" i="1"/>
  <c r="Z141" i="1" s="1"/>
  <c r="U126" i="1"/>
  <c r="S151" i="1"/>
  <c r="X151" i="1" s="1"/>
  <c r="T134" i="1"/>
  <c r="Y134" i="1" s="1"/>
  <c r="T137" i="1"/>
  <c r="Y137" i="1" s="1"/>
  <c r="T138" i="1"/>
  <c r="Y138" i="1" s="1"/>
  <c r="T136" i="1"/>
  <c r="Y136" i="1" s="1"/>
  <c r="Y139" i="1"/>
  <c r="T135" i="1"/>
  <c r="Y135" i="1" s="1"/>
  <c r="D70" i="3"/>
  <c r="O171" i="1" s="1"/>
  <c r="U171" i="1" s="1"/>
  <c r="D15" i="4"/>
  <c r="H70" i="3"/>
  <c r="H15" i="4"/>
  <c r="H21" i="4" s="1"/>
  <c r="T172" i="1"/>
  <c r="Y172" i="1" s="1"/>
  <c r="C21" i="4" s="1"/>
  <c r="C70" i="3"/>
  <c r="M171" i="1" s="1"/>
  <c r="S171" i="1" s="1"/>
  <c r="B15" i="4"/>
  <c r="I69" i="3"/>
  <c r="Q170" i="1" s="1"/>
  <c r="O170" i="1"/>
  <c r="U170" i="1" s="1"/>
  <c r="Z170" i="1" s="1"/>
  <c r="I52" i="3"/>
  <c r="S140" i="1"/>
  <c r="X140" i="1" s="1"/>
  <c r="U145" i="1"/>
  <c r="Z145" i="1" s="1"/>
  <c r="U167" i="1"/>
  <c r="Z167" i="1" s="1"/>
  <c r="Z154" i="1"/>
  <c r="S145" i="1"/>
  <c r="X145" i="1" s="1"/>
  <c r="S141" i="1"/>
  <c r="X141" i="1" s="1"/>
  <c r="S158" i="1"/>
  <c r="X158" i="1" s="1"/>
  <c r="S155" i="1"/>
  <c r="X155" i="1" s="1"/>
  <c r="S142" i="1"/>
  <c r="X142" i="1" s="1"/>
  <c r="U166" i="1"/>
  <c r="Z166" i="1" s="1"/>
  <c r="S160" i="1"/>
  <c r="X160" i="1" s="1"/>
  <c r="S147" i="1"/>
  <c r="X147" i="1" s="1"/>
  <c r="U161" i="1"/>
  <c r="Z161" i="1" s="1"/>
  <c r="U151" i="1"/>
  <c r="Z151" i="1" s="1"/>
  <c r="U147" i="1"/>
  <c r="Z147" i="1" s="1"/>
  <c r="S153" i="1"/>
  <c r="X153" i="1" s="1"/>
  <c r="S167" i="1"/>
  <c r="X167" i="1" s="1"/>
  <c r="S166" i="1"/>
  <c r="X166" i="1" s="1"/>
  <c r="U155" i="1"/>
  <c r="Z155" i="1" s="1"/>
  <c r="S168" i="1"/>
  <c r="X168" i="1" s="1"/>
  <c r="S165" i="1"/>
  <c r="X165" i="1" s="1"/>
  <c r="Z164" i="1"/>
  <c r="U165" i="1"/>
  <c r="Z165" i="1" s="1"/>
  <c r="S163" i="1"/>
  <c r="X163" i="1" s="1"/>
  <c r="S156" i="1"/>
  <c r="X156" i="1" s="1"/>
  <c r="X154" i="1"/>
  <c r="U157" i="1"/>
  <c r="Z157" i="1" s="1"/>
  <c r="S146" i="1"/>
  <c r="X146" i="1" s="1"/>
  <c r="S148" i="1"/>
  <c r="X148" i="1" s="1"/>
  <c r="U156" i="1"/>
  <c r="Z156" i="1" s="1"/>
  <c r="U162" i="1"/>
  <c r="Z162" i="1" s="1"/>
  <c r="U168" i="1"/>
  <c r="Z168" i="1" s="1"/>
  <c r="Z169" i="1"/>
  <c r="U152" i="1"/>
  <c r="Z152" i="1" s="1"/>
  <c r="S162" i="1"/>
  <c r="X162" i="1" s="1"/>
  <c r="U148" i="1"/>
  <c r="Z148" i="1" s="1"/>
  <c r="Z149" i="1"/>
  <c r="S150" i="1"/>
  <c r="X150" i="1" s="1"/>
  <c r="S152" i="1"/>
  <c r="X152" i="1" s="1"/>
  <c r="S143" i="1"/>
  <c r="X143" i="1" s="1"/>
  <c r="S157" i="1"/>
  <c r="X157" i="1" s="1"/>
  <c r="U158" i="1"/>
  <c r="Z158" i="1" s="1"/>
  <c r="U163" i="1"/>
  <c r="Z163" i="1" s="1"/>
  <c r="U153" i="1"/>
  <c r="Z153" i="1" s="1"/>
  <c r="S161" i="1"/>
  <c r="X161" i="1" s="1"/>
  <c r="AA133" i="1"/>
  <c r="Z126" i="1"/>
  <c r="U125" i="1"/>
  <c r="I33" i="3"/>
  <c r="B49" i="3"/>
  <c r="I34" i="3"/>
  <c r="B50" i="3"/>
  <c r="I70" i="3"/>
  <c r="Q171" i="1" s="1"/>
  <c r="I62" i="3"/>
  <c r="Q139" i="1" s="1"/>
  <c r="P139" i="1" s="1"/>
  <c r="AA139" i="1" s="1"/>
  <c r="I31" i="3"/>
  <c r="B47" i="3"/>
  <c r="I44" i="3"/>
  <c r="I45" i="3"/>
  <c r="B48" i="3"/>
  <c r="I32" i="3"/>
  <c r="I30" i="3"/>
  <c r="B46" i="3"/>
  <c r="I43" i="3"/>
  <c r="B60" i="3"/>
  <c r="I35" i="3"/>
  <c r="B51" i="3"/>
  <c r="I53" i="3"/>
  <c r="I15" i="4" s="1"/>
  <c r="P170" i="1" l="1"/>
  <c r="AA170" i="1" s="1"/>
  <c r="P171" i="1"/>
  <c r="AA171" i="1" s="1"/>
  <c r="AA172" i="1" s="1"/>
  <c r="P134" i="1"/>
  <c r="AA134" i="1" s="1"/>
  <c r="P138" i="1"/>
  <c r="AA138" i="1" s="1"/>
  <c r="P135" i="1"/>
  <c r="AA135" i="1" s="1"/>
  <c r="P136" i="1"/>
  <c r="AA136" i="1" s="1"/>
  <c r="P137" i="1"/>
  <c r="AA137" i="1" s="1"/>
  <c r="I60" i="3"/>
  <c r="Q127" i="1" s="1"/>
  <c r="N127" i="1"/>
  <c r="T127" i="1" s="1"/>
  <c r="X171" i="1"/>
  <c r="S172" i="1"/>
  <c r="X172" i="1" s="1"/>
  <c r="B21" i="4" s="1"/>
  <c r="I21" i="4" s="1"/>
  <c r="Z171" i="1"/>
  <c r="U172" i="1"/>
  <c r="Z172" i="1" s="1"/>
  <c r="D21" i="4" s="1"/>
  <c r="Z125" i="1"/>
  <c r="U124" i="1"/>
  <c r="B67" i="3"/>
  <c r="I50" i="3"/>
  <c r="B64" i="3"/>
  <c r="I47" i="3"/>
  <c r="I48" i="3"/>
  <c r="B65" i="3"/>
  <c r="B68" i="3"/>
  <c r="I51" i="3"/>
  <c r="I46" i="3"/>
  <c r="B63" i="3"/>
  <c r="I49" i="3"/>
  <c r="B66" i="3"/>
  <c r="Y127" i="1" l="1"/>
  <c r="T12" i="1"/>
  <c r="Y12" i="1" s="1"/>
  <c r="T20" i="1"/>
  <c r="Y20" i="1" s="1"/>
  <c r="T28" i="1"/>
  <c r="Y28" i="1" s="1"/>
  <c r="T36" i="1"/>
  <c r="Y36" i="1" s="1"/>
  <c r="T44" i="1"/>
  <c r="Y44" i="1" s="1"/>
  <c r="T52" i="1"/>
  <c r="Y52" i="1" s="1"/>
  <c r="T60" i="1"/>
  <c r="Y60" i="1" s="1"/>
  <c r="T68" i="1"/>
  <c r="Y68" i="1" s="1"/>
  <c r="T76" i="1"/>
  <c r="Y76" i="1" s="1"/>
  <c r="T84" i="1"/>
  <c r="Y84" i="1" s="1"/>
  <c r="T92" i="1"/>
  <c r="Y92" i="1" s="1"/>
  <c r="T100" i="1"/>
  <c r="Y100" i="1" s="1"/>
  <c r="T108" i="1"/>
  <c r="Y108" i="1" s="1"/>
  <c r="T117" i="1"/>
  <c r="Y117" i="1" s="1"/>
  <c r="T45" i="1"/>
  <c r="Y45" i="1" s="1"/>
  <c r="T95" i="1"/>
  <c r="Y95" i="1" s="1"/>
  <c r="T63" i="1"/>
  <c r="Y63" i="1" s="1"/>
  <c r="T31" i="1"/>
  <c r="Y31" i="1" s="1"/>
  <c r="T93" i="1"/>
  <c r="Y93" i="1" s="1"/>
  <c r="T124" i="1"/>
  <c r="Y124" i="1" s="1"/>
  <c r="T116" i="1"/>
  <c r="Y116" i="1" s="1"/>
  <c r="T105" i="1"/>
  <c r="Y105" i="1" s="1"/>
  <c r="T73" i="1"/>
  <c r="Y73" i="1" s="1"/>
  <c r="T41" i="1"/>
  <c r="Y41" i="1" s="1"/>
  <c r="T9" i="1"/>
  <c r="Y9" i="1" s="1"/>
  <c r="T119" i="1"/>
  <c r="Y119" i="1" s="1"/>
  <c r="T61" i="1"/>
  <c r="Y61" i="1" s="1"/>
  <c r="T91" i="1"/>
  <c r="Y91" i="1" s="1"/>
  <c r="T59" i="1"/>
  <c r="Y59" i="1" s="1"/>
  <c r="T27" i="1"/>
  <c r="Y27" i="1" s="1"/>
  <c r="T30" i="1"/>
  <c r="Y30" i="1" s="1"/>
  <c r="T38" i="1"/>
  <c r="Y38" i="1" s="1"/>
  <c r="T46" i="1"/>
  <c r="Y46" i="1" s="1"/>
  <c r="T54" i="1"/>
  <c r="Y54" i="1" s="1"/>
  <c r="T62" i="1"/>
  <c r="Y62" i="1" s="1"/>
  <c r="T70" i="1"/>
  <c r="Y70" i="1" s="1"/>
  <c r="T78" i="1"/>
  <c r="Y78" i="1" s="1"/>
  <c r="T86" i="1"/>
  <c r="Y86" i="1" s="1"/>
  <c r="T94" i="1"/>
  <c r="Y94" i="1" s="1"/>
  <c r="T102" i="1"/>
  <c r="Y102" i="1" s="1"/>
  <c r="T111" i="1"/>
  <c r="Y111" i="1" s="1"/>
  <c r="T29" i="1"/>
  <c r="Y29" i="1" s="1"/>
  <c r="T87" i="1"/>
  <c r="Y87" i="1" s="1"/>
  <c r="T23" i="1"/>
  <c r="Y23" i="1" s="1"/>
  <c r="T131" i="1"/>
  <c r="Y131" i="1" s="1"/>
  <c r="T122" i="1"/>
  <c r="Y122" i="1" s="1"/>
  <c r="T114" i="1"/>
  <c r="Y114" i="1" s="1"/>
  <c r="T65" i="1"/>
  <c r="Y65" i="1" s="1"/>
  <c r="T33" i="1"/>
  <c r="Y33" i="1" s="1"/>
  <c r="T113" i="1"/>
  <c r="Y113" i="1" s="1"/>
  <c r="T53" i="1"/>
  <c r="Y53" i="1" s="1"/>
  <c r="T126" i="1"/>
  <c r="Y126" i="1" s="1"/>
  <c r="T51" i="1"/>
  <c r="Y51" i="1" s="1"/>
  <c r="T8" i="1"/>
  <c r="Y8" i="1" s="1"/>
  <c r="T24" i="1"/>
  <c r="Y24" i="1" s="1"/>
  <c r="T40" i="1"/>
  <c r="Y40" i="1" s="1"/>
  <c r="T56" i="1"/>
  <c r="Y56" i="1" s="1"/>
  <c r="T64" i="1"/>
  <c r="Y64" i="1" s="1"/>
  <c r="T80" i="1"/>
  <c r="Y80" i="1" s="1"/>
  <c r="T88" i="1"/>
  <c r="Y88" i="1" s="1"/>
  <c r="T104" i="1"/>
  <c r="Y104" i="1" s="1"/>
  <c r="T13" i="1"/>
  <c r="Y13" i="1" s="1"/>
  <c r="T128" i="1"/>
  <c r="Y128" i="1" s="1"/>
  <c r="T47" i="1"/>
  <c r="Y47" i="1" s="1"/>
  <c r="T123" i="1"/>
  <c r="Y123" i="1" s="1"/>
  <c r="T120" i="1"/>
  <c r="Y120" i="1" s="1"/>
  <c r="T89" i="1"/>
  <c r="Y89" i="1" s="1"/>
  <c r="T25" i="1"/>
  <c r="Y25" i="1" s="1"/>
  <c r="T129" i="1"/>
  <c r="Y129" i="1" s="1"/>
  <c r="T37" i="1"/>
  <c r="Y37" i="1" s="1"/>
  <c r="T75" i="1"/>
  <c r="Y75" i="1" s="1"/>
  <c r="T11" i="1"/>
  <c r="Y11" i="1" s="1"/>
  <c r="T10" i="1"/>
  <c r="Y10" i="1" s="1"/>
  <c r="T18" i="1"/>
  <c r="Y18" i="1" s="1"/>
  <c r="T26" i="1"/>
  <c r="Y26" i="1" s="1"/>
  <c r="T34" i="1"/>
  <c r="Y34" i="1" s="1"/>
  <c r="T42" i="1"/>
  <c r="Y42" i="1" s="1"/>
  <c r="T6" i="1"/>
  <c r="Y6" i="1" s="1"/>
  <c r="T14" i="1"/>
  <c r="Y14" i="1" s="1"/>
  <c r="T22" i="1"/>
  <c r="Y22" i="1" s="1"/>
  <c r="T5" i="1"/>
  <c r="Y5" i="1" s="1"/>
  <c r="T55" i="1"/>
  <c r="Y55" i="1" s="1"/>
  <c r="T69" i="1"/>
  <c r="Y69" i="1" s="1"/>
  <c r="T97" i="1"/>
  <c r="Y97" i="1" s="1"/>
  <c r="T83" i="1"/>
  <c r="Y83" i="1" s="1"/>
  <c r="T19" i="1"/>
  <c r="Y19" i="1" s="1"/>
  <c r="T16" i="1"/>
  <c r="Y16" i="1" s="1"/>
  <c r="T32" i="1"/>
  <c r="Y32" i="1" s="1"/>
  <c r="T48" i="1"/>
  <c r="Y48" i="1" s="1"/>
  <c r="T72" i="1"/>
  <c r="Y72" i="1" s="1"/>
  <c r="T96" i="1"/>
  <c r="Y96" i="1" s="1"/>
  <c r="T85" i="1"/>
  <c r="Y85" i="1" s="1"/>
  <c r="T79" i="1"/>
  <c r="Y79" i="1" s="1"/>
  <c r="T15" i="1"/>
  <c r="Y15" i="1" s="1"/>
  <c r="T132" i="1"/>
  <c r="Y132" i="1" s="1"/>
  <c r="T112" i="1"/>
  <c r="Y112" i="1" s="1"/>
  <c r="T57" i="1"/>
  <c r="Y57" i="1" s="1"/>
  <c r="T109" i="1"/>
  <c r="Y109" i="1" s="1"/>
  <c r="T107" i="1"/>
  <c r="Y107" i="1" s="1"/>
  <c r="T43" i="1"/>
  <c r="Y43" i="1" s="1"/>
  <c r="T50" i="1"/>
  <c r="Y50" i="1" s="1"/>
  <c r="T130" i="1"/>
  <c r="Y130" i="1" s="1"/>
  <c r="T101" i="1"/>
  <c r="Y101" i="1" s="1"/>
  <c r="T58" i="1"/>
  <c r="Y58" i="1" s="1"/>
  <c r="T90" i="1"/>
  <c r="Y90" i="1" s="1"/>
  <c r="T121" i="1"/>
  <c r="Y121" i="1" s="1"/>
  <c r="T7" i="1"/>
  <c r="Y7" i="1" s="1"/>
  <c r="T118" i="1"/>
  <c r="Y118" i="1" s="1"/>
  <c r="T17" i="1"/>
  <c r="Y17" i="1" s="1"/>
  <c r="T21" i="1"/>
  <c r="Y21" i="1" s="1"/>
  <c r="T35" i="1"/>
  <c r="Y35" i="1" s="1"/>
  <c r="T66" i="1"/>
  <c r="Y66" i="1" s="1"/>
  <c r="T98" i="1"/>
  <c r="Y98" i="1" s="1"/>
  <c r="T77" i="1"/>
  <c r="Y77" i="1" s="1"/>
  <c r="T103" i="1"/>
  <c r="Y103" i="1" s="1"/>
  <c r="T110" i="1"/>
  <c r="Y110" i="1" s="1"/>
  <c r="T74" i="1"/>
  <c r="Y74" i="1" s="1"/>
  <c r="T106" i="1"/>
  <c r="Y106" i="1" s="1"/>
  <c r="T4" i="1"/>
  <c r="Y4" i="1" s="1"/>
  <c r="T71" i="1"/>
  <c r="Y71" i="1" s="1"/>
  <c r="T115" i="1"/>
  <c r="Y115" i="1" s="1"/>
  <c r="T81" i="1"/>
  <c r="Y81" i="1" s="1"/>
  <c r="T125" i="1"/>
  <c r="Y125" i="1" s="1"/>
  <c r="T99" i="1"/>
  <c r="Y99" i="1" s="1"/>
  <c r="T82" i="1"/>
  <c r="Y82" i="1" s="1"/>
  <c r="T39" i="1"/>
  <c r="Y39" i="1" s="1"/>
  <c r="T49" i="1"/>
  <c r="Y49" i="1" s="1"/>
  <c r="T67" i="1"/>
  <c r="Y67" i="1" s="1"/>
  <c r="P127" i="1"/>
  <c r="I66" i="3"/>
  <c r="Q159" i="1" s="1"/>
  <c r="N159" i="1"/>
  <c r="T159" i="1" s="1"/>
  <c r="I68" i="3"/>
  <c r="Q169" i="1" s="1"/>
  <c r="N169" i="1"/>
  <c r="T169" i="1" s="1"/>
  <c r="I64" i="3"/>
  <c r="Q149" i="1" s="1"/>
  <c r="N149" i="1"/>
  <c r="T149" i="1" s="1"/>
  <c r="I63" i="3"/>
  <c r="Q144" i="1" s="1"/>
  <c r="N144" i="1"/>
  <c r="T144" i="1" s="1"/>
  <c r="I65" i="3"/>
  <c r="Q154" i="1" s="1"/>
  <c r="N154" i="1"/>
  <c r="T154" i="1" s="1"/>
  <c r="I67" i="3"/>
  <c r="Q164" i="1" s="1"/>
  <c r="N164" i="1"/>
  <c r="T164" i="1" s="1"/>
  <c r="U123" i="1"/>
  <c r="Z124" i="1"/>
  <c r="P57" i="1" l="1"/>
  <c r="AA57" i="1" s="1"/>
  <c r="P92" i="1"/>
  <c r="AA92" i="1" s="1"/>
  <c r="P119" i="1"/>
  <c r="AA119" i="1" s="1"/>
  <c r="P55" i="1"/>
  <c r="AA55" i="1" s="1"/>
  <c r="P126" i="1"/>
  <c r="AA126" i="1" s="1"/>
  <c r="P68" i="1"/>
  <c r="AA68" i="1" s="1"/>
  <c r="P98" i="1"/>
  <c r="AA98" i="1" s="1"/>
  <c r="P117" i="1"/>
  <c r="AA117" i="1" s="1"/>
  <c r="P75" i="1"/>
  <c r="AA75" i="1" s="1"/>
  <c r="P66" i="1"/>
  <c r="AA66" i="1" s="1"/>
  <c r="P106" i="1"/>
  <c r="AA106" i="1" s="1"/>
  <c r="P101" i="1"/>
  <c r="AA101" i="1" s="1"/>
  <c r="P110" i="1"/>
  <c r="AA110" i="1" s="1"/>
  <c r="P122" i="1"/>
  <c r="AA122" i="1" s="1"/>
  <c r="P99" i="1"/>
  <c r="AA99" i="1" s="1"/>
  <c r="P109" i="1"/>
  <c r="AA109" i="1" s="1"/>
  <c r="P132" i="1"/>
  <c r="AA132" i="1" s="1"/>
  <c r="P76" i="1"/>
  <c r="AA76" i="1" s="1"/>
  <c r="P111" i="1"/>
  <c r="AA111" i="1" s="1"/>
  <c r="P121" i="1"/>
  <c r="AA121" i="1" s="1"/>
  <c r="P96" i="1"/>
  <c r="AA96" i="1" s="1"/>
  <c r="AA127" i="1"/>
  <c r="P87" i="1"/>
  <c r="AA87" i="1" s="1"/>
  <c r="P85" i="1"/>
  <c r="AA85" i="1" s="1"/>
  <c r="P56" i="1"/>
  <c r="AA56" i="1" s="1"/>
  <c r="P103" i="1"/>
  <c r="AA103" i="1" s="1"/>
  <c r="P88" i="1"/>
  <c r="AA88" i="1" s="1"/>
  <c r="P123" i="1"/>
  <c r="AA123" i="1" s="1"/>
  <c r="P69" i="1"/>
  <c r="AA69" i="1" s="1"/>
  <c r="P78" i="1"/>
  <c r="AA78" i="1" s="1"/>
  <c r="P90" i="1"/>
  <c r="AA90" i="1" s="1"/>
  <c r="P83" i="1"/>
  <c r="AA83" i="1" s="1"/>
  <c r="P93" i="1"/>
  <c r="AA93" i="1" s="1"/>
  <c r="P102" i="1"/>
  <c r="AA102" i="1" s="1"/>
  <c r="P114" i="1"/>
  <c r="AA114" i="1" s="1"/>
  <c r="P95" i="1"/>
  <c r="AA95" i="1" s="1"/>
  <c r="P105" i="1"/>
  <c r="AA105" i="1" s="1"/>
  <c r="P131" i="1"/>
  <c r="AA131" i="1" s="1"/>
  <c r="P80" i="1"/>
  <c r="AA80" i="1" s="1"/>
  <c r="P72" i="1"/>
  <c r="AA72" i="1" s="1"/>
  <c r="P97" i="1"/>
  <c r="AA97" i="1" s="1"/>
  <c r="P62" i="1"/>
  <c r="AA62" i="1" s="1"/>
  <c r="P118" i="1"/>
  <c r="AA118" i="1" s="1"/>
  <c r="P124" i="1"/>
  <c r="AA124" i="1" s="1"/>
  <c r="P71" i="1"/>
  <c r="AA71" i="1" s="1"/>
  <c r="P94" i="1"/>
  <c r="AA94" i="1" s="1"/>
  <c r="P91" i="1"/>
  <c r="AA91" i="1" s="1"/>
  <c r="P116" i="1"/>
  <c r="AA116" i="1" s="1"/>
  <c r="P58" i="1"/>
  <c r="AA58" i="1" s="1"/>
  <c r="P67" i="1"/>
  <c r="AA67" i="1" s="1"/>
  <c r="P77" i="1"/>
  <c r="AA77" i="1" s="1"/>
  <c r="P70" i="1"/>
  <c r="AA70" i="1" s="1"/>
  <c r="P82" i="1"/>
  <c r="AA82" i="1" s="1"/>
  <c r="P79" i="1"/>
  <c r="AA79" i="1" s="1"/>
  <c r="P89" i="1"/>
  <c r="AA89" i="1" s="1"/>
  <c r="P64" i="1"/>
  <c r="AA64" i="1" s="1"/>
  <c r="P112" i="1"/>
  <c r="AA112" i="1" s="1"/>
  <c r="P130" i="1"/>
  <c r="AA130" i="1" s="1"/>
  <c r="P86" i="1"/>
  <c r="AA86" i="1" s="1"/>
  <c r="P107" i="1"/>
  <c r="AA107" i="1" s="1"/>
  <c r="P74" i="1"/>
  <c r="AA74" i="1" s="1"/>
  <c r="P113" i="1"/>
  <c r="AA113" i="1" s="1"/>
  <c r="P60" i="1"/>
  <c r="AA60" i="1" s="1"/>
  <c r="P81" i="1"/>
  <c r="AA81" i="1" s="1"/>
  <c r="P100" i="1"/>
  <c r="AA100" i="1" s="1"/>
  <c r="P59" i="1"/>
  <c r="AA59" i="1" s="1"/>
  <c r="P120" i="1"/>
  <c r="AA120" i="1" s="1"/>
  <c r="P84" i="1"/>
  <c r="AA84" i="1" s="1"/>
  <c r="P115" i="1"/>
  <c r="AA115" i="1" s="1"/>
  <c r="P125" i="1"/>
  <c r="AA125" i="1" s="1"/>
  <c r="P61" i="1"/>
  <c r="AA61" i="1" s="1"/>
  <c r="P65" i="1"/>
  <c r="AA65" i="1" s="1"/>
  <c r="P108" i="1"/>
  <c r="AA108" i="1" s="1"/>
  <c r="P54" i="1"/>
  <c r="P63" i="1"/>
  <c r="AA63" i="1" s="1"/>
  <c r="P73" i="1"/>
  <c r="AA73" i="1" s="1"/>
  <c r="P128" i="1"/>
  <c r="AA128" i="1" s="1"/>
  <c r="P104" i="1"/>
  <c r="AA104" i="1" s="1"/>
  <c r="P129" i="1"/>
  <c r="AA129" i="1" s="1"/>
  <c r="Y164" i="1"/>
  <c r="T163" i="1"/>
  <c r="Y163" i="1" s="1"/>
  <c r="T161" i="1"/>
  <c r="Y161" i="1" s="1"/>
  <c r="T162" i="1"/>
  <c r="Y162" i="1" s="1"/>
  <c r="T160" i="1"/>
  <c r="Y160" i="1" s="1"/>
  <c r="Y144" i="1"/>
  <c r="T142" i="1"/>
  <c r="Y142" i="1" s="1"/>
  <c r="T143" i="1"/>
  <c r="Y143" i="1" s="1"/>
  <c r="T140" i="1"/>
  <c r="Y140" i="1" s="1"/>
  <c r="T141" i="1"/>
  <c r="Y141" i="1" s="1"/>
  <c r="T168" i="1"/>
  <c r="Y168" i="1" s="1"/>
  <c r="T165" i="1"/>
  <c r="Y165" i="1" s="1"/>
  <c r="Y169" i="1"/>
  <c r="T167" i="1"/>
  <c r="Y167" i="1" s="1"/>
  <c r="T166" i="1"/>
  <c r="Y166" i="1" s="1"/>
  <c r="P164" i="1"/>
  <c r="P144" i="1"/>
  <c r="P169" i="1"/>
  <c r="Y154" i="1"/>
  <c r="T151" i="1"/>
  <c r="Y151" i="1" s="1"/>
  <c r="T152" i="1"/>
  <c r="Y152" i="1" s="1"/>
  <c r="T153" i="1"/>
  <c r="Y153" i="1" s="1"/>
  <c r="T150" i="1"/>
  <c r="Y150" i="1" s="1"/>
  <c r="T146" i="1"/>
  <c r="Y146" i="1" s="1"/>
  <c r="T148" i="1"/>
  <c r="Y148" i="1" s="1"/>
  <c r="T147" i="1"/>
  <c r="Y147" i="1" s="1"/>
  <c r="Y149" i="1"/>
  <c r="T145" i="1"/>
  <c r="Y145" i="1" s="1"/>
  <c r="Y159" i="1"/>
  <c r="T158" i="1"/>
  <c r="Y158" i="1" s="1"/>
  <c r="T156" i="1"/>
  <c r="Y156" i="1" s="1"/>
  <c r="T157" i="1"/>
  <c r="Y157" i="1" s="1"/>
  <c r="T155" i="1"/>
  <c r="Y155" i="1" s="1"/>
  <c r="P154" i="1"/>
  <c r="P149" i="1"/>
  <c r="P159" i="1"/>
  <c r="U122" i="1"/>
  <c r="Z123" i="1"/>
  <c r="P53" i="1" l="1"/>
  <c r="AA54" i="1"/>
  <c r="P156" i="1"/>
  <c r="AA156" i="1" s="1"/>
  <c r="P155" i="1"/>
  <c r="AA155" i="1" s="1"/>
  <c r="AA159" i="1"/>
  <c r="P158" i="1"/>
  <c r="AA158" i="1" s="1"/>
  <c r="P157" i="1"/>
  <c r="AA157" i="1" s="1"/>
  <c r="AA164" i="1"/>
  <c r="P160" i="1"/>
  <c r="AA160" i="1" s="1"/>
  <c r="P163" i="1"/>
  <c r="AA163" i="1" s="1"/>
  <c r="P161" i="1"/>
  <c r="AA161" i="1" s="1"/>
  <c r="P162" i="1"/>
  <c r="AA162" i="1" s="1"/>
  <c r="P151" i="1"/>
  <c r="AA151" i="1" s="1"/>
  <c r="AA149" i="1"/>
  <c r="P145" i="1"/>
  <c r="AA145" i="1" s="1"/>
  <c r="P148" i="1"/>
  <c r="AA148" i="1" s="1"/>
  <c r="P147" i="1"/>
  <c r="AA147" i="1" s="1"/>
  <c r="P146" i="1"/>
  <c r="AA146" i="1" s="1"/>
  <c r="AA154" i="1"/>
  <c r="P150" i="1"/>
  <c r="AA150" i="1" s="1"/>
  <c r="P153" i="1"/>
  <c r="AA153" i="1" s="1"/>
  <c r="P152" i="1"/>
  <c r="AA152" i="1" s="1"/>
  <c r="AA169" i="1"/>
  <c r="P165" i="1"/>
  <c r="AA165" i="1" s="1"/>
  <c r="P167" i="1"/>
  <c r="AA167" i="1" s="1"/>
  <c r="P168" i="1"/>
  <c r="AA168" i="1" s="1"/>
  <c r="P166" i="1"/>
  <c r="AA166" i="1" s="1"/>
  <c r="AA144" i="1"/>
  <c r="P142" i="1"/>
  <c r="AA142" i="1" s="1"/>
  <c r="P140" i="1"/>
  <c r="AA140" i="1" s="1"/>
  <c r="P141" i="1"/>
  <c r="AA141" i="1" s="1"/>
  <c r="P143" i="1"/>
  <c r="AA143" i="1" s="1"/>
  <c r="U121" i="1"/>
  <c r="Z122" i="1"/>
  <c r="AA53" i="1" l="1"/>
  <c r="P52" i="1"/>
  <c r="U120" i="1"/>
  <c r="Z121" i="1"/>
  <c r="AA52" i="1" l="1"/>
  <c r="P51" i="1"/>
  <c r="U119" i="1"/>
  <c r="Z120" i="1"/>
  <c r="P50" i="1" l="1"/>
  <c r="AA51" i="1"/>
  <c r="U118" i="1"/>
  <c r="Z119" i="1"/>
  <c r="P49" i="1" l="1"/>
  <c r="AA50" i="1"/>
  <c r="U117" i="1"/>
  <c r="Z118" i="1"/>
  <c r="H21" i="2"/>
  <c r="H24" i="2" s="1"/>
  <c r="G21" i="2"/>
  <c r="F21" i="2"/>
  <c r="E21" i="2"/>
  <c r="E15" i="2"/>
  <c r="F15" i="2"/>
  <c r="G15" i="2"/>
  <c r="H15" i="2"/>
  <c r="D15" i="2"/>
  <c r="AA49" i="1" l="1"/>
  <c r="P48" i="1"/>
  <c r="D17" i="2"/>
  <c r="D16" i="2"/>
  <c r="H17" i="2"/>
  <c r="H16" i="2"/>
  <c r="D23" i="2"/>
  <c r="H23" i="2"/>
  <c r="U116" i="1"/>
  <c r="Z117" i="1"/>
  <c r="AA48" i="1" l="1"/>
  <c r="P47" i="1"/>
  <c r="U115" i="1"/>
  <c r="Z116" i="1"/>
  <c r="AA47" i="1" l="1"/>
  <c r="P46" i="1"/>
  <c r="U114" i="1"/>
  <c r="Z115" i="1"/>
  <c r="AA46" i="1" l="1"/>
  <c r="P45" i="1"/>
  <c r="U113" i="1"/>
  <c r="Z114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P44" i="1" l="1"/>
  <c r="AA45" i="1"/>
  <c r="J4" i="1"/>
  <c r="AE4" i="1" s="1"/>
  <c r="I5" i="1"/>
  <c r="U112" i="1"/>
  <c r="Z113" i="1"/>
  <c r="P43" i="1" l="1"/>
  <c r="AA44" i="1"/>
  <c r="J5" i="1"/>
  <c r="I6" i="1"/>
  <c r="U111" i="1"/>
  <c r="Z112" i="1"/>
  <c r="P42" i="1" l="1"/>
  <c r="AA43" i="1"/>
  <c r="I7" i="1"/>
  <c r="J6" i="1"/>
  <c r="U110" i="1"/>
  <c r="Z111" i="1"/>
  <c r="P41" i="1" l="1"/>
  <c r="AA42" i="1"/>
  <c r="I8" i="1"/>
  <c r="J7" i="1"/>
  <c r="U109" i="1"/>
  <c r="Z110" i="1"/>
  <c r="P40" i="1" l="1"/>
  <c r="AA41" i="1"/>
  <c r="I9" i="1"/>
  <c r="J8" i="1"/>
  <c r="U108" i="1"/>
  <c r="Z109" i="1"/>
  <c r="P39" i="1" l="1"/>
  <c r="AA40" i="1"/>
  <c r="I10" i="1"/>
  <c r="J9" i="1"/>
  <c r="U107" i="1"/>
  <c r="Z108" i="1"/>
  <c r="P38" i="1" l="1"/>
  <c r="AA39" i="1"/>
  <c r="I11" i="1"/>
  <c r="J10" i="1"/>
  <c r="U106" i="1"/>
  <c r="Z107" i="1"/>
  <c r="P37" i="1" l="1"/>
  <c r="AA38" i="1"/>
  <c r="I12" i="1"/>
  <c r="J11" i="1"/>
  <c r="U105" i="1"/>
  <c r="Z106" i="1"/>
  <c r="P36" i="1" l="1"/>
  <c r="AA37" i="1"/>
  <c r="I13" i="1"/>
  <c r="J12" i="1"/>
  <c r="U104" i="1"/>
  <c r="Z105" i="1"/>
  <c r="P35" i="1" l="1"/>
  <c r="AA36" i="1"/>
  <c r="I14" i="1"/>
  <c r="J13" i="1"/>
  <c r="U103" i="1"/>
  <c r="Z104" i="1"/>
  <c r="P34" i="1" l="1"/>
  <c r="AA35" i="1"/>
  <c r="I15" i="1"/>
  <c r="J14" i="1"/>
  <c r="U102" i="1"/>
  <c r="Z103" i="1"/>
  <c r="P33" i="1" l="1"/>
  <c r="AA34" i="1"/>
  <c r="I16" i="1"/>
  <c r="J15" i="1"/>
  <c r="U101" i="1"/>
  <c r="Z102" i="1"/>
  <c r="P32" i="1" l="1"/>
  <c r="AA33" i="1"/>
  <c r="I17" i="1"/>
  <c r="J16" i="1"/>
  <c r="U100" i="1"/>
  <c r="Z101" i="1"/>
  <c r="P31" i="1" l="1"/>
  <c r="AA32" i="1"/>
  <c r="I18" i="1"/>
  <c r="J17" i="1"/>
  <c r="U99" i="1"/>
  <c r="Z100" i="1"/>
  <c r="P30" i="1" l="1"/>
  <c r="AA31" i="1"/>
  <c r="I19" i="1"/>
  <c r="J18" i="1"/>
  <c r="U98" i="1"/>
  <c r="Z99" i="1"/>
  <c r="P29" i="1" l="1"/>
  <c r="AA30" i="1"/>
  <c r="I20" i="1"/>
  <c r="J19" i="1"/>
  <c r="U97" i="1"/>
  <c r="Z98" i="1"/>
  <c r="P28" i="1" l="1"/>
  <c r="AA29" i="1"/>
  <c r="I21" i="1"/>
  <c r="J20" i="1"/>
  <c r="U96" i="1"/>
  <c r="Z97" i="1"/>
  <c r="P27" i="1" l="1"/>
  <c r="AA28" i="1"/>
  <c r="I22" i="1"/>
  <c r="J21" i="1"/>
  <c r="U95" i="1"/>
  <c r="Z96" i="1"/>
  <c r="P26" i="1" l="1"/>
  <c r="AA27" i="1"/>
  <c r="I23" i="1"/>
  <c r="J22" i="1"/>
  <c r="U94" i="1"/>
  <c r="Z95" i="1"/>
  <c r="P25" i="1" l="1"/>
  <c r="AA26" i="1"/>
  <c r="I24" i="1"/>
  <c r="J23" i="1"/>
  <c r="U93" i="1"/>
  <c r="Z94" i="1"/>
  <c r="P24" i="1" l="1"/>
  <c r="AA25" i="1"/>
  <c r="I25" i="1"/>
  <c r="J24" i="1"/>
  <c r="U92" i="1"/>
  <c r="Z93" i="1"/>
  <c r="P23" i="1" l="1"/>
  <c r="AA24" i="1"/>
  <c r="I26" i="1"/>
  <c r="J25" i="1"/>
  <c r="U91" i="1"/>
  <c r="Z92" i="1"/>
  <c r="P22" i="1" l="1"/>
  <c r="AA23" i="1"/>
  <c r="I27" i="1"/>
  <c r="J26" i="1"/>
  <c r="U90" i="1"/>
  <c r="Z91" i="1"/>
  <c r="P21" i="1" l="1"/>
  <c r="AA22" i="1"/>
  <c r="I28" i="1"/>
  <c r="J27" i="1"/>
  <c r="U89" i="1"/>
  <c r="Z90" i="1"/>
  <c r="P20" i="1" l="1"/>
  <c r="AA21" i="1"/>
  <c r="I29" i="1"/>
  <c r="J28" i="1"/>
  <c r="U88" i="1"/>
  <c r="Z89" i="1"/>
  <c r="P19" i="1" l="1"/>
  <c r="AA20" i="1"/>
  <c r="I30" i="1"/>
  <c r="J29" i="1"/>
  <c r="U87" i="1"/>
  <c r="Z88" i="1"/>
  <c r="P18" i="1" l="1"/>
  <c r="AA19" i="1"/>
  <c r="I31" i="1"/>
  <c r="J30" i="1"/>
  <c r="U86" i="1"/>
  <c r="Z87" i="1"/>
  <c r="P17" i="1" l="1"/>
  <c r="AA18" i="1"/>
  <c r="I32" i="1"/>
  <c r="J31" i="1"/>
  <c r="U85" i="1"/>
  <c r="Z86" i="1"/>
  <c r="P16" i="1" l="1"/>
  <c r="AA17" i="1"/>
  <c r="I33" i="1"/>
  <c r="J32" i="1"/>
  <c r="U84" i="1"/>
  <c r="Z85" i="1"/>
  <c r="P15" i="1" l="1"/>
  <c r="AA16" i="1"/>
  <c r="I34" i="1"/>
  <c r="J33" i="1"/>
  <c r="U83" i="1"/>
  <c r="Z84" i="1"/>
  <c r="AA15" i="1" l="1"/>
  <c r="P14" i="1"/>
  <c r="I35" i="1"/>
  <c r="J34" i="1"/>
  <c r="U82" i="1"/>
  <c r="Z83" i="1"/>
  <c r="P13" i="1" l="1"/>
  <c r="AA14" i="1"/>
  <c r="I36" i="1"/>
  <c r="J35" i="1"/>
  <c r="U81" i="1"/>
  <c r="Z82" i="1"/>
  <c r="AA13" i="1" l="1"/>
  <c r="P12" i="1"/>
  <c r="I37" i="1"/>
  <c r="J36" i="1"/>
  <c r="U80" i="1"/>
  <c r="Z81" i="1"/>
  <c r="P11" i="1" l="1"/>
  <c r="AA12" i="1"/>
  <c r="I38" i="1"/>
  <c r="J37" i="1"/>
  <c r="U79" i="1"/>
  <c r="Z80" i="1"/>
  <c r="P10" i="1" l="1"/>
  <c r="AA11" i="1"/>
  <c r="I39" i="1"/>
  <c r="J38" i="1"/>
  <c r="U78" i="1"/>
  <c r="Z79" i="1"/>
  <c r="P9" i="1" l="1"/>
  <c r="AA10" i="1"/>
  <c r="I40" i="1"/>
  <c r="J39" i="1"/>
  <c r="U77" i="1"/>
  <c r="Z78" i="1"/>
  <c r="P8" i="1" l="1"/>
  <c r="AA9" i="1"/>
  <c r="I41" i="1"/>
  <c r="J40" i="1"/>
  <c r="U76" i="1"/>
  <c r="Z77" i="1"/>
  <c r="P7" i="1" l="1"/>
  <c r="AA8" i="1"/>
  <c r="I42" i="1"/>
  <c r="J41" i="1"/>
  <c r="U75" i="1"/>
  <c r="Z76" i="1"/>
  <c r="P6" i="1" l="1"/>
  <c r="AA7" i="1"/>
  <c r="I43" i="1"/>
  <c r="J42" i="1"/>
  <c r="U74" i="1"/>
  <c r="Z75" i="1"/>
  <c r="P5" i="1" l="1"/>
  <c r="AA6" i="1"/>
  <c r="I44" i="1"/>
  <c r="J43" i="1"/>
  <c r="U73" i="1"/>
  <c r="Z74" i="1"/>
  <c r="P4" i="1" l="1"/>
  <c r="AA4" i="1" s="1"/>
  <c r="AA5" i="1"/>
  <c r="I45" i="1"/>
  <c r="J44" i="1"/>
  <c r="U72" i="1"/>
  <c r="Z73" i="1"/>
  <c r="I46" i="1" l="1"/>
  <c r="J45" i="1"/>
  <c r="U71" i="1"/>
  <c r="Z72" i="1"/>
  <c r="I47" i="1" l="1"/>
  <c r="J46" i="1"/>
  <c r="U70" i="1"/>
  <c r="Z71" i="1"/>
  <c r="I48" i="1" l="1"/>
  <c r="J47" i="1"/>
  <c r="U69" i="1"/>
  <c r="Z70" i="1"/>
  <c r="I49" i="1" l="1"/>
  <c r="J48" i="1"/>
  <c r="U68" i="1"/>
  <c r="Z69" i="1"/>
  <c r="I50" i="1" l="1"/>
  <c r="J49" i="1"/>
  <c r="U67" i="1"/>
  <c r="Z68" i="1"/>
  <c r="I51" i="1" l="1"/>
  <c r="J50" i="1"/>
  <c r="U66" i="1"/>
  <c r="Z67" i="1"/>
  <c r="I52" i="1" l="1"/>
  <c r="J51" i="1"/>
  <c r="U65" i="1"/>
  <c r="Z66" i="1"/>
  <c r="I53" i="1" l="1"/>
  <c r="J52" i="1"/>
  <c r="U64" i="1"/>
  <c r="Z65" i="1"/>
  <c r="I54" i="1" l="1"/>
  <c r="J53" i="1"/>
  <c r="U63" i="1"/>
  <c r="Z64" i="1"/>
  <c r="I55" i="1" l="1"/>
  <c r="J54" i="1"/>
  <c r="U62" i="1"/>
  <c r="Z63" i="1"/>
  <c r="I56" i="1" l="1"/>
  <c r="J55" i="1"/>
  <c r="U61" i="1"/>
  <c r="Z62" i="1"/>
  <c r="I57" i="1" l="1"/>
  <c r="J56" i="1"/>
  <c r="U60" i="1"/>
  <c r="Z61" i="1"/>
  <c r="I58" i="1" l="1"/>
  <c r="J57" i="1"/>
  <c r="U59" i="1"/>
  <c r="Z60" i="1"/>
  <c r="I59" i="1" l="1"/>
  <c r="J58" i="1"/>
  <c r="U58" i="1"/>
  <c r="Z59" i="1"/>
  <c r="I60" i="1" l="1"/>
  <c r="J59" i="1"/>
  <c r="U57" i="1"/>
  <c r="Z58" i="1"/>
  <c r="I61" i="1" l="1"/>
  <c r="J60" i="1"/>
  <c r="U56" i="1"/>
  <c r="Z57" i="1"/>
  <c r="I62" i="1" l="1"/>
  <c r="J61" i="1"/>
  <c r="U55" i="1"/>
  <c r="Z56" i="1"/>
  <c r="I63" i="1" l="1"/>
  <c r="J62" i="1"/>
  <c r="U54" i="1"/>
  <c r="Z55" i="1"/>
  <c r="I64" i="1" l="1"/>
  <c r="J63" i="1"/>
  <c r="U53" i="1"/>
  <c r="Z54" i="1"/>
  <c r="I65" i="1" l="1"/>
  <c r="J64" i="1"/>
  <c r="U52" i="1"/>
  <c r="Z53" i="1"/>
  <c r="I66" i="1" l="1"/>
  <c r="J65" i="1"/>
  <c r="U51" i="1"/>
  <c r="Z52" i="1"/>
  <c r="I67" i="1" l="1"/>
  <c r="J66" i="1"/>
  <c r="U50" i="1"/>
  <c r="Z51" i="1"/>
  <c r="I68" i="1" l="1"/>
  <c r="J67" i="1"/>
  <c r="U49" i="1"/>
  <c r="Z50" i="1"/>
  <c r="I69" i="1" l="1"/>
  <c r="J68" i="1"/>
  <c r="U48" i="1"/>
  <c r="Z49" i="1"/>
  <c r="I70" i="1" l="1"/>
  <c r="J69" i="1"/>
  <c r="U47" i="1"/>
  <c r="Z48" i="1"/>
  <c r="I71" i="1" l="1"/>
  <c r="J70" i="1"/>
  <c r="U46" i="1"/>
  <c r="Z47" i="1"/>
  <c r="I72" i="1" l="1"/>
  <c r="J71" i="1"/>
  <c r="U45" i="1"/>
  <c r="Z46" i="1"/>
  <c r="I73" i="1" l="1"/>
  <c r="J72" i="1"/>
  <c r="U44" i="1"/>
  <c r="Z45" i="1"/>
  <c r="I74" i="1" l="1"/>
  <c r="J73" i="1"/>
  <c r="U43" i="1"/>
  <c r="Z44" i="1"/>
  <c r="I75" i="1" l="1"/>
  <c r="J74" i="1"/>
  <c r="U42" i="1"/>
  <c r="Z43" i="1"/>
  <c r="I76" i="1" l="1"/>
  <c r="J75" i="1"/>
  <c r="U41" i="1"/>
  <c r="Z42" i="1"/>
  <c r="I77" i="1" l="1"/>
  <c r="J76" i="1"/>
  <c r="U40" i="1"/>
  <c r="Z41" i="1"/>
  <c r="I78" i="1" l="1"/>
  <c r="J77" i="1"/>
  <c r="U39" i="1"/>
  <c r="Z40" i="1"/>
  <c r="I79" i="1" l="1"/>
  <c r="J78" i="1"/>
  <c r="U38" i="1"/>
  <c r="Z39" i="1"/>
  <c r="I80" i="1" l="1"/>
  <c r="J79" i="1"/>
  <c r="U37" i="1"/>
  <c r="Z38" i="1"/>
  <c r="I81" i="1" l="1"/>
  <c r="J80" i="1"/>
  <c r="U36" i="1"/>
  <c r="Z37" i="1"/>
  <c r="I82" i="1" l="1"/>
  <c r="J81" i="1"/>
  <c r="U35" i="1"/>
  <c r="Z36" i="1"/>
  <c r="I83" i="1" l="1"/>
  <c r="J82" i="1"/>
  <c r="U34" i="1"/>
  <c r="Z35" i="1"/>
  <c r="I84" i="1" l="1"/>
  <c r="J83" i="1"/>
  <c r="U33" i="1"/>
  <c r="Z34" i="1"/>
  <c r="I85" i="1" l="1"/>
  <c r="J84" i="1"/>
  <c r="U32" i="1"/>
  <c r="Z33" i="1"/>
  <c r="I86" i="1" l="1"/>
  <c r="J85" i="1"/>
  <c r="U31" i="1"/>
  <c r="Z32" i="1"/>
  <c r="I87" i="1" l="1"/>
  <c r="J86" i="1"/>
  <c r="U30" i="1"/>
  <c r="Z31" i="1"/>
  <c r="I88" i="1" l="1"/>
  <c r="J87" i="1"/>
  <c r="U29" i="1"/>
  <c r="Z30" i="1"/>
  <c r="I89" i="1" l="1"/>
  <c r="J88" i="1"/>
  <c r="U28" i="1"/>
  <c r="Z29" i="1"/>
  <c r="I90" i="1" l="1"/>
  <c r="J89" i="1"/>
  <c r="U27" i="1"/>
  <c r="Z28" i="1"/>
  <c r="I91" i="1" l="1"/>
  <c r="J90" i="1"/>
  <c r="U26" i="1"/>
  <c r="Z27" i="1"/>
  <c r="I92" i="1" l="1"/>
  <c r="J91" i="1"/>
  <c r="U25" i="1"/>
  <c r="Z26" i="1"/>
  <c r="I93" i="1" l="1"/>
  <c r="J92" i="1"/>
  <c r="U24" i="1"/>
  <c r="Z25" i="1"/>
  <c r="I94" i="1" l="1"/>
  <c r="J93" i="1"/>
  <c r="U23" i="1"/>
  <c r="Z24" i="1"/>
  <c r="I95" i="1" l="1"/>
  <c r="J94" i="1"/>
  <c r="U22" i="1"/>
  <c r="Z23" i="1"/>
  <c r="I96" i="1" l="1"/>
  <c r="J95" i="1"/>
  <c r="U21" i="1"/>
  <c r="Z22" i="1"/>
  <c r="I97" i="1" l="1"/>
  <c r="J96" i="1"/>
  <c r="U20" i="1"/>
  <c r="Z21" i="1"/>
  <c r="I98" i="1" l="1"/>
  <c r="J97" i="1"/>
  <c r="U19" i="1"/>
  <c r="Z20" i="1"/>
  <c r="I99" i="1" l="1"/>
  <c r="J98" i="1"/>
  <c r="U18" i="1"/>
  <c r="Z19" i="1"/>
  <c r="I100" i="1" l="1"/>
  <c r="J99" i="1"/>
  <c r="U17" i="1"/>
  <c r="Z18" i="1"/>
  <c r="I101" i="1" l="1"/>
  <c r="J100" i="1"/>
  <c r="U16" i="1"/>
  <c r="Z17" i="1"/>
  <c r="I102" i="1" l="1"/>
  <c r="J101" i="1"/>
  <c r="U15" i="1"/>
  <c r="Z16" i="1"/>
  <c r="I103" i="1" l="1"/>
  <c r="J102" i="1"/>
  <c r="U14" i="1"/>
  <c r="Z15" i="1"/>
  <c r="I104" i="1" l="1"/>
  <c r="J103" i="1"/>
  <c r="U13" i="1"/>
  <c r="Z14" i="1"/>
  <c r="I105" i="1" l="1"/>
  <c r="J104" i="1"/>
  <c r="U12" i="1"/>
  <c r="Z13" i="1"/>
  <c r="I106" i="1" l="1"/>
  <c r="J105" i="1"/>
  <c r="U11" i="1"/>
  <c r="Z12" i="1"/>
  <c r="I107" i="1" l="1"/>
  <c r="J106" i="1"/>
  <c r="U10" i="1"/>
  <c r="Z11" i="1"/>
  <c r="I108" i="1" l="1"/>
  <c r="J107" i="1"/>
  <c r="U9" i="1"/>
  <c r="Z10" i="1"/>
  <c r="I109" i="1" l="1"/>
  <c r="J108" i="1"/>
  <c r="U8" i="1"/>
  <c r="Z9" i="1"/>
  <c r="I110" i="1" l="1"/>
  <c r="J109" i="1"/>
  <c r="Z8" i="1"/>
  <c r="U7" i="1"/>
  <c r="I111" i="1" l="1"/>
  <c r="J110" i="1"/>
  <c r="U6" i="1"/>
  <c r="Z7" i="1"/>
  <c r="I112" i="1" l="1"/>
  <c r="J111" i="1"/>
  <c r="U5" i="1"/>
  <c r="Z6" i="1"/>
  <c r="I113" i="1" l="1"/>
  <c r="J112" i="1"/>
  <c r="U4" i="1"/>
  <c r="Z4" i="1" s="1"/>
  <c r="Z5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AE134" i="1" l="1"/>
  <c r="I136" i="1"/>
  <c r="J135" i="1"/>
  <c r="AE135" i="1" s="1"/>
  <c r="I137" i="1" l="1"/>
  <c r="J136" i="1"/>
  <c r="AE136" i="1" l="1"/>
  <c r="I138" i="1"/>
  <c r="J137" i="1"/>
  <c r="AE137" i="1" s="1"/>
  <c r="I139" i="1" l="1"/>
  <c r="J138" i="1"/>
  <c r="AE138" i="1" l="1"/>
  <c r="I140" i="1"/>
  <c r="J139" i="1"/>
  <c r="AE139" i="1" s="1"/>
  <c r="I141" i="1" l="1"/>
  <c r="J140" i="1"/>
  <c r="AE140" i="1" l="1"/>
  <c r="I142" i="1"/>
  <c r="J141" i="1"/>
  <c r="AE141" i="1" s="1"/>
  <c r="I143" i="1" l="1"/>
  <c r="J142" i="1"/>
  <c r="AE142" i="1" l="1"/>
  <c r="I144" i="1"/>
  <c r="J143" i="1"/>
  <c r="AE143" i="1" s="1"/>
  <c r="I145" i="1" l="1"/>
  <c r="J144" i="1"/>
  <c r="AE144" i="1" s="1"/>
  <c r="I146" i="1" l="1"/>
  <c r="J145" i="1"/>
  <c r="AE145" i="1" s="1"/>
  <c r="I147" i="1" l="1"/>
  <c r="J146" i="1"/>
  <c r="AE146" i="1" s="1"/>
  <c r="I148" i="1" l="1"/>
  <c r="J147" i="1"/>
  <c r="AE147" i="1" s="1"/>
  <c r="I149" i="1" l="1"/>
  <c r="J148" i="1"/>
  <c r="AE148" i="1" s="1"/>
  <c r="I150" i="1" l="1"/>
  <c r="J149" i="1"/>
  <c r="AE149" i="1" s="1"/>
  <c r="I151" i="1" l="1"/>
  <c r="J150" i="1"/>
  <c r="AE150" i="1" s="1"/>
  <c r="I152" i="1" l="1"/>
  <c r="J151" i="1"/>
  <c r="AE151" i="1" s="1"/>
  <c r="I153" i="1" l="1"/>
  <c r="J152" i="1"/>
  <c r="AE152" i="1" s="1"/>
  <c r="I154" i="1" l="1"/>
  <c r="J153" i="1"/>
  <c r="AE153" i="1" s="1"/>
  <c r="I155" i="1" l="1"/>
  <c r="J154" i="1"/>
  <c r="AE154" i="1" s="1"/>
  <c r="I156" i="1" l="1"/>
  <c r="J155" i="1"/>
  <c r="AE155" i="1" s="1"/>
  <c r="I157" i="1" l="1"/>
  <c r="J156" i="1"/>
  <c r="AE156" i="1" s="1"/>
  <c r="I158" i="1" l="1"/>
  <c r="J157" i="1"/>
  <c r="AE157" i="1" s="1"/>
  <c r="I159" i="1" l="1"/>
  <c r="J158" i="1"/>
  <c r="AE158" i="1" s="1"/>
  <c r="I160" i="1" l="1"/>
  <c r="J159" i="1"/>
  <c r="AE159" i="1" s="1"/>
  <c r="I161" i="1" l="1"/>
  <c r="J160" i="1"/>
  <c r="AE160" i="1" s="1"/>
  <c r="I162" i="1" l="1"/>
  <c r="J161" i="1"/>
  <c r="AE161" i="1" s="1"/>
  <c r="I163" i="1" l="1"/>
  <c r="J162" i="1"/>
  <c r="AE162" i="1" s="1"/>
  <c r="I164" i="1" l="1"/>
  <c r="J163" i="1"/>
  <c r="AE163" i="1" s="1"/>
  <c r="I165" i="1" l="1"/>
  <c r="J164" i="1"/>
  <c r="AE164" i="1" s="1"/>
  <c r="I166" i="1" l="1"/>
  <c r="J165" i="1"/>
  <c r="AE165" i="1" s="1"/>
  <c r="I167" i="1" l="1"/>
  <c r="J166" i="1"/>
  <c r="AE166" i="1" s="1"/>
  <c r="I168" i="1" l="1"/>
  <c r="J167" i="1"/>
  <c r="AE167" i="1" s="1"/>
  <c r="I169" i="1" l="1"/>
  <c r="J168" i="1"/>
  <c r="AE168" i="1" s="1"/>
  <c r="I170" i="1" l="1"/>
  <c r="J169" i="1"/>
  <c r="AE169" i="1" s="1"/>
  <c r="I171" i="1" l="1"/>
  <c r="J170" i="1"/>
  <c r="AE170" i="1" s="1"/>
  <c r="I172" i="1" l="1"/>
  <c r="J172" i="1" s="1"/>
  <c r="AE172" i="1" s="1"/>
  <c r="AE1" i="1" s="1"/>
  <c r="J171" i="1"/>
  <c r="AE171" i="1" s="1"/>
  <c r="J173" i="1" l="1"/>
  <c r="AD5" i="1"/>
  <c r="AC5" i="1" s="1"/>
  <c r="AD6" i="1"/>
  <c r="AC6" i="1" s="1"/>
  <c r="AD7" i="1"/>
  <c r="AC7" i="1" s="1"/>
  <c r="AD8" i="1"/>
  <c r="AC8" i="1" s="1"/>
  <c r="AD9" i="1"/>
  <c r="AC9" i="1" s="1"/>
  <c r="AD10" i="1"/>
  <c r="AC10" i="1" s="1"/>
  <c r="AD11" i="1"/>
  <c r="AC11" i="1" s="1"/>
  <c r="AD12" i="1"/>
  <c r="AC12" i="1" s="1"/>
  <c r="AD13" i="1"/>
  <c r="AC13" i="1" s="1"/>
  <c r="AD14" i="1"/>
  <c r="AC14" i="1" s="1"/>
  <c r="AD15" i="1"/>
  <c r="AC15" i="1" s="1"/>
  <c r="AD16" i="1"/>
  <c r="AC16" i="1" s="1"/>
  <c r="AD17" i="1"/>
  <c r="AC17" i="1" s="1"/>
  <c r="AD18" i="1"/>
  <c r="AC18" i="1" s="1"/>
  <c r="AD19" i="1"/>
  <c r="AC19" i="1" s="1"/>
  <c r="AD20" i="1"/>
  <c r="AC20" i="1" s="1"/>
  <c r="AD21" i="1"/>
  <c r="AC21" i="1" s="1"/>
  <c r="AD22" i="1"/>
  <c r="AC22" i="1" s="1"/>
  <c r="AD23" i="1"/>
  <c r="AC23" i="1" s="1"/>
  <c r="AD24" i="1"/>
  <c r="AC24" i="1" s="1"/>
  <c r="AD25" i="1"/>
  <c r="AC25" i="1" s="1"/>
  <c r="AD26" i="1"/>
  <c r="AC26" i="1" s="1"/>
  <c r="AD27" i="1"/>
  <c r="AC27" i="1" s="1"/>
  <c r="AD28" i="1"/>
  <c r="AC28" i="1" s="1"/>
  <c r="AD29" i="1"/>
  <c r="AC29" i="1" s="1"/>
  <c r="AD30" i="1"/>
  <c r="AC30" i="1" s="1"/>
  <c r="AD31" i="1"/>
  <c r="AC31" i="1" s="1"/>
  <c r="AD32" i="1"/>
  <c r="AC32" i="1" s="1"/>
  <c r="AD33" i="1"/>
  <c r="AC33" i="1" s="1"/>
  <c r="AD34" i="1"/>
  <c r="AC34" i="1" s="1"/>
  <c r="AD35" i="1"/>
  <c r="AC35" i="1" s="1"/>
  <c r="AD36" i="1"/>
  <c r="AC36" i="1" s="1"/>
  <c r="AD37" i="1"/>
  <c r="AC37" i="1" s="1"/>
  <c r="AD38" i="1"/>
  <c r="AC38" i="1" s="1"/>
  <c r="AD39" i="1"/>
  <c r="AC39" i="1" s="1"/>
  <c r="AD40" i="1"/>
  <c r="AC40" i="1" s="1"/>
  <c r="AD41" i="1"/>
  <c r="AC41" i="1" s="1"/>
  <c r="AD42" i="1"/>
  <c r="AC42" i="1" s="1"/>
  <c r="AD43" i="1"/>
  <c r="AC43" i="1" s="1"/>
  <c r="AD44" i="1"/>
  <c r="AC44" i="1" s="1"/>
  <c r="AD45" i="1"/>
  <c r="AC45" i="1" s="1"/>
  <c r="AD46" i="1"/>
  <c r="AC46" i="1" s="1"/>
  <c r="AD47" i="1"/>
  <c r="AC47" i="1" s="1"/>
  <c r="AD48" i="1"/>
  <c r="AC48" i="1" s="1"/>
  <c r="AD49" i="1"/>
  <c r="AC49" i="1" s="1"/>
  <c r="AD50" i="1"/>
  <c r="AC50" i="1" s="1"/>
  <c r="AD51" i="1"/>
  <c r="AC51" i="1" s="1"/>
  <c r="AD52" i="1"/>
  <c r="AC52" i="1" s="1"/>
  <c r="AD53" i="1"/>
  <c r="AC53" i="1" s="1"/>
  <c r="AD54" i="1"/>
  <c r="AC54" i="1" s="1"/>
  <c r="AD55" i="1"/>
  <c r="AC55" i="1" s="1"/>
  <c r="AD56" i="1"/>
  <c r="AC56" i="1" s="1"/>
  <c r="AD57" i="1"/>
  <c r="AC57" i="1" s="1"/>
  <c r="AD58" i="1"/>
  <c r="AC58" i="1" s="1"/>
  <c r="AD59" i="1"/>
  <c r="AC59" i="1" s="1"/>
  <c r="AD60" i="1"/>
  <c r="AC60" i="1" s="1"/>
  <c r="AD61" i="1"/>
  <c r="AC61" i="1" s="1"/>
  <c r="AD62" i="1"/>
  <c r="AC62" i="1" s="1"/>
  <c r="AD63" i="1"/>
  <c r="AC63" i="1" s="1"/>
  <c r="AD64" i="1"/>
  <c r="AC64" i="1" s="1"/>
  <c r="AD65" i="1"/>
  <c r="AC65" i="1" s="1"/>
  <c r="AD66" i="1"/>
  <c r="AC66" i="1" s="1"/>
  <c r="AD67" i="1"/>
  <c r="AC67" i="1" s="1"/>
  <c r="AD68" i="1"/>
  <c r="AC68" i="1" s="1"/>
  <c r="AD69" i="1"/>
  <c r="AC69" i="1" s="1"/>
  <c r="AD70" i="1"/>
  <c r="AC70" i="1" s="1"/>
  <c r="AD71" i="1"/>
  <c r="AC71" i="1" s="1"/>
  <c r="AD72" i="1"/>
  <c r="AC72" i="1" s="1"/>
  <c r="AD73" i="1"/>
  <c r="AC73" i="1" s="1"/>
  <c r="AD74" i="1"/>
  <c r="AC74" i="1" s="1"/>
  <c r="AD75" i="1"/>
  <c r="AC75" i="1" s="1"/>
  <c r="AD76" i="1"/>
  <c r="AC76" i="1" s="1"/>
  <c r="AD77" i="1"/>
  <c r="AC77" i="1" s="1"/>
  <c r="AD78" i="1"/>
  <c r="AC78" i="1" s="1"/>
  <c r="AD79" i="1"/>
  <c r="AC79" i="1" s="1"/>
  <c r="AD80" i="1"/>
  <c r="AC80" i="1" s="1"/>
  <c r="AD81" i="1"/>
  <c r="AC81" i="1" s="1"/>
  <c r="AD82" i="1"/>
  <c r="AC82" i="1" s="1"/>
  <c r="AD83" i="1"/>
  <c r="AC83" i="1" s="1"/>
  <c r="AD84" i="1"/>
  <c r="AC84" i="1" s="1"/>
  <c r="AD85" i="1"/>
  <c r="AC85" i="1" s="1"/>
  <c r="AD86" i="1"/>
  <c r="AC86" i="1" s="1"/>
  <c r="AD87" i="1"/>
  <c r="AC87" i="1" s="1"/>
  <c r="AD88" i="1"/>
  <c r="AC88" i="1" s="1"/>
  <c r="AD89" i="1"/>
  <c r="AC89" i="1" s="1"/>
  <c r="AD90" i="1"/>
  <c r="AC90" i="1" s="1"/>
  <c r="AD91" i="1"/>
  <c r="AC91" i="1" s="1"/>
  <c r="AD92" i="1"/>
  <c r="AC92" i="1" s="1"/>
  <c r="AD93" i="1"/>
  <c r="AC93" i="1" s="1"/>
  <c r="AD94" i="1"/>
  <c r="AC94" i="1" s="1"/>
  <c r="AD95" i="1"/>
  <c r="AC95" i="1" s="1"/>
  <c r="AD96" i="1"/>
  <c r="AC96" i="1" s="1"/>
  <c r="AD97" i="1"/>
  <c r="AC97" i="1" s="1"/>
  <c r="AD98" i="1"/>
  <c r="AC98" i="1" s="1"/>
  <c r="AD99" i="1"/>
  <c r="AC99" i="1" s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16" i="1"/>
  <c r="AC116" i="1" s="1"/>
  <c r="AD117" i="1"/>
  <c r="AC117" i="1" s="1"/>
  <c r="AD118" i="1"/>
  <c r="AC118" i="1" s="1"/>
  <c r="AD119" i="1"/>
  <c r="AC119" i="1" s="1"/>
  <c r="AD120" i="1"/>
  <c r="AC120" i="1" s="1"/>
  <c r="AD121" i="1"/>
  <c r="AC121" i="1" s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E173" i="1" l="1"/>
  <c r="AC179" i="1"/>
</calcChain>
</file>

<file path=xl/sharedStrings.xml><?xml version="1.0" encoding="utf-8"?>
<sst xmlns="http://schemas.openxmlformats.org/spreadsheetml/2006/main" count="300" uniqueCount="121">
  <si>
    <t>Year</t>
  </si>
  <si>
    <t>Coal</t>
  </si>
  <si>
    <t>Oil</t>
  </si>
  <si>
    <t>Gas</t>
  </si>
  <si>
    <t>Others</t>
  </si>
  <si>
    <t>Land-use_change</t>
  </si>
  <si>
    <t>cummulative fossil emissions</t>
  </si>
  <si>
    <t>cummulative land use</t>
  </si>
  <si>
    <t>cummulaive total</t>
  </si>
  <si>
    <t>Gt CO2/a</t>
  </si>
  <si>
    <t>Gt CO2</t>
  </si>
  <si>
    <t>Source</t>
  </si>
  <si>
    <t>http://www.globalcarbonproject.org/carbonbudget/</t>
  </si>
  <si>
    <t>Total remaining CO2 budget as of 1.1.2018</t>
  </si>
  <si>
    <t>probability</t>
  </si>
  <si>
    <t>p</t>
  </si>
  <si>
    <t>Gt</t>
  </si>
  <si>
    <t>for 1.5°C</t>
  </si>
  <si>
    <t>https://www.ipcc.ch/sr15/graphics/</t>
  </si>
  <si>
    <t>All values for mass of CO2</t>
  </si>
  <si>
    <t>for 2°C</t>
  </si>
  <si>
    <t>m CO2, remaining, from report</t>
  </si>
  <si>
    <t>m CO2, remaining, from figure</t>
  </si>
  <si>
    <t>m_CO2,total, from figure</t>
  </si>
  <si>
    <t>standardized normal distribution variable u</t>
  </si>
  <si>
    <t>-</t>
  </si>
  <si>
    <t>sigma</t>
  </si>
  <si>
    <t>Documentation: https://iea.blob.core.windows.net/assets/fffa1b7d-b0c5-4e64-86aa-5c9421832d73/WORLDBAL_Documentation.pdf</t>
  </si>
  <si>
    <t>Natural gas</t>
  </si>
  <si>
    <t>Nuclear</t>
  </si>
  <si>
    <t>Hydro</t>
  </si>
  <si>
    <t>Wind, solar, etc.</t>
  </si>
  <si>
    <t>Biofuels and waste</t>
  </si>
  <si>
    <t>Units</t>
  </si>
  <si>
    <t>ktoe</t>
  </si>
  <si>
    <t>PJ/a</t>
  </si>
  <si>
    <t>1ktoe=</t>
  </si>
  <si>
    <t>PJ</t>
  </si>
  <si>
    <t>Primary energy supply</t>
  </si>
  <si>
    <t>Conversion to electric energy equivalents</t>
  </si>
  <si>
    <t>eta</t>
  </si>
  <si>
    <t>Conversion to average power output</t>
  </si>
  <si>
    <t>1PJ/a =</t>
  </si>
  <si>
    <t>W</t>
  </si>
  <si>
    <t>total</t>
  </si>
  <si>
    <t>Correlation to energy</t>
  </si>
  <si>
    <t>TW</t>
  </si>
  <si>
    <t>Gt/TW</t>
  </si>
  <si>
    <t>Electric energy equivalent statistics (IEA)</t>
  </si>
  <si>
    <t>Correlated time series</t>
  </si>
  <si>
    <t>others</t>
  </si>
  <si>
    <t>Krausmann et.al.</t>
  </si>
  <si>
    <t>Biomass extraction</t>
  </si>
  <si>
    <t>~use for feed</t>
  </si>
  <si>
    <t>~use for fodder</t>
  </si>
  <si>
    <t>~remainder used for energy</t>
  </si>
  <si>
    <t>assumption = 1900</t>
  </si>
  <si>
    <t>Krausmann et.al. 2018</t>
  </si>
  <si>
    <t>IEA Data on energy supply by source</t>
  </si>
  <si>
    <t>Statistical analysis of remaining carbon budget as provided by IPCC Special Report 1.5°C warming</t>
  </si>
  <si>
    <t>CO2 emissions</t>
  </si>
  <si>
    <t>Gt/a</t>
  </si>
  <si>
    <t>cumulative emissions</t>
  </si>
  <si>
    <t>Higher-2°C</t>
  </si>
  <si>
    <t>Below-1.5°C</t>
  </si>
  <si>
    <t>Lower-2°C</t>
  </si>
  <si>
    <t>1.5°C-low-OS</t>
  </si>
  <si>
    <t>1.5°C-high-OS</t>
  </si>
  <si>
    <t>fossil</t>
  </si>
  <si>
    <t>1.5°C with no or limited OS</t>
  </si>
  <si>
    <t>IPCC emission scenarios compatible with 1.5°C warming</t>
  </si>
  <si>
    <t>total fossil</t>
  </si>
  <si>
    <t>atmospheric CO2 concentration</t>
  </si>
  <si>
    <t>ppm</t>
  </si>
  <si>
    <t>sumulated emissions / delta concentration</t>
  </si>
  <si>
    <t>delta concentration</t>
  </si>
  <si>
    <t>Gt/ppm</t>
  </si>
  <si>
    <t>~ from table 2.2</t>
  </si>
  <si>
    <t>Cumulative emissions until end of 1876-2017</t>
  </si>
  <si>
    <t>Cumulative emissions 1850-2017</t>
  </si>
  <si>
    <t>m_CO2,total, from figure from 1876</t>
  </si>
  <si>
    <t>m_CO2 from 1850</t>
  </si>
  <si>
    <t>m_CO2 from 1876</t>
  </si>
  <si>
    <t>TWh/a</t>
  </si>
  <si>
    <t>https://www.bp.com/en/global/corporate/energy-economics/statistical-review-of-world-energy.html</t>
  </si>
  <si>
    <t>BP energy statistics 2020</t>
  </si>
  <si>
    <t>ATP_el / TW</t>
  </si>
  <si>
    <t>Solar</t>
  </si>
  <si>
    <t>Wind</t>
  </si>
  <si>
    <t>Geothermal, biomass and others</t>
  </si>
  <si>
    <t>hydro</t>
  </si>
  <si>
    <t>IEA WEO2020</t>
  </si>
  <si>
    <t>stated policy scenario</t>
  </si>
  <si>
    <t>Sustainabble development scenario</t>
  </si>
  <si>
    <t>solar</t>
  </si>
  <si>
    <t>wind</t>
  </si>
  <si>
    <t>other RE</t>
  </si>
  <si>
    <t>RE total</t>
  </si>
  <si>
    <t>labels</t>
  </si>
  <si>
    <t>pearson co variance between cumulative emissions and CO2 concentration</t>
  </si>
  <si>
    <t>uncertainty of net emissions (modelled as normal distribution)</t>
  </si>
  <si>
    <t>Friedlingstein 2019</t>
  </si>
  <si>
    <t>Friedlingstein et al. 2019</t>
  </si>
  <si>
    <t>IPCC special report on 1.5°C warming (2018)</t>
  </si>
  <si>
    <t>fill green cells with data from https://www.esrl.noaa.gov/gmd/ccgg/trends/gl_data.html</t>
  </si>
  <si>
    <t>fill green cells with data from:</t>
  </si>
  <si>
    <t>https://www.esrl.noaa.gov/gmd/ccgg/trends/gl_data.html</t>
  </si>
  <si>
    <t>https://doi.org/10.1016/j.gloenvcha.2018.07.003</t>
  </si>
  <si>
    <t>see tab: "energy demand time series"</t>
  </si>
  <si>
    <t>www.doi.org/10.1787/557a761b-en</t>
  </si>
  <si>
    <t>data from</t>
  </si>
  <si>
    <t>www.doi.org/10.3390/en12244723</t>
  </si>
  <si>
    <t>Desing et al. 2019</t>
  </si>
  <si>
    <t>Fill green cells with data from</t>
  </si>
  <si>
    <t>Source: IEA World Energy Balances 2019</t>
  </si>
  <si>
    <t>https://www.iea.org/subscribe-to-data-services/world-energy-balances-and-statistics</t>
  </si>
  <si>
    <t>Sustainable development scenario IEA energy outlook 2020</t>
  </si>
  <si>
    <t>Source: Desing et al. 2019</t>
  </si>
  <si>
    <t>fill green cells with data from Table 2.4 (p.119)</t>
  </si>
  <si>
    <t>IPCC 2018</t>
  </si>
  <si>
    <t>Note: data is extracted from Table 2.2 (p.108) and from Figure 2.3 (p.105) to compensate for missing data in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</si>
</sst>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_-* #,##0.0_-;\-* #,##0.0_-;_-* &quot;-&quot;??_-;_-@_-"/>
  </numFmts>
  <fonts count="39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65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u/>
      <sz val="10"/>
      <color theme="10"/>
      <name val="Segoe UI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3" fillId="0" borderId="0"/>
    <xf numFmtId="0" fontId="21" fillId="0" borderId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38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38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38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38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38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8" borderId="8" applyNumberFormat="0" applyFont="0" applyAlignment="0" applyProtection="0"/>
    <xf numFmtId="0" fontId="23" fillId="0" borderId="0"/>
    <xf numFmtId="0" fontId="20" fillId="0" borderId="0"/>
    <xf numFmtId="0" fontId="2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164" fontId="0" fillId="0" borderId="0" xfId="0" applyNumberFormat="1"/>
    <xf numFmtId="0" fontId="0" fillId="36" borderId="0" xfId="0" applyFill="1"/>
    <xf numFmtId="11" fontId="0" fillId="0" borderId="0" xfId="0" applyNumberFormat="1"/>
    <xf numFmtId="11" fontId="0" fillId="35" borderId="0" xfId="0" applyNumberFormat="1" applyFill="1"/>
    <xf numFmtId="2" fontId="0" fillId="35" borderId="0" xfId="0" applyNumberFormat="1" applyFill="1"/>
    <xf numFmtId="2" fontId="18" fillId="0" borderId="0" xfId="42" applyNumberForma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35" borderId="0" xfId="0" applyNumberFormat="1" applyFill="1"/>
    <xf numFmtId="165" fontId="19" fillId="35" borderId="0" xfId="44" applyNumberFormat="1" applyFont="1" applyFill="1"/>
    <xf numFmtId="43" fontId="0" fillId="35" borderId="0" xfId="0" applyNumberFormat="1" applyFill="1"/>
    <xf numFmtId="11" fontId="18" fillId="0" borderId="0" xfId="42" applyNumberFormat="1"/>
    <xf numFmtId="2" fontId="0" fillId="0" borderId="0" xfId="0" applyNumberFormat="1" applyFill="1"/>
  </cellXfs>
  <cellStyles count="96">
    <cellStyle name="20 % - Akzent1" xfId="19" builtinId="30" customBuiltin="1"/>
    <cellStyle name="20 % - Akzent1 2" xfId="68"/>
    <cellStyle name="20 % - Akzent2" xfId="23" builtinId="34" customBuiltin="1"/>
    <cellStyle name="20 % - Akzent2 2" xfId="72"/>
    <cellStyle name="20 % - Akzent3" xfId="27" builtinId="38" customBuiltin="1"/>
    <cellStyle name="20 % - Akzent3 2" xfId="76"/>
    <cellStyle name="20 % - Akzent4" xfId="31" builtinId="42" customBuiltin="1"/>
    <cellStyle name="20 % - Akzent4 2" xfId="80"/>
    <cellStyle name="20 % - Akzent5" xfId="35" builtinId="46" customBuiltin="1"/>
    <cellStyle name="20 % - Akzent5 2" xfId="84"/>
    <cellStyle name="20 % - Akzent6" xfId="39" builtinId="50" customBuiltin="1"/>
    <cellStyle name="20 % - Akzent6 2" xfId="88"/>
    <cellStyle name="40 % - Akzent1" xfId="20" builtinId="31" customBuiltin="1"/>
    <cellStyle name="40 % - Akzent1 2" xfId="69"/>
    <cellStyle name="40 % - Akzent2" xfId="24" builtinId="35" customBuiltin="1"/>
    <cellStyle name="40 % - Akzent2 2" xfId="73"/>
    <cellStyle name="40 % - Akzent3" xfId="28" builtinId="39" customBuiltin="1"/>
    <cellStyle name="40 % - Akzent3 2" xfId="77"/>
    <cellStyle name="40 % - Akzent4" xfId="32" builtinId="43" customBuiltin="1"/>
    <cellStyle name="40 % - Akzent4 2" xfId="81"/>
    <cellStyle name="40 % - Akzent5" xfId="36" builtinId="47" customBuiltin="1"/>
    <cellStyle name="40 % - Akzent5 2" xfId="85"/>
    <cellStyle name="40 % - Akzent6" xfId="40" builtinId="51" customBuiltin="1"/>
    <cellStyle name="40 % - Akzent6 2" xfId="89"/>
    <cellStyle name="60 % - Akzent1" xfId="21" builtinId="32" customBuiltin="1"/>
    <cellStyle name="60 % - Akzent1 2" xfId="70"/>
    <cellStyle name="60 % - Akzent2" xfId="25" builtinId="36" customBuiltin="1"/>
    <cellStyle name="60 % - Akzent2 2" xfId="74"/>
    <cellStyle name="60 % - Akzent3" xfId="29" builtinId="40" customBuiltin="1"/>
    <cellStyle name="60 % - Akzent3 2" xfId="78"/>
    <cellStyle name="60 % - Akzent4" xfId="33" builtinId="44" customBuiltin="1"/>
    <cellStyle name="60 % - Akzent4 2" xfId="82"/>
    <cellStyle name="60 % - Akzent5" xfId="37" builtinId="48" customBuiltin="1"/>
    <cellStyle name="60 % - Akzent5 2" xfId="86"/>
    <cellStyle name="60 % - Akzent6" xfId="41" builtinId="52" customBuiltin="1"/>
    <cellStyle name="60 % - Akzent6 2" xfId="90"/>
    <cellStyle name="Akzent1" xfId="18" builtinId="29" customBuiltin="1"/>
    <cellStyle name="Akzent1 2" xfId="67"/>
    <cellStyle name="Akzent2" xfId="22" builtinId="33" customBuiltin="1"/>
    <cellStyle name="Akzent2 2" xfId="71"/>
    <cellStyle name="Akzent3" xfId="26" builtinId="37" customBuiltin="1"/>
    <cellStyle name="Akzent3 2" xfId="75"/>
    <cellStyle name="Akzent4" xfId="30" builtinId="41" customBuiltin="1"/>
    <cellStyle name="Akzent4 2" xfId="79"/>
    <cellStyle name="Akzent5" xfId="34" builtinId="45" customBuiltin="1"/>
    <cellStyle name="Akzent5 2" xfId="83"/>
    <cellStyle name="Akzent6" xfId="38" builtinId="49" customBuiltin="1"/>
    <cellStyle name="Akzent6 2" xfId="87"/>
    <cellStyle name="ANCLAS,REZONES Y SUS PARTES,DE FUNDICION,DE HIERRO O DE ACERO" xfId="46"/>
    <cellStyle name="Ausgabe" xfId="10" builtinId="21" customBuiltin="1"/>
    <cellStyle name="Ausgabe 2" xfId="60"/>
    <cellStyle name="Berechnung" xfId="11" builtinId="22" customBuiltin="1"/>
    <cellStyle name="Berechnung 2" xfId="61"/>
    <cellStyle name="Eingabe" xfId="9" builtinId="20" customBuiltin="1"/>
    <cellStyle name="Eingabe 2" xfId="59"/>
    <cellStyle name="Ergebnis" xfId="17" builtinId="25" customBuiltin="1"/>
    <cellStyle name="Ergebnis 2" xfId="66"/>
    <cellStyle name="Erklärender Text" xfId="16" builtinId="53" customBuiltin="1"/>
    <cellStyle name="Erklärender Text 2" xfId="65"/>
    <cellStyle name="Gut" xfId="6" builtinId="26" customBuiltin="1"/>
    <cellStyle name="Gut 2" xfId="56"/>
    <cellStyle name="Komma 2" xfId="44"/>
    <cellStyle name="Link" xfId="42" builtinId="8"/>
    <cellStyle name="Link 2" xfId="48"/>
    <cellStyle name="Neutral" xfId="8" builtinId="28" customBuiltin="1"/>
    <cellStyle name="Neutral 2" xfId="58"/>
    <cellStyle name="Normal 2" xfId="51"/>
    <cellStyle name="Normal 2 2" xfId="93"/>
    <cellStyle name="Normal 2 3" xfId="95"/>
    <cellStyle name="Normal 3" xfId="91"/>
    <cellStyle name="Normal 4" xfId="94"/>
    <cellStyle name="Note 2" xfId="92"/>
    <cellStyle name="Notiz" xfId="15" builtinId="10" customBuiltin="1"/>
    <cellStyle name="Prozent 2" xfId="45"/>
    <cellStyle name="Schlecht" xfId="7" builtinId="27" customBuiltin="1"/>
    <cellStyle name="Schlecht 2" xfId="57"/>
    <cellStyle name="Standard" xfId="0" builtinId="0"/>
    <cellStyle name="Standard 2" xfId="47"/>
    <cellStyle name="Standard 3" xfId="49"/>
    <cellStyle name="Standard 4" xfId="43"/>
    <cellStyle name="Standard 5" xfId="50"/>
    <cellStyle name="Überschrift" xfId="1" builtinId="15" customBuiltin="1"/>
    <cellStyle name="Überschrift 1" xfId="2" builtinId="16" customBuiltin="1"/>
    <cellStyle name="Überschrift 1 2" xfId="52"/>
    <cellStyle name="Überschrift 2" xfId="3" builtinId="17" customBuiltin="1"/>
    <cellStyle name="Überschrift 2 2" xfId="53"/>
    <cellStyle name="Überschrift 3" xfId="4" builtinId="18" customBuiltin="1"/>
    <cellStyle name="Überschrift 3 2" xfId="54"/>
    <cellStyle name="Überschrift 4" xfId="5" builtinId="19" customBuiltin="1"/>
    <cellStyle name="Überschrift 4 2" xfId="55"/>
    <cellStyle name="Verknüpfte Zelle" xfId="12" builtinId="24" customBuiltin="1"/>
    <cellStyle name="Verknüpfte Zelle 2" xfId="62"/>
    <cellStyle name="Warnender Text" xfId="14" builtinId="11" customBuiltin="1"/>
    <cellStyle name="Warnender Text 2" xfId="64"/>
    <cellStyle name="Zelle überprüfen" xfId="13" builtinId="23" customBuiltin="1"/>
    <cellStyle name="Zelle überprüfen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'Energy demand time series'!$B$59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'Energy demand time series'!$A$60:$A$70</c:f>
              <c:numCache>
                <c:formatCode>General</c:formatCode>
                <c:ptCount val="11"/>
                <c:pt idx="0">
                  <c:v>1973</c:v>
                </c:pt>
                <c:pt idx="1">
                  <c:v>1979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'Energy demand time series'!$B$60:$B$70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390-9CF3-EE3714FAB395}"/>
            </c:ext>
          </c:extLst>
        </c:ser>
        <c:ser>
          <c:idx val="1"/>
          <c:order val="1"/>
          <c:tx>
            <c:strRef>
              <c:f>'Energy demand time series'!$C$59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'Energy demand time series'!$A$60:$A$70</c:f>
              <c:numCache>
                <c:formatCode>General</c:formatCode>
                <c:ptCount val="11"/>
                <c:pt idx="0">
                  <c:v>1973</c:v>
                </c:pt>
                <c:pt idx="1">
                  <c:v>1979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'Energy demand time series'!$C$60:$C$70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F-4390-9CF3-EE3714FAB395}"/>
            </c:ext>
          </c:extLst>
        </c:ser>
        <c:ser>
          <c:idx val="2"/>
          <c:order val="2"/>
          <c:tx>
            <c:strRef>
              <c:f>'Energy demand time series'!$D$59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'Energy demand time series'!$A$60:$A$70</c:f>
              <c:numCache>
                <c:formatCode>General</c:formatCode>
                <c:ptCount val="11"/>
                <c:pt idx="0">
                  <c:v>1973</c:v>
                </c:pt>
                <c:pt idx="1">
                  <c:v>1979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'Energy demand time series'!$D$60:$D$70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F-4390-9CF3-EE3714FAB395}"/>
            </c:ext>
          </c:extLst>
        </c:ser>
        <c:ser>
          <c:idx val="3"/>
          <c:order val="3"/>
          <c:tx>
            <c:strRef>
              <c:f>'Energy demand time series'!$E$59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'Energy demand time series'!$A$60:$A$70</c:f>
              <c:numCache>
                <c:formatCode>General</c:formatCode>
                <c:ptCount val="11"/>
                <c:pt idx="0">
                  <c:v>1973</c:v>
                </c:pt>
                <c:pt idx="1">
                  <c:v>1979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'Energy demand time series'!$E$60:$E$70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F-4390-9CF3-EE3714FAB395}"/>
            </c:ext>
          </c:extLst>
        </c:ser>
        <c:ser>
          <c:idx val="4"/>
          <c:order val="4"/>
          <c:tx>
            <c:strRef>
              <c:f>'Energy demand time series'!$F$59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'Energy demand time series'!$A$60:$A$70</c:f>
              <c:numCache>
                <c:formatCode>General</c:formatCode>
                <c:ptCount val="11"/>
                <c:pt idx="0">
                  <c:v>1973</c:v>
                </c:pt>
                <c:pt idx="1">
                  <c:v>1979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'Energy demand time series'!$F$60:$F$70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F-4390-9CF3-EE3714FAB395}"/>
            </c:ext>
          </c:extLst>
        </c:ser>
        <c:ser>
          <c:idx val="5"/>
          <c:order val="5"/>
          <c:tx>
            <c:strRef>
              <c:f>'Energy demand time series'!$G$59</c:f>
              <c:strCache>
                <c:ptCount val="1"/>
                <c:pt idx="0">
                  <c:v>Wind, solar, etc.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'Energy demand time series'!$A$60:$A$70</c:f>
              <c:numCache>
                <c:formatCode>General</c:formatCode>
                <c:ptCount val="11"/>
                <c:pt idx="0">
                  <c:v>1973</c:v>
                </c:pt>
                <c:pt idx="1">
                  <c:v>1979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'Energy demand time series'!$G$60:$G$70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F-4390-9CF3-EE3714FAB395}"/>
            </c:ext>
          </c:extLst>
        </c:ser>
        <c:ser>
          <c:idx val="6"/>
          <c:order val="6"/>
          <c:tx>
            <c:strRef>
              <c:f>'Energy demand time series'!$H$59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'Energy demand time series'!$A$60:$A$70</c:f>
              <c:numCache>
                <c:formatCode>General</c:formatCode>
                <c:ptCount val="11"/>
                <c:pt idx="0">
                  <c:v>1973</c:v>
                </c:pt>
                <c:pt idx="1">
                  <c:v>1979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'Energy demand time series'!$H$60:$H$70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F-4390-9CF3-EE3714FA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27144"/>
        <c:axId val="494926160"/>
      </c:areaChart>
      <c:catAx>
        <c:axId val="49492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26160"/>
        <c:crosses val="autoZero"/>
        <c:auto val="1"/>
        <c:lblAlgn val="ctr"/>
        <c:lblOffset val="100"/>
        <c:noMultiLvlLbl val="0"/>
      </c:catAx>
      <c:valAx>
        <c:axId val="494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2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</xdr:colOff>
      <xdr:row>59</xdr:row>
      <xdr:rowOff>146050</xdr:rowOff>
    </xdr:from>
    <xdr:to>
      <xdr:col>14</xdr:col>
      <xdr:colOff>368300</xdr:colOff>
      <xdr:row>70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gloenvcha.2018.07.003" TargetMode="External"/><Relationship Id="rId2" Type="http://schemas.openxmlformats.org/officeDocument/2006/relationships/hyperlink" Target="https://www.esrl.noaa.gov/gmd/ccgg/trends/gl_data.html" TargetMode="External"/><Relationship Id="rId1" Type="http://schemas.openxmlformats.org/officeDocument/2006/relationships/hyperlink" Target="http://www.globalcarbonproject.org/carbonbudg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oi.org/10.3390/en12244723" TargetMode="External"/><Relationship Id="rId2" Type="http://schemas.openxmlformats.org/officeDocument/2006/relationships/hyperlink" Target="http://www.doi.org/10.1787/557a761b-en" TargetMode="External"/><Relationship Id="rId1" Type="http://schemas.openxmlformats.org/officeDocument/2006/relationships/hyperlink" Target="https://www.bp.com/en/global/corporate/energy-economics/statistical-review-of-world-energy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doi.org/10.1787/557a761b-en" TargetMode="External"/><Relationship Id="rId1" Type="http://schemas.openxmlformats.org/officeDocument/2006/relationships/hyperlink" Target="https://www.iea.org/subscribe-to-data-services/world-energy-balances-and-statistics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oi.org/10.1787/557a761b-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pcc.ch/sr15/graph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9"/>
  <sheetViews>
    <sheetView tabSelected="1" zoomScaleNormal="100" zoomScaleSheet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" sqref="E2"/>
    </sheetView>
  </sheetViews>
  <sheetFormatPr baseColWidth="10" defaultRowHeight="16" x14ac:dyDescent="0.45"/>
  <cols>
    <col min="2" max="2" width="10.90625" style="1"/>
    <col min="18" max="18" width="16.26953125" bestFit="1" customWidth="1"/>
  </cols>
  <sheetData>
    <row r="1" spans="1:36" x14ac:dyDescent="0.45">
      <c r="A1" t="s">
        <v>11</v>
      </c>
      <c r="B1" s="12" t="s">
        <v>12</v>
      </c>
      <c r="C1" t="s">
        <v>102</v>
      </c>
      <c r="M1" t="s">
        <v>48</v>
      </c>
      <c r="P1" t="s">
        <v>108</v>
      </c>
      <c r="S1" t="s">
        <v>45</v>
      </c>
      <c r="W1" t="s">
        <v>49</v>
      </c>
      <c r="AC1" t="s">
        <v>72</v>
      </c>
      <c r="AE1" s="8">
        <f>AVERAGE(AE134:AE172)</f>
        <v>-6.1239825582497227</v>
      </c>
      <c r="AG1" t="s">
        <v>57</v>
      </c>
      <c r="AI1" s="6" t="s">
        <v>107</v>
      </c>
    </row>
    <row r="2" spans="1:36" x14ac:dyDescent="0.45">
      <c r="A2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M2" t="s">
        <v>1</v>
      </c>
      <c r="N2" t="s">
        <v>2</v>
      </c>
      <c r="O2" t="s">
        <v>3</v>
      </c>
      <c r="P2" t="s">
        <v>50</v>
      </c>
      <c r="Q2" t="s">
        <v>44</v>
      </c>
      <c r="S2" t="s">
        <v>1</v>
      </c>
      <c r="T2" t="s">
        <v>2</v>
      </c>
      <c r="U2" t="s">
        <v>3</v>
      </c>
      <c r="W2" t="s">
        <v>0</v>
      </c>
      <c r="X2" t="s">
        <v>1</v>
      </c>
      <c r="Y2" t="s">
        <v>2</v>
      </c>
      <c r="Z2" t="s">
        <v>3</v>
      </c>
      <c r="AA2" t="s">
        <v>50</v>
      </c>
      <c r="AC2" t="s">
        <v>104</v>
      </c>
      <c r="AD2" t="s">
        <v>75</v>
      </c>
      <c r="AE2" t="s">
        <v>74</v>
      </c>
      <c r="AG2" t="s">
        <v>52</v>
      </c>
      <c r="AH2" t="s">
        <v>53</v>
      </c>
      <c r="AI2" t="s">
        <v>54</v>
      </c>
      <c r="AJ2" t="s">
        <v>55</v>
      </c>
    </row>
    <row r="3" spans="1:36" x14ac:dyDescent="0.45"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H3" s="1" t="s">
        <v>10</v>
      </c>
      <c r="I3" s="1" t="s">
        <v>10</v>
      </c>
      <c r="J3" s="1" t="s">
        <v>10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S3" t="s">
        <v>47</v>
      </c>
      <c r="X3" s="1" t="s">
        <v>46</v>
      </c>
      <c r="Y3" s="1" t="s">
        <v>46</v>
      </c>
      <c r="Z3" s="1" t="s">
        <v>46</v>
      </c>
      <c r="AA3" s="1" t="s">
        <v>46</v>
      </c>
      <c r="AC3" s="1" t="s">
        <v>73</v>
      </c>
      <c r="AD3" s="1" t="s">
        <v>73</v>
      </c>
      <c r="AE3" s="1" t="s">
        <v>76</v>
      </c>
      <c r="AG3" t="s">
        <v>16</v>
      </c>
      <c r="AH3" t="s">
        <v>16</v>
      </c>
      <c r="AI3" t="s">
        <v>16</v>
      </c>
      <c r="AJ3" t="s">
        <v>16</v>
      </c>
    </row>
    <row r="4" spans="1:36" x14ac:dyDescent="0.45">
      <c r="A4">
        <v>1850</v>
      </c>
      <c r="B4" s="18">
        <v>0.19689599999999999</v>
      </c>
      <c r="C4" s="5">
        <v>0</v>
      </c>
      <c r="D4" s="5">
        <v>0</v>
      </c>
      <c r="E4" s="5">
        <v>0</v>
      </c>
      <c r="F4" s="18">
        <v>2.5201449999999999</v>
      </c>
      <c r="H4">
        <f>SUM(B4:E4)</f>
        <v>0.19689599999999999</v>
      </c>
      <c r="I4">
        <f>F4</f>
        <v>2.5201449999999999</v>
      </c>
      <c r="J4">
        <f>I4+H4</f>
        <v>2.717041</v>
      </c>
      <c r="P4" s="9">
        <f t="shared" ref="P4:P52" si="0">P5</f>
        <v>0</v>
      </c>
      <c r="R4" t="s">
        <v>56</v>
      </c>
      <c r="S4" s="9" t="e">
        <f t="shared" ref="S4:T37" si="1">($A4-$A$127)/($A$133-$A$127)*(S$133-S$127)+S$127</f>
        <v>#DIV/0!</v>
      </c>
      <c r="T4" s="9" t="e">
        <f t="shared" si="1"/>
        <v>#DIV/0!</v>
      </c>
      <c r="U4" s="9" t="e">
        <f t="shared" ref="U4:U8" si="2">U5</f>
        <v>#DIV/0!</v>
      </c>
      <c r="V4" s="9"/>
      <c r="W4">
        <v>1850</v>
      </c>
      <c r="X4" s="9" t="e">
        <f>B4/S4</f>
        <v>#DIV/0!</v>
      </c>
      <c r="Y4" s="9" t="e">
        <f>C4/T4</f>
        <v>#DIV/0!</v>
      </c>
      <c r="Z4" s="9" t="e">
        <f>D4/U4</f>
        <v>#DIV/0!</v>
      </c>
      <c r="AA4" s="9">
        <f t="shared" ref="AA4:AA67" si="3">P4</f>
        <v>0</v>
      </c>
      <c r="AC4">
        <v>276</v>
      </c>
      <c r="AD4">
        <f>AC4-$AC$4</f>
        <v>0</v>
      </c>
      <c r="AE4" t="e">
        <f>J4/AD4</f>
        <v>#DIV/0!</v>
      </c>
    </row>
    <row r="5" spans="1:36" x14ac:dyDescent="0.45">
      <c r="A5">
        <v>1851</v>
      </c>
      <c r="B5" s="18">
        <v>0.198743</v>
      </c>
      <c r="C5" s="11">
        <v>0</v>
      </c>
      <c r="D5" s="11">
        <v>0</v>
      </c>
      <c r="E5" s="11">
        <v>0</v>
      </c>
      <c r="F5" s="18">
        <v>2.5346929999999999</v>
      </c>
      <c r="H5">
        <f>SUM(B5:E5)+H4</f>
        <v>0.39563899999999996</v>
      </c>
      <c r="I5">
        <f>F5+I4</f>
        <v>5.0548380000000002</v>
      </c>
      <c r="J5">
        <f t="shared" ref="J5:J68" si="4">I5+H5</f>
        <v>5.4504770000000002</v>
      </c>
      <c r="P5" s="9">
        <f t="shared" si="0"/>
        <v>0</v>
      </c>
      <c r="S5" s="9" t="e">
        <f t="shared" si="1"/>
        <v>#DIV/0!</v>
      </c>
      <c r="T5" s="9" t="e">
        <f t="shared" si="1"/>
        <v>#DIV/0!</v>
      </c>
      <c r="U5" s="9" t="e">
        <f t="shared" si="2"/>
        <v>#DIV/0!</v>
      </c>
      <c r="V5" s="9"/>
      <c r="W5">
        <v>1851</v>
      </c>
      <c r="X5" s="9" t="e">
        <f t="shared" ref="X5:X68" si="5">B5/S5</f>
        <v>#DIV/0!</v>
      </c>
      <c r="Y5" s="9" t="e">
        <f t="shared" ref="Y5:Y68" si="6">C5/T5</f>
        <v>#DIV/0!</v>
      </c>
      <c r="Z5" s="9" t="e">
        <f t="shared" ref="Z5:Z68" si="7">D5/U5</f>
        <v>#DIV/0!</v>
      </c>
      <c r="AA5" s="9">
        <f t="shared" si="3"/>
        <v>0</v>
      </c>
      <c r="AC5">
        <f>AD5+$AC$4</f>
        <v>275.10997835997142</v>
      </c>
      <c r="AD5">
        <f>J5/$AE$1</f>
        <v>-0.89002164002860662</v>
      </c>
    </row>
    <row r="6" spans="1:36" x14ac:dyDescent="0.45">
      <c r="A6">
        <v>1852</v>
      </c>
      <c r="B6" s="18">
        <v>0.20749600000000001</v>
      </c>
      <c r="C6" s="11">
        <v>0</v>
      </c>
      <c r="D6" s="11">
        <v>0</v>
      </c>
      <c r="E6" s="11">
        <v>0</v>
      </c>
      <c r="F6" s="18">
        <v>2.5527489999999999</v>
      </c>
      <c r="H6">
        <f t="shared" ref="H6:H69" si="8">SUM(B6:E6)+H5</f>
        <v>0.60313499999999998</v>
      </c>
      <c r="I6">
        <f t="shared" ref="I6:I69" si="9">F6+I5</f>
        <v>7.6075870000000005</v>
      </c>
      <c r="J6">
        <f t="shared" si="4"/>
        <v>8.2107220000000005</v>
      </c>
      <c r="P6" s="9">
        <f t="shared" si="0"/>
        <v>0</v>
      </c>
      <c r="S6" s="9" t="e">
        <f t="shared" si="1"/>
        <v>#DIV/0!</v>
      </c>
      <c r="T6" s="9" t="e">
        <f t="shared" si="1"/>
        <v>#DIV/0!</v>
      </c>
      <c r="U6" s="9" t="e">
        <f t="shared" si="2"/>
        <v>#DIV/0!</v>
      </c>
      <c r="V6" s="9"/>
      <c r="W6">
        <v>1852</v>
      </c>
      <c r="X6" s="9" t="e">
        <f t="shared" si="5"/>
        <v>#DIV/0!</v>
      </c>
      <c r="Y6" s="9" t="e">
        <f t="shared" si="6"/>
        <v>#DIV/0!</v>
      </c>
      <c r="Z6" s="9" t="e">
        <f t="shared" si="7"/>
        <v>#DIV/0!</v>
      </c>
      <c r="AA6" s="9">
        <f t="shared" si="3"/>
        <v>0</v>
      </c>
      <c r="AC6">
        <f t="shared" ref="AC6:AC69" si="10">AD6+$AC$4</f>
        <v>274.65925124346751</v>
      </c>
      <c r="AD6">
        <f t="shared" ref="AD6:AD69" si="11">J6/$AE$1</f>
        <v>-1.3407487565324945</v>
      </c>
    </row>
    <row r="7" spans="1:36" x14ac:dyDescent="0.45">
      <c r="A7">
        <v>1853</v>
      </c>
      <c r="B7" s="18">
        <v>0.21709899999999999</v>
      </c>
      <c r="C7" s="11">
        <v>0</v>
      </c>
      <c r="D7" s="11">
        <v>0</v>
      </c>
      <c r="E7" s="11">
        <v>0</v>
      </c>
      <c r="F7" s="18">
        <v>2.571777</v>
      </c>
      <c r="H7">
        <f t="shared" si="8"/>
        <v>0.82023399999999991</v>
      </c>
      <c r="I7">
        <f t="shared" si="9"/>
        <v>10.179364</v>
      </c>
      <c r="J7">
        <f t="shared" si="4"/>
        <v>10.999597999999999</v>
      </c>
      <c r="P7" s="9">
        <f t="shared" si="0"/>
        <v>0</v>
      </c>
      <c r="S7" s="9" t="e">
        <f t="shared" si="1"/>
        <v>#DIV/0!</v>
      </c>
      <c r="T7" s="9" t="e">
        <f t="shared" si="1"/>
        <v>#DIV/0!</v>
      </c>
      <c r="U7" s="9" t="e">
        <f t="shared" si="2"/>
        <v>#DIV/0!</v>
      </c>
      <c r="V7" s="9"/>
      <c r="W7">
        <v>1853</v>
      </c>
      <c r="X7" s="9" t="e">
        <f t="shared" si="5"/>
        <v>#DIV/0!</v>
      </c>
      <c r="Y7" s="9" t="e">
        <f t="shared" si="6"/>
        <v>#DIV/0!</v>
      </c>
      <c r="Z7" s="9" t="e">
        <f t="shared" si="7"/>
        <v>#DIV/0!</v>
      </c>
      <c r="AA7" s="9">
        <f t="shared" si="3"/>
        <v>0</v>
      </c>
      <c r="AC7">
        <f t="shared" si="10"/>
        <v>274.20384890136859</v>
      </c>
      <c r="AD7">
        <f t="shared" si="11"/>
        <v>-1.7961510986314373</v>
      </c>
    </row>
    <row r="8" spans="1:36" x14ac:dyDescent="0.45">
      <c r="A8">
        <v>1854</v>
      </c>
      <c r="B8" s="18">
        <v>0.25501099999999999</v>
      </c>
      <c r="C8" s="11">
        <v>0</v>
      </c>
      <c r="D8" s="11">
        <v>0</v>
      </c>
      <c r="E8" s="11">
        <v>0</v>
      </c>
      <c r="F8" s="18">
        <v>2.5818669999999999</v>
      </c>
      <c r="H8">
        <f t="shared" si="8"/>
        <v>1.0752449999999998</v>
      </c>
      <c r="I8">
        <f t="shared" si="9"/>
        <v>12.761230999999999</v>
      </c>
      <c r="J8">
        <f t="shared" si="4"/>
        <v>13.836475999999998</v>
      </c>
      <c r="P8" s="9">
        <f t="shared" si="0"/>
        <v>0</v>
      </c>
      <c r="S8" s="9" t="e">
        <f t="shared" si="1"/>
        <v>#DIV/0!</v>
      </c>
      <c r="T8" s="9" t="e">
        <f t="shared" si="1"/>
        <v>#DIV/0!</v>
      </c>
      <c r="U8" s="9" t="e">
        <f t="shared" si="2"/>
        <v>#DIV/0!</v>
      </c>
      <c r="V8" s="9"/>
      <c r="W8">
        <v>1854</v>
      </c>
      <c r="X8" s="9" t="e">
        <f t="shared" si="5"/>
        <v>#DIV/0!</v>
      </c>
      <c r="Y8" s="9" t="e">
        <f t="shared" si="6"/>
        <v>#DIV/0!</v>
      </c>
      <c r="Z8" s="9" t="e">
        <f t="shared" si="7"/>
        <v>#DIV/0!</v>
      </c>
      <c r="AA8" s="9">
        <f t="shared" si="3"/>
        <v>0</v>
      </c>
      <c r="AC8">
        <f t="shared" si="10"/>
        <v>273.74060819599157</v>
      </c>
      <c r="AD8">
        <f t="shared" si="11"/>
        <v>-2.2593918040084295</v>
      </c>
    </row>
    <row r="9" spans="1:36" x14ac:dyDescent="0.45">
      <c r="A9">
        <v>1855</v>
      </c>
      <c r="B9" s="18">
        <v>0.25999699999999998</v>
      </c>
      <c r="C9" s="18">
        <v>3.6999999999999998E-5</v>
      </c>
      <c r="D9" s="11">
        <v>0</v>
      </c>
      <c r="E9" s="11">
        <v>0</v>
      </c>
      <c r="F9" s="18">
        <v>2.589375</v>
      </c>
      <c r="H9">
        <f t="shared" si="8"/>
        <v>1.3352789999999999</v>
      </c>
      <c r="I9">
        <f t="shared" si="9"/>
        <v>15.350605999999999</v>
      </c>
      <c r="J9">
        <f t="shared" si="4"/>
        <v>16.685884999999999</v>
      </c>
      <c r="P9" s="9">
        <f t="shared" si="0"/>
        <v>0</v>
      </c>
      <c r="S9" s="9" t="e">
        <f t="shared" si="1"/>
        <v>#DIV/0!</v>
      </c>
      <c r="T9" s="9" t="e">
        <f t="shared" si="1"/>
        <v>#DIV/0!</v>
      </c>
      <c r="U9" s="9" t="e">
        <f t="shared" ref="U9:U72" si="12">U10</f>
        <v>#DIV/0!</v>
      </c>
      <c r="V9" s="9"/>
      <c r="W9">
        <v>1855</v>
      </c>
      <c r="X9" s="9" t="e">
        <f t="shared" si="5"/>
        <v>#DIV/0!</v>
      </c>
      <c r="Y9" s="9" t="e">
        <f t="shared" si="6"/>
        <v>#DIV/0!</v>
      </c>
      <c r="Z9" s="9" t="e">
        <f t="shared" si="7"/>
        <v>#DIV/0!</v>
      </c>
      <c r="AA9" s="9">
        <f t="shared" si="3"/>
        <v>0</v>
      </c>
      <c r="AC9">
        <f t="shared" si="10"/>
        <v>273.27532127316039</v>
      </c>
      <c r="AD9">
        <f t="shared" si="11"/>
        <v>-2.7246787268396373</v>
      </c>
    </row>
    <row r="10" spans="1:36" x14ac:dyDescent="0.45">
      <c r="A10">
        <v>1856</v>
      </c>
      <c r="B10" s="18">
        <v>0.27706799999999998</v>
      </c>
      <c r="C10" s="18">
        <v>4.0000000000000003E-5</v>
      </c>
      <c r="D10" s="11">
        <v>0</v>
      </c>
      <c r="E10" s="11">
        <v>0</v>
      </c>
      <c r="F10" s="18">
        <v>2.6042109999999998</v>
      </c>
      <c r="H10">
        <f t="shared" si="8"/>
        <v>1.6123869999999998</v>
      </c>
      <c r="I10">
        <f t="shared" si="9"/>
        <v>17.954816999999998</v>
      </c>
      <c r="J10">
        <f t="shared" si="4"/>
        <v>19.567203999999997</v>
      </c>
      <c r="P10" s="9">
        <f t="shared" si="0"/>
        <v>0</v>
      </c>
      <c r="S10" s="9" t="e">
        <f t="shared" si="1"/>
        <v>#DIV/0!</v>
      </c>
      <c r="T10" s="9" t="e">
        <f t="shared" si="1"/>
        <v>#DIV/0!</v>
      </c>
      <c r="U10" s="9" t="e">
        <f t="shared" si="12"/>
        <v>#DIV/0!</v>
      </c>
      <c r="V10" s="9"/>
      <c r="W10">
        <v>1856</v>
      </c>
      <c r="X10" s="9" t="e">
        <f t="shared" si="5"/>
        <v>#DIV/0!</v>
      </c>
      <c r="Y10" s="9" t="e">
        <f t="shared" si="6"/>
        <v>#DIV/0!</v>
      </c>
      <c r="Z10" s="9" t="e">
        <f t="shared" si="7"/>
        <v>#DIV/0!</v>
      </c>
      <c r="AA10" s="9">
        <f t="shared" si="3"/>
        <v>0</v>
      </c>
      <c r="AC10">
        <f t="shared" si="10"/>
        <v>272.80482368885248</v>
      </c>
      <c r="AD10">
        <f t="shared" si="11"/>
        <v>-3.1951763111475029</v>
      </c>
    </row>
    <row r="11" spans="1:36" x14ac:dyDescent="0.45">
      <c r="A11">
        <v>1857</v>
      </c>
      <c r="B11" s="18">
        <v>0.27962900000000002</v>
      </c>
      <c r="C11" s="18">
        <v>5.1E-5</v>
      </c>
      <c r="D11" s="11">
        <v>0</v>
      </c>
      <c r="E11" s="11">
        <v>0</v>
      </c>
      <c r="F11" s="18">
        <v>2.6285590000000001</v>
      </c>
      <c r="H11">
        <f t="shared" si="8"/>
        <v>1.8920669999999999</v>
      </c>
      <c r="I11">
        <f t="shared" si="9"/>
        <v>20.583375999999998</v>
      </c>
      <c r="J11">
        <f t="shared" si="4"/>
        <v>22.475442999999999</v>
      </c>
      <c r="P11" s="9">
        <f t="shared" si="0"/>
        <v>0</v>
      </c>
      <c r="S11" s="9" t="e">
        <f t="shared" si="1"/>
        <v>#DIV/0!</v>
      </c>
      <c r="T11" s="9" t="e">
        <f t="shared" si="1"/>
        <v>#DIV/0!</v>
      </c>
      <c r="U11" s="9" t="e">
        <f t="shared" si="12"/>
        <v>#DIV/0!</v>
      </c>
      <c r="V11" s="9"/>
      <c r="W11">
        <v>1857</v>
      </c>
      <c r="X11" s="9" t="e">
        <f t="shared" si="5"/>
        <v>#DIV/0!</v>
      </c>
      <c r="Y11" s="9" t="e">
        <f t="shared" si="6"/>
        <v>#DIV/0!</v>
      </c>
      <c r="Z11" s="9" t="e">
        <f t="shared" si="7"/>
        <v>#DIV/0!</v>
      </c>
      <c r="AA11" s="9">
        <f t="shared" si="3"/>
        <v>0</v>
      </c>
      <c r="AC11">
        <f t="shared" si="10"/>
        <v>272.32993027229918</v>
      </c>
      <c r="AD11">
        <f t="shared" si="11"/>
        <v>-3.6700697277007985</v>
      </c>
    </row>
    <row r="12" spans="1:36" x14ac:dyDescent="0.45">
      <c r="A12">
        <v>1858</v>
      </c>
      <c r="B12" s="18">
        <v>0.28390500000000002</v>
      </c>
      <c r="C12" s="18">
        <v>6.2000000000000003E-5</v>
      </c>
      <c r="D12" s="11">
        <v>0</v>
      </c>
      <c r="E12" s="11">
        <v>0</v>
      </c>
      <c r="F12" s="18">
        <v>2.6486900000000002</v>
      </c>
      <c r="H12">
        <f t="shared" si="8"/>
        <v>2.176034</v>
      </c>
      <c r="I12">
        <f t="shared" si="9"/>
        <v>23.232065999999996</v>
      </c>
      <c r="J12">
        <f t="shared" si="4"/>
        <v>25.408099999999997</v>
      </c>
      <c r="P12" s="9">
        <f t="shared" si="0"/>
        <v>0</v>
      </c>
      <c r="S12" s="9" t="e">
        <f t="shared" si="1"/>
        <v>#DIV/0!</v>
      </c>
      <c r="T12" s="9" t="e">
        <f t="shared" si="1"/>
        <v>#DIV/0!</v>
      </c>
      <c r="U12" s="9" t="e">
        <f t="shared" si="12"/>
        <v>#DIV/0!</v>
      </c>
      <c r="V12" s="9"/>
      <c r="W12">
        <v>1858</v>
      </c>
      <c r="X12" s="9" t="e">
        <f t="shared" si="5"/>
        <v>#DIV/0!</v>
      </c>
      <c r="Y12" s="9" t="e">
        <f t="shared" si="6"/>
        <v>#DIV/0!</v>
      </c>
      <c r="Z12" s="9" t="e">
        <f t="shared" si="7"/>
        <v>#DIV/0!</v>
      </c>
      <c r="AA12" s="9">
        <f t="shared" si="3"/>
        <v>0</v>
      </c>
      <c r="AC12">
        <f t="shared" si="10"/>
        <v>271.85104958116312</v>
      </c>
      <c r="AD12">
        <f t="shared" si="11"/>
        <v>-4.1489504188368906</v>
      </c>
    </row>
    <row r="13" spans="1:36" x14ac:dyDescent="0.45">
      <c r="A13">
        <v>1859</v>
      </c>
      <c r="B13" s="18">
        <v>0.30094599999999999</v>
      </c>
      <c r="C13" s="18">
        <v>5.5000000000000002E-5</v>
      </c>
      <c r="D13" s="11">
        <v>0</v>
      </c>
      <c r="E13" s="11">
        <v>0</v>
      </c>
      <c r="F13" s="18">
        <v>2.6590739999999999</v>
      </c>
      <c r="H13">
        <f t="shared" si="8"/>
        <v>2.4770349999999999</v>
      </c>
      <c r="I13">
        <f t="shared" si="9"/>
        <v>25.891139999999996</v>
      </c>
      <c r="J13">
        <f t="shared" si="4"/>
        <v>28.368174999999997</v>
      </c>
      <c r="P13" s="9">
        <f t="shared" si="0"/>
        <v>0</v>
      </c>
      <c r="S13" s="9" t="e">
        <f t="shared" si="1"/>
        <v>#DIV/0!</v>
      </c>
      <c r="T13" s="9" t="e">
        <f t="shared" si="1"/>
        <v>#DIV/0!</v>
      </c>
      <c r="U13" s="9" t="e">
        <f t="shared" si="12"/>
        <v>#DIV/0!</v>
      </c>
      <c r="V13" s="9"/>
      <c r="W13">
        <v>1859</v>
      </c>
      <c r="X13" s="9" t="e">
        <f t="shared" si="5"/>
        <v>#DIV/0!</v>
      </c>
      <c r="Y13" s="9" t="e">
        <f t="shared" si="6"/>
        <v>#DIV/0!</v>
      </c>
      <c r="Z13" s="9" t="e">
        <f t="shared" si="7"/>
        <v>#DIV/0!</v>
      </c>
      <c r="AA13" s="9">
        <f t="shared" si="3"/>
        <v>0</v>
      </c>
      <c r="AC13">
        <f t="shared" si="10"/>
        <v>271.36769173815088</v>
      </c>
      <c r="AD13">
        <f t="shared" si="11"/>
        <v>-4.6323082618491034</v>
      </c>
    </row>
    <row r="14" spans="1:36" x14ac:dyDescent="0.45">
      <c r="A14">
        <v>1860</v>
      </c>
      <c r="B14" s="18">
        <v>0.33043499999999998</v>
      </c>
      <c r="C14" s="18">
        <v>2.7399999999999999E-4</v>
      </c>
      <c r="D14" s="11">
        <v>0</v>
      </c>
      <c r="E14" s="11">
        <v>0</v>
      </c>
      <c r="F14" s="18">
        <v>2.5517099999999999</v>
      </c>
      <c r="H14">
        <f t="shared" si="8"/>
        <v>2.807744</v>
      </c>
      <c r="I14">
        <f t="shared" si="9"/>
        <v>28.442849999999996</v>
      </c>
      <c r="J14">
        <f t="shared" si="4"/>
        <v>31.250593999999996</v>
      </c>
      <c r="P14" s="9">
        <f t="shared" si="0"/>
        <v>0</v>
      </c>
      <c r="S14" s="9" t="e">
        <f t="shared" si="1"/>
        <v>#DIV/0!</v>
      </c>
      <c r="T14" s="9" t="e">
        <f t="shared" si="1"/>
        <v>#DIV/0!</v>
      </c>
      <c r="U14" s="9" t="e">
        <f t="shared" si="12"/>
        <v>#DIV/0!</v>
      </c>
      <c r="V14" s="9"/>
      <c r="W14">
        <v>1860</v>
      </c>
      <c r="X14" s="9" t="e">
        <f t="shared" si="5"/>
        <v>#DIV/0!</v>
      </c>
      <c r="Y14" s="9" t="e">
        <f t="shared" si="6"/>
        <v>#DIV/0!</v>
      </c>
      <c r="Z14" s="9" t="e">
        <f t="shared" si="7"/>
        <v>#DIV/0!</v>
      </c>
      <c r="AA14" s="9">
        <f t="shared" si="3"/>
        <v>0</v>
      </c>
      <c r="AC14">
        <f t="shared" si="10"/>
        <v>270.89701453216884</v>
      </c>
      <c r="AD14">
        <f t="shared" si="11"/>
        <v>-5.1029854678311874</v>
      </c>
    </row>
    <row r="15" spans="1:36" x14ac:dyDescent="0.45">
      <c r="A15">
        <v>1861</v>
      </c>
      <c r="B15" s="18">
        <v>0.34684500000000001</v>
      </c>
      <c r="C15" s="18">
        <v>9.4200000000000002E-4</v>
      </c>
      <c r="D15" s="11">
        <v>0</v>
      </c>
      <c r="E15" s="11">
        <v>0</v>
      </c>
      <c r="F15" s="18">
        <v>2.5172310000000002</v>
      </c>
      <c r="H15">
        <f t="shared" si="8"/>
        <v>3.1555309999999999</v>
      </c>
      <c r="I15">
        <f t="shared" si="9"/>
        <v>30.960080999999995</v>
      </c>
      <c r="J15">
        <f t="shared" si="4"/>
        <v>34.115611999999999</v>
      </c>
      <c r="P15" s="9">
        <f t="shared" si="0"/>
        <v>0</v>
      </c>
      <c r="S15" s="9" t="e">
        <f t="shared" si="1"/>
        <v>#DIV/0!</v>
      </c>
      <c r="T15" s="9" t="e">
        <f t="shared" si="1"/>
        <v>#DIV/0!</v>
      </c>
      <c r="U15" s="9" t="e">
        <f t="shared" si="12"/>
        <v>#DIV/0!</v>
      </c>
      <c r="V15" s="9"/>
      <c r="W15">
        <v>1861</v>
      </c>
      <c r="X15" s="9" t="e">
        <f t="shared" si="5"/>
        <v>#DIV/0!</v>
      </c>
      <c r="Y15" s="9" t="e">
        <f t="shared" si="6"/>
        <v>#DIV/0!</v>
      </c>
      <c r="Z15" s="9" t="e">
        <f t="shared" si="7"/>
        <v>#DIV/0!</v>
      </c>
      <c r="AA15" s="9">
        <f t="shared" si="3"/>
        <v>0</v>
      </c>
      <c r="AC15">
        <f t="shared" si="10"/>
        <v>270.42917877778046</v>
      </c>
      <c r="AD15">
        <f t="shared" si="11"/>
        <v>-5.5708212222195614</v>
      </c>
    </row>
    <row r="16" spans="1:36" x14ac:dyDescent="0.45">
      <c r="A16">
        <v>1862</v>
      </c>
      <c r="B16" s="18">
        <v>0.352715</v>
      </c>
      <c r="C16" s="18">
        <v>1.4E-3</v>
      </c>
      <c r="D16" s="11">
        <v>0</v>
      </c>
      <c r="E16" s="11">
        <v>0</v>
      </c>
      <c r="F16" s="18">
        <v>2.5020220000000002</v>
      </c>
      <c r="H16">
        <f t="shared" si="8"/>
        <v>3.509646</v>
      </c>
      <c r="I16">
        <f t="shared" si="9"/>
        <v>33.462102999999999</v>
      </c>
      <c r="J16">
        <f t="shared" si="4"/>
        <v>36.971749000000003</v>
      </c>
      <c r="P16" s="9">
        <f t="shared" si="0"/>
        <v>0</v>
      </c>
      <c r="S16" s="9" t="e">
        <f t="shared" si="1"/>
        <v>#DIV/0!</v>
      </c>
      <c r="T16" s="9" t="e">
        <f t="shared" si="1"/>
        <v>#DIV/0!</v>
      </c>
      <c r="U16" s="9" t="e">
        <f t="shared" si="12"/>
        <v>#DIV/0!</v>
      </c>
      <c r="V16" s="9"/>
      <c r="W16">
        <v>1862</v>
      </c>
      <c r="X16" s="9" t="e">
        <f t="shared" si="5"/>
        <v>#DIV/0!</v>
      </c>
      <c r="Y16" s="9" t="e">
        <f t="shared" si="6"/>
        <v>#DIV/0!</v>
      </c>
      <c r="Z16" s="9" t="e">
        <f t="shared" si="7"/>
        <v>#DIV/0!</v>
      </c>
      <c r="AA16" s="9">
        <f t="shared" si="3"/>
        <v>0</v>
      </c>
      <c r="AC16">
        <f t="shared" si="10"/>
        <v>269.96279322347272</v>
      </c>
      <c r="AD16">
        <f t="shared" si="11"/>
        <v>-6.037206776527265</v>
      </c>
    </row>
    <row r="17" spans="1:30" x14ac:dyDescent="0.45">
      <c r="A17">
        <v>1863</v>
      </c>
      <c r="B17" s="18">
        <v>0.37662899999999999</v>
      </c>
      <c r="C17" s="18">
        <v>1.294E-3</v>
      </c>
      <c r="D17" s="11">
        <v>0</v>
      </c>
      <c r="E17" s="11">
        <v>0</v>
      </c>
      <c r="F17" s="18">
        <v>2.493957</v>
      </c>
      <c r="H17">
        <f t="shared" si="8"/>
        <v>3.8875690000000001</v>
      </c>
      <c r="I17">
        <f t="shared" si="9"/>
        <v>35.956060000000001</v>
      </c>
      <c r="J17">
        <f t="shared" si="4"/>
        <v>39.843629</v>
      </c>
      <c r="P17" s="9">
        <f t="shared" si="0"/>
        <v>0</v>
      </c>
      <c r="S17" s="9" t="e">
        <f t="shared" si="1"/>
        <v>#DIV/0!</v>
      </c>
      <c r="T17" s="9" t="e">
        <f t="shared" si="1"/>
        <v>#DIV/0!</v>
      </c>
      <c r="U17" s="9" t="e">
        <f t="shared" si="12"/>
        <v>#DIV/0!</v>
      </c>
      <c r="V17" s="9"/>
      <c r="W17">
        <v>1863</v>
      </c>
      <c r="X17" s="9" t="e">
        <f t="shared" si="5"/>
        <v>#DIV/0!</v>
      </c>
      <c r="Y17" s="9" t="e">
        <f t="shared" si="6"/>
        <v>#DIV/0!</v>
      </c>
      <c r="Z17" s="9" t="e">
        <f t="shared" si="7"/>
        <v>#DIV/0!</v>
      </c>
      <c r="AA17" s="9">
        <f t="shared" si="3"/>
        <v>0</v>
      </c>
      <c r="AC17">
        <f t="shared" si="10"/>
        <v>269.49383695642211</v>
      </c>
      <c r="AD17">
        <f t="shared" si="11"/>
        <v>-6.5061630435779012</v>
      </c>
    </row>
    <row r="18" spans="1:30" x14ac:dyDescent="0.45">
      <c r="A18">
        <v>1864</v>
      </c>
      <c r="B18" s="18">
        <v>0.40603899999999998</v>
      </c>
      <c r="C18" s="18">
        <v>1.1119999999999999E-3</v>
      </c>
      <c r="D18" s="11">
        <v>0</v>
      </c>
      <c r="E18" s="11">
        <v>0</v>
      </c>
      <c r="F18" s="18">
        <v>2.4868480000000002</v>
      </c>
      <c r="H18">
        <f t="shared" si="8"/>
        <v>4.2947199999999999</v>
      </c>
      <c r="I18">
        <f t="shared" si="9"/>
        <v>38.442908000000003</v>
      </c>
      <c r="J18">
        <f t="shared" si="4"/>
        <v>42.737628000000001</v>
      </c>
      <c r="P18" s="9">
        <f t="shared" si="0"/>
        <v>0</v>
      </c>
      <c r="S18" s="9" t="e">
        <f t="shared" si="1"/>
        <v>#DIV/0!</v>
      </c>
      <c r="T18" s="9" t="e">
        <f t="shared" si="1"/>
        <v>#DIV/0!</v>
      </c>
      <c r="U18" s="9" t="e">
        <f t="shared" si="12"/>
        <v>#DIV/0!</v>
      </c>
      <c r="V18" s="9"/>
      <c r="W18">
        <v>1864</v>
      </c>
      <c r="X18" s="9" t="e">
        <f t="shared" si="5"/>
        <v>#DIV/0!</v>
      </c>
      <c r="Y18" s="9" t="e">
        <f t="shared" si="6"/>
        <v>#DIV/0!</v>
      </c>
      <c r="Z18" s="9" t="e">
        <f t="shared" si="7"/>
        <v>#DIV/0!</v>
      </c>
      <c r="AA18" s="9">
        <f t="shared" si="3"/>
        <v>0</v>
      </c>
      <c r="AC18">
        <f t="shared" si="10"/>
        <v>269.02126882408777</v>
      </c>
      <c r="AD18">
        <f t="shared" si="11"/>
        <v>-6.9787311759122179</v>
      </c>
    </row>
    <row r="19" spans="1:30" x14ac:dyDescent="0.45">
      <c r="A19">
        <v>1865</v>
      </c>
      <c r="B19" s="18">
        <v>0.43104500000000001</v>
      </c>
      <c r="C19" s="18">
        <v>1.322E-3</v>
      </c>
      <c r="D19" s="11">
        <v>0</v>
      </c>
      <c r="E19" s="11">
        <v>0</v>
      </c>
      <c r="F19" s="18">
        <v>2.4888059999999999</v>
      </c>
      <c r="H19">
        <f t="shared" si="8"/>
        <v>4.727087</v>
      </c>
      <c r="I19">
        <f t="shared" si="9"/>
        <v>40.931713999999999</v>
      </c>
      <c r="J19">
        <f t="shared" si="4"/>
        <v>45.658800999999997</v>
      </c>
      <c r="P19" s="9">
        <f t="shared" si="0"/>
        <v>0</v>
      </c>
      <c r="S19" s="9" t="e">
        <f t="shared" si="1"/>
        <v>#DIV/0!</v>
      </c>
      <c r="T19" s="9" t="e">
        <f t="shared" si="1"/>
        <v>#DIV/0!</v>
      </c>
      <c r="U19" s="9" t="e">
        <f t="shared" si="12"/>
        <v>#DIV/0!</v>
      </c>
      <c r="V19" s="9"/>
      <c r="W19">
        <v>1865</v>
      </c>
      <c r="X19" s="9" t="e">
        <f t="shared" si="5"/>
        <v>#DIV/0!</v>
      </c>
      <c r="Y19" s="9" t="e">
        <f t="shared" si="6"/>
        <v>#DIV/0!</v>
      </c>
      <c r="Z19" s="9" t="e">
        <f t="shared" si="7"/>
        <v>#DIV/0!</v>
      </c>
      <c r="AA19" s="9">
        <f t="shared" si="3"/>
        <v>0</v>
      </c>
      <c r="AC19">
        <f t="shared" si="10"/>
        <v>268.54426338323054</v>
      </c>
      <c r="AD19">
        <f t="shared" si="11"/>
        <v>-7.4557366167694648</v>
      </c>
    </row>
    <row r="20" spans="1:30" x14ac:dyDescent="0.45">
      <c r="A20">
        <v>1866</v>
      </c>
      <c r="B20" s="18">
        <v>0.44408199999999998</v>
      </c>
      <c r="C20" s="18">
        <v>1.9550000000000001E-3</v>
      </c>
      <c r="D20" s="11">
        <v>0</v>
      </c>
      <c r="E20" s="11">
        <v>0</v>
      </c>
      <c r="F20" s="18">
        <v>2.4758520000000002</v>
      </c>
      <c r="H20">
        <f t="shared" si="8"/>
        <v>5.1731239999999996</v>
      </c>
      <c r="I20">
        <f t="shared" si="9"/>
        <v>43.407566000000003</v>
      </c>
      <c r="J20">
        <f t="shared" si="4"/>
        <v>48.580690000000004</v>
      </c>
      <c r="P20" s="9">
        <f t="shared" si="0"/>
        <v>0</v>
      </c>
      <c r="S20" s="9" t="e">
        <f t="shared" si="1"/>
        <v>#DIV/0!</v>
      </c>
      <c r="T20" s="9" t="e">
        <f t="shared" si="1"/>
        <v>#DIV/0!</v>
      </c>
      <c r="U20" s="9" t="e">
        <f t="shared" si="12"/>
        <v>#DIV/0!</v>
      </c>
      <c r="V20" s="9"/>
      <c r="W20">
        <v>1866</v>
      </c>
      <c r="X20" s="9" t="e">
        <f t="shared" si="5"/>
        <v>#DIV/0!</v>
      </c>
      <c r="Y20" s="9" t="e">
        <f t="shared" si="6"/>
        <v>#DIV/0!</v>
      </c>
      <c r="Z20" s="9" t="e">
        <f t="shared" si="7"/>
        <v>#DIV/0!</v>
      </c>
      <c r="AA20" s="9">
        <f t="shared" si="3"/>
        <v>0</v>
      </c>
      <c r="AC20">
        <f t="shared" si="10"/>
        <v>268.06714102499262</v>
      </c>
      <c r="AD20">
        <f t="shared" si="11"/>
        <v>-7.9328589750073855</v>
      </c>
    </row>
    <row r="21" spans="1:30" x14ac:dyDescent="0.45">
      <c r="A21">
        <v>1867</v>
      </c>
      <c r="B21" s="18">
        <v>0.47582600000000003</v>
      </c>
      <c r="C21" s="18">
        <v>1.9889999999999999E-3</v>
      </c>
      <c r="D21" s="11">
        <v>0</v>
      </c>
      <c r="E21" s="11">
        <v>0</v>
      </c>
      <c r="F21" s="18">
        <v>2.4691290000000001</v>
      </c>
      <c r="H21">
        <f t="shared" si="8"/>
        <v>5.6509389999999993</v>
      </c>
      <c r="I21">
        <f t="shared" si="9"/>
        <v>45.876695000000005</v>
      </c>
      <c r="J21">
        <f t="shared" si="4"/>
        <v>51.527634000000006</v>
      </c>
      <c r="P21" s="9">
        <f t="shared" si="0"/>
        <v>0</v>
      </c>
      <c r="S21" s="9" t="e">
        <f t="shared" si="1"/>
        <v>#DIV/0!</v>
      </c>
      <c r="T21" s="9" t="e">
        <f t="shared" si="1"/>
        <v>#DIV/0!</v>
      </c>
      <c r="U21" s="9" t="e">
        <f t="shared" si="12"/>
        <v>#DIV/0!</v>
      </c>
      <c r="V21" s="9"/>
      <c r="W21">
        <v>1867</v>
      </c>
      <c r="X21" s="9" t="e">
        <f t="shared" si="5"/>
        <v>#DIV/0!</v>
      </c>
      <c r="Y21" s="9" t="e">
        <f t="shared" si="6"/>
        <v>#DIV/0!</v>
      </c>
      <c r="Z21" s="9" t="e">
        <f t="shared" si="7"/>
        <v>#DIV/0!</v>
      </c>
      <c r="AA21" s="9">
        <f t="shared" si="3"/>
        <v>0</v>
      </c>
      <c r="AC21">
        <f t="shared" si="10"/>
        <v>267.58592737489329</v>
      </c>
      <c r="AD21">
        <f t="shared" si="11"/>
        <v>-8.4140726251067193</v>
      </c>
    </row>
    <row r="22" spans="1:30" x14ac:dyDescent="0.45">
      <c r="A22">
        <v>1868</v>
      </c>
      <c r="B22" s="18">
        <v>0.48845899999999998</v>
      </c>
      <c r="C22" s="18">
        <v>2.294E-3</v>
      </c>
      <c r="D22" s="11">
        <v>0</v>
      </c>
      <c r="E22" s="11">
        <v>0</v>
      </c>
      <c r="F22" s="18">
        <v>2.4640059999999999</v>
      </c>
      <c r="H22">
        <f t="shared" si="8"/>
        <v>6.141691999999999</v>
      </c>
      <c r="I22">
        <f t="shared" si="9"/>
        <v>48.340701000000003</v>
      </c>
      <c r="J22">
        <f t="shared" si="4"/>
        <v>54.482393000000002</v>
      </c>
      <c r="P22" s="9">
        <f t="shared" si="0"/>
        <v>0</v>
      </c>
      <c r="S22" s="9" t="e">
        <f t="shared" si="1"/>
        <v>#DIV/0!</v>
      </c>
      <c r="T22" s="9" t="e">
        <f t="shared" si="1"/>
        <v>#DIV/0!</v>
      </c>
      <c r="U22" s="9" t="e">
        <f t="shared" si="12"/>
        <v>#DIV/0!</v>
      </c>
      <c r="V22" s="9"/>
      <c r="W22">
        <v>1868</v>
      </c>
      <c r="X22" s="9" t="e">
        <f t="shared" si="5"/>
        <v>#DIV/0!</v>
      </c>
      <c r="Y22" s="9" t="e">
        <f t="shared" si="6"/>
        <v>#DIV/0!</v>
      </c>
      <c r="Z22" s="9" t="e">
        <f t="shared" si="7"/>
        <v>#DIV/0!</v>
      </c>
      <c r="AA22" s="9">
        <f t="shared" si="3"/>
        <v>0</v>
      </c>
      <c r="AC22">
        <f t="shared" si="10"/>
        <v>267.10343759444481</v>
      </c>
      <c r="AD22">
        <f t="shared" si="11"/>
        <v>-8.8965624055551604</v>
      </c>
    </row>
    <row r="23" spans="1:30" x14ac:dyDescent="0.45">
      <c r="A23">
        <v>1869</v>
      </c>
      <c r="B23" s="18">
        <v>0.51851100000000006</v>
      </c>
      <c r="C23" s="18">
        <v>2.6199999999999999E-3</v>
      </c>
      <c r="D23" s="11">
        <v>0</v>
      </c>
      <c r="E23" s="11">
        <v>0</v>
      </c>
      <c r="F23" s="18">
        <v>2.4649169999999998</v>
      </c>
      <c r="H23">
        <f t="shared" si="8"/>
        <v>6.6628229999999995</v>
      </c>
      <c r="I23">
        <f t="shared" si="9"/>
        <v>50.805618000000003</v>
      </c>
      <c r="J23">
        <f t="shared" si="4"/>
        <v>57.468440999999999</v>
      </c>
      <c r="P23" s="9">
        <f t="shared" si="0"/>
        <v>0</v>
      </c>
      <c r="S23" s="9" t="e">
        <f t="shared" si="1"/>
        <v>#DIV/0!</v>
      </c>
      <c r="T23" s="9" t="e">
        <f t="shared" si="1"/>
        <v>#DIV/0!</v>
      </c>
      <c r="U23" s="9" t="e">
        <f t="shared" si="12"/>
        <v>#DIV/0!</v>
      </c>
      <c r="V23" s="9"/>
      <c r="W23">
        <v>1869</v>
      </c>
      <c r="X23" s="9" t="e">
        <f t="shared" si="5"/>
        <v>#DIV/0!</v>
      </c>
      <c r="Y23" s="9" t="e">
        <f t="shared" si="6"/>
        <v>#DIV/0!</v>
      </c>
      <c r="Z23" s="9" t="e">
        <f t="shared" si="7"/>
        <v>#DIV/0!</v>
      </c>
      <c r="AA23" s="9">
        <f t="shared" si="3"/>
        <v>0</v>
      </c>
      <c r="AC23">
        <f t="shared" si="10"/>
        <v>266.61583855711945</v>
      </c>
      <c r="AD23">
        <f t="shared" si="11"/>
        <v>-9.3841614428805435</v>
      </c>
    </row>
    <row r="24" spans="1:30" x14ac:dyDescent="0.45">
      <c r="A24">
        <v>1870</v>
      </c>
      <c r="B24" s="18">
        <v>0.52939800000000004</v>
      </c>
      <c r="C24" s="18">
        <v>3.1389999999999999E-3</v>
      </c>
      <c r="D24" s="11">
        <v>0</v>
      </c>
      <c r="E24" s="11">
        <v>0</v>
      </c>
      <c r="F24" s="18">
        <v>2.7193360000000002</v>
      </c>
      <c r="H24">
        <f t="shared" si="8"/>
        <v>7.1953599999999991</v>
      </c>
      <c r="I24">
        <f t="shared" si="9"/>
        <v>53.524954000000001</v>
      </c>
      <c r="J24">
        <f t="shared" si="4"/>
        <v>60.720314000000002</v>
      </c>
      <c r="P24" s="9">
        <f t="shared" si="0"/>
        <v>0</v>
      </c>
      <c r="S24" s="9" t="e">
        <f t="shared" si="1"/>
        <v>#DIV/0!</v>
      </c>
      <c r="T24" s="9" t="e">
        <f t="shared" si="1"/>
        <v>#DIV/0!</v>
      </c>
      <c r="U24" s="9" t="e">
        <f t="shared" si="12"/>
        <v>#DIV/0!</v>
      </c>
      <c r="V24" s="9"/>
      <c r="W24">
        <v>1870</v>
      </c>
      <c r="X24" s="9" t="e">
        <f t="shared" si="5"/>
        <v>#DIV/0!</v>
      </c>
      <c r="Y24" s="9" t="e">
        <f t="shared" si="6"/>
        <v>#DIV/0!</v>
      </c>
      <c r="Z24" s="9" t="e">
        <f t="shared" si="7"/>
        <v>#DIV/0!</v>
      </c>
      <c r="AA24" s="9">
        <f t="shared" si="3"/>
        <v>0</v>
      </c>
      <c r="AC24">
        <f t="shared" si="10"/>
        <v>266.08483230929477</v>
      </c>
      <c r="AD24">
        <f t="shared" si="11"/>
        <v>-9.9151676907052284</v>
      </c>
    </row>
    <row r="25" spans="1:30" x14ac:dyDescent="0.45">
      <c r="A25">
        <v>1871</v>
      </c>
      <c r="B25" s="18">
        <v>0.56285499999999999</v>
      </c>
      <c r="C25" s="18">
        <v>3.2880000000000001E-3</v>
      </c>
      <c r="D25" s="11">
        <v>0</v>
      </c>
      <c r="E25" s="11">
        <v>0</v>
      </c>
      <c r="F25" s="18">
        <v>2.8270569999999999</v>
      </c>
      <c r="H25">
        <f t="shared" si="8"/>
        <v>7.7615029999999994</v>
      </c>
      <c r="I25">
        <f t="shared" si="9"/>
        <v>56.352011000000005</v>
      </c>
      <c r="J25">
        <f t="shared" si="4"/>
        <v>64.113514000000009</v>
      </c>
      <c r="P25" s="9">
        <f t="shared" si="0"/>
        <v>0</v>
      </c>
      <c r="S25" s="9" t="e">
        <f t="shared" si="1"/>
        <v>#DIV/0!</v>
      </c>
      <c r="T25" s="9" t="e">
        <f t="shared" si="1"/>
        <v>#DIV/0!</v>
      </c>
      <c r="U25" s="9" t="e">
        <f t="shared" si="12"/>
        <v>#DIV/0!</v>
      </c>
      <c r="V25" s="9"/>
      <c r="W25">
        <v>1871</v>
      </c>
      <c r="X25" s="9" t="e">
        <f t="shared" si="5"/>
        <v>#DIV/0!</v>
      </c>
      <c r="Y25" s="9" t="e">
        <f t="shared" si="6"/>
        <v>#DIV/0!</v>
      </c>
      <c r="Z25" s="9" t="e">
        <f t="shared" si="7"/>
        <v>#DIV/0!</v>
      </c>
      <c r="AA25" s="9">
        <f t="shared" si="3"/>
        <v>0</v>
      </c>
      <c r="AC25">
        <f t="shared" si="10"/>
        <v>265.53074843205889</v>
      </c>
      <c r="AD25">
        <f t="shared" si="11"/>
        <v>-10.469251567941125</v>
      </c>
    </row>
    <row r="26" spans="1:30" x14ac:dyDescent="0.45">
      <c r="A26">
        <v>1872</v>
      </c>
      <c r="B26" s="18">
        <v>0.62266699999999997</v>
      </c>
      <c r="C26" s="18">
        <v>3.705E-3</v>
      </c>
      <c r="D26" s="11">
        <v>0</v>
      </c>
      <c r="E26" s="11">
        <v>0</v>
      </c>
      <c r="F26" s="18">
        <v>2.900042</v>
      </c>
      <c r="H26">
        <f t="shared" si="8"/>
        <v>8.3878749999999993</v>
      </c>
      <c r="I26">
        <f t="shared" si="9"/>
        <v>59.252053000000004</v>
      </c>
      <c r="J26">
        <f t="shared" si="4"/>
        <v>67.639927999999998</v>
      </c>
      <c r="P26" s="9">
        <f t="shared" si="0"/>
        <v>0</v>
      </c>
      <c r="S26" s="9" t="e">
        <f t="shared" si="1"/>
        <v>#DIV/0!</v>
      </c>
      <c r="T26" s="9" t="e">
        <f t="shared" si="1"/>
        <v>#DIV/0!</v>
      </c>
      <c r="U26" s="9" t="e">
        <f t="shared" si="12"/>
        <v>#DIV/0!</v>
      </c>
      <c r="V26" s="9"/>
      <c r="W26">
        <v>1872</v>
      </c>
      <c r="X26" s="9" t="e">
        <f t="shared" si="5"/>
        <v>#DIV/0!</v>
      </c>
      <c r="Y26" s="9" t="e">
        <f t="shared" si="6"/>
        <v>#DIV/0!</v>
      </c>
      <c r="Z26" s="9" t="e">
        <f t="shared" si="7"/>
        <v>#DIV/0!</v>
      </c>
      <c r="AA26" s="9">
        <f t="shared" si="3"/>
        <v>0</v>
      </c>
      <c r="AC26">
        <f t="shared" si="10"/>
        <v>264.95491171690537</v>
      </c>
      <c r="AD26">
        <f t="shared" si="11"/>
        <v>-11.045088283094648</v>
      </c>
    </row>
    <row r="27" spans="1:30" x14ac:dyDescent="0.45">
      <c r="A27">
        <v>1873</v>
      </c>
      <c r="B27" s="18">
        <v>0.65973999999999999</v>
      </c>
      <c r="C27" s="18">
        <v>5.679E-3</v>
      </c>
      <c r="D27" s="11">
        <v>0</v>
      </c>
      <c r="E27" s="11">
        <v>0</v>
      </c>
      <c r="F27" s="18">
        <v>2.9727480000000002</v>
      </c>
      <c r="H27">
        <f t="shared" si="8"/>
        <v>9.0532939999999993</v>
      </c>
      <c r="I27">
        <f t="shared" si="9"/>
        <v>62.224801000000006</v>
      </c>
      <c r="J27">
        <f t="shared" si="4"/>
        <v>71.278095000000008</v>
      </c>
      <c r="P27" s="9">
        <f t="shared" si="0"/>
        <v>0</v>
      </c>
      <c r="S27" s="9" t="e">
        <f t="shared" si="1"/>
        <v>#DIV/0!</v>
      </c>
      <c r="T27" s="9" t="e">
        <f t="shared" si="1"/>
        <v>#DIV/0!</v>
      </c>
      <c r="U27" s="9" t="e">
        <f t="shared" si="12"/>
        <v>#DIV/0!</v>
      </c>
      <c r="V27" s="9"/>
      <c r="W27">
        <v>1873</v>
      </c>
      <c r="X27" s="9" t="e">
        <f t="shared" si="5"/>
        <v>#DIV/0!</v>
      </c>
      <c r="Y27" s="9" t="e">
        <f t="shared" si="6"/>
        <v>#DIV/0!</v>
      </c>
      <c r="Z27" s="9" t="e">
        <f t="shared" si="7"/>
        <v>#DIV/0!</v>
      </c>
      <c r="AA27" s="9">
        <f t="shared" si="3"/>
        <v>0</v>
      </c>
      <c r="AC27">
        <f t="shared" si="10"/>
        <v>264.36082658269822</v>
      </c>
      <c r="AD27">
        <f t="shared" si="11"/>
        <v>-11.639173417301794</v>
      </c>
    </row>
    <row r="28" spans="1:30" x14ac:dyDescent="0.45">
      <c r="A28">
        <v>1874</v>
      </c>
      <c r="B28" s="18">
        <v>0.61674099999999998</v>
      </c>
      <c r="C28" s="18">
        <v>6.2560000000000003E-3</v>
      </c>
      <c r="D28" s="11">
        <v>0</v>
      </c>
      <c r="E28" s="11">
        <v>0</v>
      </c>
      <c r="F28" s="18">
        <v>3.0291079999999999</v>
      </c>
      <c r="H28">
        <f t="shared" si="8"/>
        <v>9.6762909999999991</v>
      </c>
      <c r="I28">
        <f t="shared" si="9"/>
        <v>65.253909000000007</v>
      </c>
      <c r="J28">
        <f t="shared" si="4"/>
        <v>74.930200000000013</v>
      </c>
      <c r="P28" s="9">
        <f t="shared" si="0"/>
        <v>0</v>
      </c>
      <c r="S28" s="9" t="e">
        <f t="shared" si="1"/>
        <v>#DIV/0!</v>
      </c>
      <c r="T28" s="9" t="e">
        <f t="shared" si="1"/>
        <v>#DIV/0!</v>
      </c>
      <c r="U28" s="9" t="e">
        <f t="shared" si="12"/>
        <v>#DIV/0!</v>
      </c>
      <c r="V28" s="9"/>
      <c r="W28">
        <v>1874</v>
      </c>
      <c r="X28" s="9" t="e">
        <f t="shared" si="5"/>
        <v>#DIV/0!</v>
      </c>
      <c r="Y28" s="9" t="e">
        <f t="shared" si="6"/>
        <v>#DIV/0!</v>
      </c>
      <c r="Z28" s="9" t="e">
        <f t="shared" si="7"/>
        <v>#DIV/0!</v>
      </c>
      <c r="AA28" s="9">
        <f t="shared" si="3"/>
        <v>0</v>
      </c>
      <c r="AC28">
        <f t="shared" si="10"/>
        <v>263.76446547858626</v>
      </c>
      <c r="AD28">
        <f t="shared" si="11"/>
        <v>-12.235534521413724</v>
      </c>
    </row>
    <row r="29" spans="1:30" x14ac:dyDescent="0.45">
      <c r="A29">
        <v>1875</v>
      </c>
      <c r="B29" s="18">
        <v>0.66994799999999999</v>
      </c>
      <c r="C29" s="18">
        <v>5.8520000000000004E-3</v>
      </c>
      <c r="D29" s="11">
        <v>0</v>
      </c>
      <c r="E29" s="11">
        <v>0</v>
      </c>
      <c r="F29" s="18">
        <v>3.0841020000000001</v>
      </c>
      <c r="H29">
        <f t="shared" si="8"/>
        <v>10.352091</v>
      </c>
      <c r="I29">
        <f t="shared" si="9"/>
        <v>68.338011000000009</v>
      </c>
      <c r="J29">
        <f t="shared" si="4"/>
        <v>78.69010200000001</v>
      </c>
      <c r="P29" s="9">
        <f t="shared" si="0"/>
        <v>0</v>
      </c>
      <c r="S29" s="9" t="e">
        <f t="shared" si="1"/>
        <v>#DIV/0!</v>
      </c>
      <c r="T29" s="9" t="e">
        <f t="shared" si="1"/>
        <v>#DIV/0!</v>
      </c>
      <c r="U29" s="9" t="e">
        <f t="shared" si="12"/>
        <v>#DIV/0!</v>
      </c>
      <c r="V29" s="9"/>
      <c r="W29">
        <v>1875</v>
      </c>
      <c r="X29" s="9" t="e">
        <f t="shared" si="5"/>
        <v>#DIV/0!</v>
      </c>
      <c r="Y29" s="9" t="e">
        <f t="shared" si="6"/>
        <v>#DIV/0!</v>
      </c>
      <c r="Z29" s="9" t="e">
        <f t="shared" si="7"/>
        <v>#DIV/0!</v>
      </c>
      <c r="AA29" s="9">
        <f t="shared" si="3"/>
        <v>0</v>
      </c>
      <c r="AC29">
        <f t="shared" si="10"/>
        <v>263.15050194027822</v>
      </c>
      <c r="AD29">
        <f t="shared" si="11"/>
        <v>-12.849498059721808</v>
      </c>
    </row>
    <row r="30" spans="1:30" x14ac:dyDescent="0.45">
      <c r="A30">
        <v>1876</v>
      </c>
      <c r="B30" s="18">
        <v>0.67899600000000004</v>
      </c>
      <c r="C30" s="18">
        <v>6.5570000000000003E-3</v>
      </c>
      <c r="D30" s="11">
        <v>0</v>
      </c>
      <c r="E30" s="11">
        <v>0</v>
      </c>
      <c r="F30" s="18">
        <v>3.1294900000000001</v>
      </c>
      <c r="H30">
        <f t="shared" si="8"/>
        <v>11.037644</v>
      </c>
      <c r="I30">
        <f t="shared" si="9"/>
        <v>71.467501000000013</v>
      </c>
      <c r="J30">
        <f t="shared" si="4"/>
        <v>82.505145000000013</v>
      </c>
      <c r="P30" s="9">
        <f t="shared" si="0"/>
        <v>0</v>
      </c>
      <c r="S30" s="9" t="e">
        <f t="shared" si="1"/>
        <v>#DIV/0!</v>
      </c>
      <c r="T30" s="9" t="e">
        <f t="shared" si="1"/>
        <v>#DIV/0!</v>
      </c>
      <c r="U30" s="9" t="e">
        <f t="shared" si="12"/>
        <v>#DIV/0!</v>
      </c>
      <c r="V30" s="9"/>
      <c r="W30">
        <v>1876</v>
      </c>
      <c r="X30" s="9" t="e">
        <f t="shared" si="5"/>
        <v>#DIV/0!</v>
      </c>
      <c r="Y30" s="9" t="e">
        <f t="shared" si="6"/>
        <v>#DIV/0!</v>
      </c>
      <c r="Z30" s="9" t="e">
        <f t="shared" si="7"/>
        <v>#DIV/0!</v>
      </c>
      <c r="AA30" s="9">
        <f t="shared" si="3"/>
        <v>0</v>
      </c>
      <c r="AC30">
        <f t="shared" si="10"/>
        <v>262.5275342940264</v>
      </c>
      <c r="AD30">
        <f t="shared" si="11"/>
        <v>-13.472465705973624</v>
      </c>
    </row>
    <row r="31" spans="1:30" x14ac:dyDescent="0.45">
      <c r="A31">
        <v>1877</v>
      </c>
      <c r="B31" s="18">
        <v>0.69025300000000001</v>
      </c>
      <c r="C31" s="18">
        <v>8.8459999999999997E-3</v>
      </c>
      <c r="D31" s="11">
        <v>0</v>
      </c>
      <c r="E31" s="11">
        <v>0</v>
      </c>
      <c r="F31" s="18">
        <v>3.1669930000000002</v>
      </c>
      <c r="H31">
        <f t="shared" si="8"/>
        <v>11.736743000000001</v>
      </c>
      <c r="I31">
        <f t="shared" si="9"/>
        <v>74.634494000000018</v>
      </c>
      <c r="J31">
        <f t="shared" si="4"/>
        <v>86.371237000000022</v>
      </c>
      <c r="P31" s="9">
        <f t="shared" si="0"/>
        <v>0</v>
      </c>
      <c r="S31" s="9" t="e">
        <f t="shared" si="1"/>
        <v>#DIV/0!</v>
      </c>
      <c r="T31" s="9" t="e">
        <f t="shared" si="1"/>
        <v>#DIV/0!</v>
      </c>
      <c r="U31" s="9" t="e">
        <f t="shared" si="12"/>
        <v>#DIV/0!</v>
      </c>
      <c r="V31" s="9"/>
      <c r="W31">
        <v>1877</v>
      </c>
      <c r="X31" s="9" t="e">
        <f t="shared" si="5"/>
        <v>#DIV/0!</v>
      </c>
      <c r="Y31" s="9" t="e">
        <f t="shared" si="6"/>
        <v>#DIV/0!</v>
      </c>
      <c r="Z31" s="9" t="e">
        <f t="shared" si="7"/>
        <v>#DIV/0!</v>
      </c>
      <c r="AA31" s="9">
        <f t="shared" si="3"/>
        <v>0</v>
      </c>
      <c r="AC31">
        <f t="shared" si="10"/>
        <v>261.89623073245895</v>
      </c>
      <c r="AD31">
        <f t="shared" si="11"/>
        <v>-14.103769267541077</v>
      </c>
    </row>
    <row r="32" spans="1:30" x14ac:dyDescent="0.45">
      <c r="A32">
        <v>1878</v>
      </c>
      <c r="B32" s="18">
        <v>0.69449700000000003</v>
      </c>
      <c r="C32" s="18">
        <v>1.0069E-2</v>
      </c>
      <c r="D32" s="11">
        <v>0</v>
      </c>
      <c r="E32" s="11">
        <v>0</v>
      </c>
      <c r="F32" s="18">
        <v>3.1993450000000001</v>
      </c>
      <c r="H32">
        <f t="shared" si="8"/>
        <v>12.441309</v>
      </c>
      <c r="I32">
        <f t="shared" si="9"/>
        <v>77.833839000000012</v>
      </c>
      <c r="J32">
        <f t="shared" si="4"/>
        <v>90.275148000000016</v>
      </c>
      <c r="P32" s="9">
        <f t="shared" si="0"/>
        <v>0</v>
      </c>
      <c r="S32" s="9" t="e">
        <f t="shared" si="1"/>
        <v>#DIV/0!</v>
      </c>
      <c r="T32" s="9" t="e">
        <f t="shared" si="1"/>
        <v>#DIV/0!</v>
      </c>
      <c r="U32" s="9" t="e">
        <f t="shared" si="12"/>
        <v>#DIV/0!</v>
      </c>
      <c r="V32" s="9"/>
      <c r="W32">
        <v>1878</v>
      </c>
      <c r="X32" s="9" t="e">
        <f t="shared" si="5"/>
        <v>#DIV/0!</v>
      </c>
      <c r="Y32" s="9" t="e">
        <f t="shared" si="6"/>
        <v>#DIV/0!</v>
      </c>
      <c r="Z32" s="9" t="e">
        <f t="shared" si="7"/>
        <v>#DIV/0!</v>
      </c>
      <c r="AA32" s="9">
        <f t="shared" si="3"/>
        <v>0</v>
      </c>
      <c r="AC32">
        <f t="shared" si="10"/>
        <v>261.2587516144394</v>
      </c>
      <c r="AD32">
        <f t="shared" si="11"/>
        <v>-14.741248385560603</v>
      </c>
    </row>
    <row r="33" spans="1:30" x14ac:dyDescent="0.45">
      <c r="A33">
        <v>1879</v>
      </c>
      <c r="B33" s="18">
        <v>0.74234800000000001</v>
      </c>
      <c r="C33" s="18">
        <v>1.2688E-2</v>
      </c>
      <c r="D33" s="11">
        <v>0</v>
      </c>
      <c r="E33" s="11">
        <v>0</v>
      </c>
      <c r="F33" s="18">
        <v>3.2200099999999998</v>
      </c>
      <c r="H33">
        <f t="shared" si="8"/>
        <v>13.196345000000001</v>
      </c>
      <c r="I33">
        <f t="shared" si="9"/>
        <v>81.053849000000014</v>
      </c>
      <c r="J33">
        <f t="shared" si="4"/>
        <v>94.250194000000022</v>
      </c>
      <c r="P33" s="9">
        <f t="shared" si="0"/>
        <v>0</v>
      </c>
      <c r="S33" s="9" t="e">
        <f t="shared" si="1"/>
        <v>#DIV/0!</v>
      </c>
      <c r="T33" s="9" t="e">
        <f t="shared" si="1"/>
        <v>#DIV/0!</v>
      </c>
      <c r="U33" s="9" t="e">
        <f t="shared" si="12"/>
        <v>#DIV/0!</v>
      </c>
      <c r="V33" s="9"/>
      <c r="W33">
        <v>1879</v>
      </c>
      <c r="X33" s="9" t="e">
        <f t="shared" si="5"/>
        <v>#DIV/0!</v>
      </c>
      <c r="Y33" s="9" t="e">
        <f t="shared" si="6"/>
        <v>#DIV/0!</v>
      </c>
      <c r="Z33" s="9" t="e">
        <f t="shared" si="7"/>
        <v>#DIV/0!</v>
      </c>
      <c r="AA33" s="9">
        <f t="shared" si="3"/>
        <v>0</v>
      </c>
      <c r="AC33">
        <f t="shared" si="10"/>
        <v>260.60965668933301</v>
      </c>
      <c r="AD33">
        <f t="shared" si="11"/>
        <v>-15.390343310667003</v>
      </c>
    </row>
    <row r="34" spans="1:30" x14ac:dyDescent="0.45">
      <c r="A34">
        <v>1880</v>
      </c>
      <c r="B34" s="18">
        <v>0.83849399999999996</v>
      </c>
      <c r="C34" s="18">
        <v>1.5398E-2</v>
      </c>
      <c r="D34" s="11">
        <v>0</v>
      </c>
      <c r="E34" s="11">
        <v>0</v>
      </c>
      <c r="F34" s="18">
        <v>3.2112850000000002</v>
      </c>
      <c r="H34">
        <f t="shared" si="8"/>
        <v>14.050237000000001</v>
      </c>
      <c r="I34">
        <f t="shared" si="9"/>
        <v>84.265134000000018</v>
      </c>
      <c r="J34">
        <f t="shared" si="4"/>
        <v>98.315371000000013</v>
      </c>
      <c r="P34" s="9">
        <f t="shared" si="0"/>
        <v>0</v>
      </c>
      <c r="S34" s="9" t="e">
        <f t="shared" si="1"/>
        <v>#DIV/0!</v>
      </c>
      <c r="T34" s="9" t="e">
        <f t="shared" si="1"/>
        <v>#DIV/0!</v>
      </c>
      <c r="U34" s="9" t="e">
        <f t="shared" si="12"/>
        <v>#DIV/0!</v>
      </c>
      <c r="V34" s="9"/>
      <c r="W34">
        <v>1880</v>
      </c>
      <c r="X34" s="9" t="e">
        <f t="shared" si="5"/>
        <v>#DIV/0!</v>
      </c>
      <c r="Y34" s="9" t="e">
        <f t="shared" si="6"/>
        <v>#DIV/0!</v>
      </c>
      <c r="Z34" s="9" t="e">
        <f t="shared" si="7"/>
        <v>#DIV/0!</v>
      </c>
      <c r="AA34" s="9">
        <f t="shared" si="3"/>
        <v>0</v>
      </c>
      <c r="AC34">
        <f t="shared" si="10"/>
        <v>259.94584405411842</v>
      </c>
      <c r="AD34">
        <f t="shared" si="11"/>
        <v>-16.054155945881604</v>
      </c>
    </row>
    <row r="35" spans="1:30" x14ac:dyDescent="0.45">
      <c r="A35">
        <v>1881</v>
      </c>
      <c r="B35" s="18">
        <v>0.86531000000000002</v>
      </c>
      <c r="C35" s="18">
        <v>1.7278000000000002E-2</v>
      </c>
      <c r="D35" s="11">
        <v>0</v>
      </c>
      <c r="E35" s="11">
        <v>0</v>
      </c>
      <c r="F35" s="18">
        <v>3.2624849999999999</v>
      </c>
      <c r="H35">
        <f t="shared" si="8"/>
        <v>14.932825000000001</v>
      </c>
      <c r="I35">
        <f t="shared" si="9"/>
        <v>87.527619000000016</v>
      </c>
      <c r="J35">
        <f t="shared" si="4"/>
        <v>102.46044400000002</v>
      </c>
      <c r="P35" s="9">
        <f t="shared" si="0"/>
        <v>0</v>
      </c>
      <c r="S35" s="9" t="e">
        <f t="shared" si="1"/>
        <v>#DIV/0!</v>
      </c>
      <c r="T35" s="9" t="e">
        <f t="shared" si="1"/>
        <v>#DIV/0!</v>
      </c>
      <c r="U35" s="9" t="e">
        <f t="shared" si="12"/>
        <v>#DIV/0!</v>
      </c>
      <c r="V35" s="9"/>
      <c r="W35">
        <v>1881</v>
      </c>
      <c r="X35" s="9" t="e">
        <f t="shared" si="5"/>
        <v>#DIV/0!</v>
      </c>
      <c r="Y35" s="9" t="e">
        <f t="shared" si="6"/>
        <v>#DIV/0!</v>
      </c>
      <c r="Z35" s="9" t="e">
        <f t="shared" si="7"/>
        <v>#DIV/0!</v>
      </c>
      <c r="AA35" s="9">
        <f t="shared" si="3"/>
        <v>0</v>
      </c>
      <c r="AC35">
        <f t="shared" si="10"/>
        <v>259.26898500682796</v>
      </c>
      <c r="AD35">
        <f t="shared" si="11"/>
        <v>-16.731014993172014</v>
      </c>
    </row>
    <row r="36" spans="1:30" x14ac:dyDescent="0.45">
      <c r="A36">
        <v>1882</v>
      </c>
      <c r="B36" s="18">
        <v>0.91298800000000002</v>
      </c>
      <c r="C36" s="18">
        <v>1.8976E-2</v>
      </c>
      <c r="D36" s="18">
        <v>1.65E-4</v>
      </c>
      <c r="E36" s="11">
        <v>0</v>
      </c>
      <c r="F36" s="18">
        <v>3.2969569999999999</v>
      </c>
      <c r="H36">
        <f t="shared" si="8"/>
        <v>15.864954000000001</v>
      </c>
      <c r="I36">
        <f t="shared" si="9"/>
        <v>90.824576000000022</v>
      </c>
      <c r="J36">
        <f t="shared" si="4"/>
        <v>106.68953000000002</v>
      </c>
      <c r="P36" s="9">
        <f t="shared" si="0"/>
        <v>0</v>
      </c>
      <c r="S36" s="9" t="e">
        <f t="shared" si="1"/>
        <v>#DIV/0!</v>
      </c>
      <c r="T36" s="9" t="e">
        <f t="shared" si="1"/>
        <v>#DIV/0!</v>
      </c>
      <c r="U36" s="9" t="e">
        <f t="shared" si="12"/>
        <v>#DIV/0!</v>
      </c>
      <c r="V36" s="9"/>
      <c r="W36">
        <v>1882</v>
      </c>
      <c r="X36" s="9" t="e">
        <f t="shared" si="5"/>
        <v>#DIV/0!</v>
      </c>
      <c r="Y36" s="9" t="e">
        <f t="shared" si="6"/>
        <v>#DIV/0!</v>
      </c>
      <c r="Z36" s="9" t="e">
        <f t="shared" si="7"/>
        <v>#DIV/0!</v>
      </c>
      <c r="AA36" s="9">
        <f t="shared" si="3"/>
        <v>0</v>
      </c>
      <c r="AC36">
        <f t="shared" si="10"/>
        <v>258.5784072725229</v>
      </c>
      <c r="AD36">
        <f t="shared" si="11"/>
        <v>-17.421592727477108</v>
      </c>
    </row>
    <row r="37" spans="1:30" x14ac:dyDescent="0.45">
      <c r="A37">
        <v>1883</v>
      </c>
      <c r="B37" s="18">
        <v>0.97434799999999999</v>
      </c>
      <c r="C37" s="18">
        <v>1.6544E-2</v>
      </c>
      <c r="D37" s="18">
        <v>3.8099999999999999E-4</v>
      </c>
      <c r="E37" s="11">
        <v>0</v>
      </c>
      <c r="F37" s="18">
        <v>3.338025</v>
      </c>
      <c r="H37">
        <f t="shared" si="8"/>
        <v>16.856227000000001</v>
      </c>
      <c r="I37">
        <f t="shared" si="9"/>
        <v>94.162601000000024</v>
      </c>
      <c r="J37">
        <f t="shared" si="4"/>
        <v>111.01882800000003</v>
      </c>
      <c r="P37" s="9">
        <f t="shared" si="0"/>
        <v>0</v>
      </c>
      <c r="S37" s="9" t="e">
        <f t="shared" si="1"/>
        <v>#DIV/0!</v>
      </c>
      <c r="T37" s="9" t="e">
        <f t="shared" si="1"/>
        <v>#DIV/0!</v>
      </c>
      <c r="U37" s="9" t="e">
        <f t="shared" si="12"/>
        <v>#DIV/0!</v>
      </c>
      <c r="V37" s="9"/>
      <c r="W37">
        <v>1883</v>
      </c>
      <c r="X37" s="9" t="e">
        <f t="shared" si="5"/>
        <v>#DIV/0!</v>
      </c>
      <c r="Y37" s="9" t="e">
        <f t="shared" si="6"/>
        <v>#DIV/0!</v>
      </c>
      <c r="Z37" s="9" t="e">
        <f t="shared" si="7"/>
        <v>#DIV/0!</v>
      </c>
      <c r="AA37" s="9">
        <f t="shared" si="3"/>
        <v>0</v>
      </c>
      <c r="AC37">
        <f t="shared" si="10"/>
        <v>257.87146567711159</v>
      </c>
      <c r="AD37">
        <f t="shared" si="11"/>
        <v>-18.128534322888402</v>
      </c>
    </row>
    <row r="38" spans="1:30" x14ac:dyDescent="0.45">
      <c r="A38">
        <v>1884</v>
      </c>
      <c r="B38" s="18">
        <v>0.98289400000000005</v>
      </c>
      <c r="C38" s="18">
        <v>1.8363999999999998E-2</v>
      </c>
      <c r="D38" s="18">
        <v>1.1720000000000001E-3</v>
      </c>
      <c r="E38" s="11">
        <v>0</v>
      </c>
      <c r="F38" s="18">
        <v>3.3710110000000002</v>
      </c>
      <c r="H38">
        <f t="shared" si="8"/>
        <v>17.858657000000001</v>
      </c>
      <c r="I38">
        <f t="shared" si="9"/>
        <v>97.533612000000019</v>
      </c>
      <c r="J38">
        <f t="shared" si="4"/>
        <v>115.39226900000003</v>
      </c>
      <c r="P38" s="9">
        <f t="shared" si="0"/>
        <v>0</v>
      </c>
      <c r="S38" s="9" t="e">
        <f t="shared" ref="S38:T69" si="13">($A38-$A$127)/($A$133-$A$127)*(S$133-S$127)+S$127</f>
        <v>#DIV/0!</v>
      </c>
      <c r="T38" s="9" t="e">
        <f t="shared" si="13"/>
        <v>#DIV/0!</v>
      </c>
      <c r="U38" s="9" t="e">
        <f t="shared" si="12"/>
        <v>#DIV/0!</v>
      </c>
      <c r="V38" s="9"/>
      <c r="W38">
        <v>1884</v>
      </c>
      <c r="X38" s="9" t="e">
        <f t="shared" si="5"/>
        <v>#DIV/0!</v>
      </c>
      <c r="Y38" s="9" t="e">
        <f t="shared" si="6"/>
        <v>#DIV/0!</v>
      </c>
      <c r="Z38" s="9" t="e">
        <f t="shared" si="7"/>
        <v>#DIV/0!</v>
      </c>
      <c r="AA38" s="9">
        <f t="shared" si="3"/>
        <v>0</v>
      </c>
      <c r="AC38">
        <f t="shared" si="10"/>
        <v>257.15731586391388</v>
      </c>
      <c r="AD38">
        <f t="shared" si="11"/>
        <v>-18.842684136086103</v>
      </c>
    </row>
    <row r="39" spans="1:30" x14ac:dyDescent="0.45">
      <c r="A39">
        <v>1885</v>
      </c>
      <c r="B39" s="18">
        <v>0.98719000000000001</v>
      </c>
      <c r="C39" s="18">
        <v>1.9002999999999999E-2</v>
      </c>
      <c r="D39" s="18">
        <v>3.715E-3</v>
      </c>
      <c r="E39" s="11">
        <v>0</v>
      </c>
      <c r="F39" s="18">
        <v>3.4007900000000002</v>
      </c>
      <c r="H39">
        <f t="shared" si="8"/>
        <v>18.868565</v>
      </c>
      <c r="I39">
        <f t="shared" si="9"/>
        <v>100.93440200000002</v>
      </c>
      <c r="J39">
        <f t="shared" si="4"/>
        <v>119.80296700000002</v>
      </c>
      <c r="P39" s="9">
        <f t="shared" si="0"/>
        <v>0</v>
      </c>
      <c r="S39" s="9" t="e">
        <f t="shared" si="13"/>
        <v>#DIV/0!</v>
      </c>
      <c r="T39" s="9" t="e">
        <f t="shared" si="13"/>
        <v>#DIV/0!</v>
      </c>
      <c r="U39" s="9" t="e">
        <f t="shared" si="12"/>
        <v>#DIV/0!</v>
      </c>
      <c r="V39" s="9"/>
      <c r="W39">
        <v>1885</v>
      </c>
      <c r="X39" s="9" t="e">
        <f t="shared" si="5"/>
        <v>#DIV/0!</v>
      </c>
      <c r="Y39" s="9" t="e">
        <f t="shared" si="6"/>
        <v>#DIV/0!</v>
      </c>
      <c r="Z39" s="9" t="e">
        <f t="shared" si="7"/>
        <v>#DIV/0!</v>
      </c>
      <c r="AA39" s="9">
        <f t="shared" si="3"/>
        <v>0</v>
      </c>
      <c r="AC39">
        <f t="shared" si="10"/>
        <v>256.43708226461041</v>
      </c>
      <c r="AD39">
        <f t="shared" si="11"/>
        <v>-19.562917735389593</v>
      </c>
    </row>
    <row r="40" spans="1:30" x14ac:dyDescent="0.45">
      <c r="A40">
        <v>1886</v>
      </c>
      <c r="B40" s="18">
        <v>0.99618499999999999</v>
      </c>
      <c r="C40" s="18">
        <v>2.1869E-2</v>
      </c>
      <c r="D40" s="18">
        <v>7.6759999999999997E-3</v>
      </c>
      <c r="E40" s="11">
        <v>0</v>
      </c>
      <c r="F40" s="18">
        <v>3.4146719999999999</v>
      </c>
      <c r="H40">
        <f t="shared" si="8"/>
        <v>19.894295</v>
      </c>
      <c r="I40">
        <f t="shared" si="9"/>
        <v>104.34907400000002</v>
      </c>
      <c r="J40">
        <f t="shared" si="4"/>
        <v>124.24336900000002</v>
      </c>
      <c r="P40" s="9">
        <f t="shared" si="0"/>
        <v>0</v>
      </c>
      <c r="S40" s="9" t="e">
        <f t="shared" si="13"/>
        <v>#DIV/0!</v>
      </c>
      <c r="T40" s="9" t="e">
        <f t="shared" si="13"/>
        <v>#DIV/0!</v>
      </c>
      <c r="U40" s="9" t="e">
        <f t="shared" si="12"/>
        <v>#DIV/0!</v>
      </c>
      <c r="V40" s="9"/>
      <c r="W40">
        <v>1886</v>
      </c>
      <c r="X40" s="9" t="e">
        <f t="shared" si="5"/>
        <v>#DIV/0!</v>
      </c>
      <c r="Y40" s="9" t="e">
        <f t="shared" si="6"/>
        <v>#DIV/0!</v>
      </c>
      <c r="Z40" s="9" t="e">
        <f t="shared" si="7"/>
        <v>#DIV/0!</v>
      </c>
      <c r="AA40" s="9">
        <f t="shared" si="3"/>
        <v>0</v>
      </c>
      <c r="AC40">
        <f t="shared" si="10"/>
        <v>255.71199822693328</v>
      </c>
      <c r="AD40">
        <f t="shared" si="11"/>
        <v>-20.288001773066714</v>
      </c>
    </row>
    <row r="41" spans="1:30" x14ac:dyDescent="0.45">
      <c r="A41">
        <v>1887</v>
      </c>
      <c r="B41" s="18">
        <v>1.041731</v>
      </c>
      <c r="C41" s="18">
        <v>2.3525999999999998E-2</v>
      </c>
      <c r="D41" s="18">
        <v>1.1787000000000001E-2</v>
      </c>
      <c r="E41" s="11">
        <v>0</v>
      </c>
      <c r="F41" s="18">
        <v>3.4292159999999998</v>
      </c>
      <c r="H41">
        <f t="shared" si="8"/>
        <v>20.971339</v>
      </c>
      <c r="I41">
        <f t="shared" si="9"/>
        <v>107.77829000000001</v>
      </c>
      <c r="J41">
        <f t="shared" si="4"/>
        <v>128.74962900000003</v>
      </c>
      <c r="P41" s="9">
        <f t="shared" si="0"/>
        <v>0</v>
      </c>
      <c r="S41" s="9" t="e">
        <f t="shared" si="13"/>
        <v>#DIV/0!</v>
      </c>
      <c r="T41" s="9" t="e">
        <f t="shared" si="13"/>
        <v>#DIV/0!</v>
      </c>
      <c r="U41" s="9" t="e">
        <f t="shared" si="12"/>
        <v>#DIV/0!</v>
      </c>
      <c r="V41" s="9"/>
      <c r="W41">
        <v>1887</v>
      </c>
      <c r="X41" s="9" t="e">
        <f t="shared" si="5"/>
        <v>#DIV/0!</v>
      </c>
      <c r="Y41" s="9" t="e">
        <f t="shared" si="6"/>
        <v>#DIV/0!</v>
      </c>
      <c r="Z41" s="9" t="e">
        <f t="shared" si="7"/>
        <v>#DIV/0!</v>
      </c>
      <c r="AA41" s="9">
        <f t="shared" si="3"/>
        <v>0</v>
      </c>
      <c r="AC41">
        <f t="shared" si="10"/>
        <v>254.97616007632826</v>
      </c>
      <c r="AD41">
        <f t="shared" si="11"/>
        <v>-21.023839923671758</v>
      </c>
    </row>
    <row r="42" spans="1:30" x14ac:dyDescent="0.45">
      <c r="A42">
        <v>1888</v>
      </c>
      <c r="B42" s="18">
        <v>1.1511849999999999</v>
      </c>
      <c r="C42" s="18">
        <v>2.4625999999999999E-2</v>
      </c>
      <c r="D42" s="18">
        <v>1.6774000000000001E-2</v>
      </c>
      <c r="E42" s="11">
        <v>0</v>
      </c>
      <c r="F42" s="18">
        <v>3.4453900000000002</v>
      </c>
      <c r="H42">
        <f t="shared" si="8"/>
        <v>22.163924000000002</v>
      </c>
      <c r="I42">
        <f t="shared" si="9"/>
        <v>111.22368000000002</v>
      </c>
      <c r="J42">
        <f t="shared" si="4"/>
        <v>133.38760400000001</v>
      </c>
      <c r="P42" s="9">
        <f t="shared" si="0"/>
        <v>0</v>
      </c>
      <c r="S42" s="9" t="e">
        <f t="shared" si="13"/>
        <v>#DIV/0!</v>
      </c>
      <c r="T42" s="9" t="e">
        <f t="shared" si="13"/>
        <v>#DIV/0!</v>
      </c>
      <c r="U42" s="9" t="e">
        <f t="shared" si="12"/>
        <v>#DIV/0!</v>
      </c>
      <c r="V42" s="9"/>
      <c r="W42">
        <v>1888</v>
      </c>
      <c r="X42" s="9" t="e">
        <f t="shared" si="5"/>
        <v>#DIV/0!</v>
      </c>
      <c r="Y42" s="9" t="e">
        <f t="shared" si="6"/>
        <v>#DIV/0!</v>
      </c>
      <c r="Z42" s="9" t="e">
        <f t="shared" si="7"/>
        <v>#DIV/0!</v>
      </c>
      <c r="AA42" s="9">
        <f t="shared" si="3"/>
        <v>0</v>
      </c>
      <c r="AC42">
        <f t="shared" si="10"/>
        <v>254.2188138631598</v>
      </c>
      <c r="AD42">
        <f t="shared" si="11"/>
        <v>-21.781186136840194</v>
      </c>
    </row>
    <row r="43" spans="1:30" x14ac:dyDescent="0.45">
      <c r="A43">
        <v>1889</v>
      </c>
      <c r="B43" s="18">
        <v>1.1514709999999999</v>
      </c>
      <c r="C43" s="18">
        <v>2.8458000000000001E-2</v>
      </c>
      <c r="D43" s="18">
        <v>1.2227E-2</v>
      </c>
      <c r="E43" s="11">
        <v>0</v>
      </c>
      <c r="F43" s="18">
        <v>3.4666480000000002</v>
      </c>
      <c r="H43">
        <f t="shared" si="8"/>
        <v>23.356080000000002</v>
      </c>
      <c r="I43">
        <f t="shared" si="9"/>
        <v>114.69032800000002</v>
      </c>
      <c r="J43">
        <f t="shared" si="4"/>
        <v>138.04640800000001</v>
      </c>
      <c r="P43" s="9">
        <f t="shared" si="0"/>
        <v>0</v>
      </c>
      <c r="S43" s="9" t="e">
        <f t="shared" si="13"/>
        <v>#DIV/0!</v>
      </c>
      <c r="T43" s="9" t="e">
        <f t="shared" si="13"/>
        <v>#DIV/0!</v>
      </c>
      <c r="U43" s="9" t="e">
        <f t="shared" si="12"/>
        <v>#DIV/0!</v>
      </c>
      <c r="V43" s="9"/>
      <c r="W43">
        <v>1889</v>
      </c>
      <c r="X43" s="9" t="e">
        <f t="shared" si="5"/>
        <v>#DIV/0!</v>
      </c>
      <c r="Y43" s="9" t="e">
        <f t="shared" si="6"/>
        <v>#DIV/0!</v>
      </c>
      <c r="Z43" s="9" t="e">
        <f t="shared" si="7"/>
        <v>#DIV/0!</v>
      </c>
      <c r="AA43" s="9">
        <f t="shared" si="3"/>
        <v>0</v>
      </c>
      <c r="AC43">
        <f t="shared" si="10"/>
        <v>253.45806643194382</v>
      </c>
      <c r="AD43">
        <f t="shared" si="11"/>
        <v>-22.541933568056184</v>
      </c>
    </row>
    <row r="44" spans="1:30" x14ac:dyDescent="0.45">
      <c r="A44">
        <v>1890</v>
      </c>
      <c r="B44" s="18">
        <v>1.252461</v>
      </c>
      <c r="C44" s="18">
        <v>3.4706000000000001E-2</v>
      </c>
      <c r="D44" s="18">
        <v>1.1688E-2</v>
      </c>
      <c r="E44" s="11">
        <v>0</v>
      </c>
      <c r="F44" s="18">
        <v>3.5862799999999999</v>
      </c>
      <c r="H44">
        <f t="shared" si="8"/>
        <v>24.654935000000002</v>
      </c>
      <c r="I44">
        <f t="shared" si="9"/>
        <v>118.27660800000002</v>
      </c>
      <c r="J44">
        <f t="shared" si="4"/>
        <v>142.93154300000003</v>
      </c>
      <c r="P44" s="9">
        <f t="shared" si="0"/>
        <v>0</v>
      </c>
      <c r="S44" s="9" t="e">
        <f t="shared" si="13"/>
        <v>#DIV/0!</v>
      </c>
      <c r="T44" s="9" t="e">
        <f t="shared" si="13"/>
        <v>#DIV/0!</v>
      </c>
      <c r="U44" s="9" t="e">
        <f t="shared" si="12"/>
        <v>#DIV/0!</v>
      </c>
      <c r="V44" s="9"/>
      <c r="W44">
        <v>1890</v>
      </c>
      <c r="X44" s="9" t="e">
        <f t="shared" si="5"/>
        <v>#DIV/0!</v>
      </c>
      <c r="Y44" s="9" t="e">
        <f t="shared" si="6"/>
        <v>#DIV/0!</v>
      </c>
      <c r="Z44" s="9" t="e">
        <f t="shared" si="7"/>
        <v>#DIV/0!</v>
      </c>
      <c r="AA44" s="9">
        <f t="shared" si="3"/>
        <v>0</v>
      </c>
      <c r="AC44">
        <f t="shared" si="10"/>
        <v>252.66036086150271</v>
      </c>
      <c r="AD44">
        <f t="shared" si="11"/>
        <v>-23.339639138497297</v>
      </c>
    </row>
    <row r="45" spans="1:30" x14ac:dyDescent="0.45">
      <c r="A45">
        <v>1891</v>
      </c>
      <c r="B45" s="18">
        <v>1.3094650000000001</v>
      </c>
      <c r="C45" s="18">
        <v>4.0887E-2</v>
      </c>
      <c r="D45" s="18">
        <v>8.9470000000000001E-3</v>
      </c>
      <c r="E45" s="11">
        <v>0</v>
      </c>
      <c r="F45" s="18">
        <v>3.6838259999999998</v>
      </c>
      <c r="H45">
        <f t="shared" si="8"/>
        <v>26.014234000000002</v>
      </c>
      <c r="I45">
        <f t="shared" si="9"/>
        <v>121.96043400000002</v>
      </c>
      <c r="J45">
        <f t="shared" si="4"/>
        <v>147.97466800000001</v>
      </c>
      <c r="P45" s="9">
        <f t="shared" si="0"/>
        <v>0</v>
      </c>
      <c r="S45" s="9" t="e">
        <f t="shared" si="13"/>
        <v>#DIV/0!</v>
      </c>
      <c r="T45" s="9" t="e">
        <f t="shared" si="13"/>
        <v>#DIV/0!</v>
      </c>
      <c r="U45" s="9" t="e">
        <f t="shared" si="12"/>
        <v>#DIV/0!</v>
      </c>
      <c r="V45" s="9"/>
      <c r="W45">
        <v>1891</v>
      </c>
      <c r="X45" s="9" t="e">
        <f t="shared" si="5"/>
        <v>#DIV/0!</v>
      </c>
      <c r="Y45" s="9" t="e">
        <f t="shared" si="6"/>
        <v>#DIV/0!</v>
      </c>
      <c r="Z45" s="9" t="e">
        <f t="shared" si="7"/>
        <v>#DIV/0!</v>
      </c>
      <c r="AA45" s="9">
        <f t="shared" si="3"/>
        <v>0</v>
      </c>
      <c r="AC45">
        <f t="shared" si="10"/>
        <v>251.83685671987084</v>
      </c>
      <c r="AD45">
        <f t="shared" si="11"/>
        <v>-24.163143280129166</v>
      </c>
    </row>
    <row r="46" spans="1:30" x14ac:dyDescent="0.45">
      <c r="A46">
        <v>1892</v>
      </c>
      <c r="B46" s="18">
        <v>1.322511</v>
      </c>
      <c r="C46" s="18">
        <v>4.0254999999999999E-2</v>
      </c>
      <c r="D46" s="18">
        <v>7.7749999999999998E-3</v>
      </c>
      <c r="E46" s="11">
        <v>0</v>
      </c>
      <c r="F46" s="18">
        <v>3.7406440000000001</v>
      </c>
      <c r="H46">
        <f t="shared" si="8"/>
        <v>27.384775000000001</v>
      </c>
      <c r="I46">
        <f t="shared" si="9"/>
        <v>125.70107800000002</v>
      </c>
      <c r="J46">
        <f t="shared" si="4"/>
        <v>153.08585300000001</v>
      </c>
      <c r="P46" s="9">
        <f t="shared" si="0"/>
        <v>0</v>
      </c>
      <c r="S46" s="9" t="e">
        <f t="shared" si="13"/>
        <v>#DIV/0!</v>
      </c>
      <c r="T46" s="9" t="e">
        <f t="shared" si="13"/>
        <v>#DIV/0!</v>
      </c>
      <c r="U46" s="9" t="e">
        <f t="shared" si="12"/>
        <v>#DIV/0!</v>
      </c>
      <c r="V46" s="9"/>
      <c r="W46">
        <v>1892</v>
      </c>
      <c r="X46" s="9" t="e">
        <f t="shared" si="5"/>
        <v>#DIV/0!</v>
      </c>
      <c r="Y46" s="9" t="e">
        <f t="shared" si="6"/>
        <v>#DIV/0!</v>
      </c>
      <c r="Z46" s="9" t="e">
        <f t="shared" si="7"/>
        <v>#DIV/0!</v>
      </c>
      <c r="AA46" s="9">
        <f t="shared" si="3"/>
        <v>0</v>
      </c>
      <c r="AC46">
        <f t="shared" si="10"/>
        <v>251.00223889537773</v>
      </c>
      <c r="AD46">
        <f t="shared" si="11"/>
        <v>-24.997761104622256</v>
      </c>
    </row>
    <row r="47" spans="1:30" x14ac:dyDescent="0.45">
      <c r="A47">
        <v>1893</v>
      </c>
      <c r="B47" s="18">
        <v>1.304233</v>
      </c>
      <c r="C47" s="18">
        <v>4.2617000000000002E-2</v>
      </c>
      <c r="D47" s="18">
        <v>7.2880000000000002E-3</v>
      </c>
      <c r="E47" s="11">
        <v>0</v>
      </c>
      <c r="F47" s="18">
        <v>3.7809309999999998</v>
      </c>
      <c r="H47">
        <f t="shared" si="8"/>
        <v>28.738913</v>
      </c>
      <c r="I47">
        <f t="shared" si="9"/>
        <v>129.48200900000003</v>
      </c>
      <c r="J47">
        <f t="shared" si="4"/>
        <v>158.22092200000003</v>
      </c>
      <c r="P47" s="9">
        <f t="shared" si="0"/>
        <v>0</v>
      </c>
      <c r="S47" s="9" t="e">
        <f t="shared" si="13"/>
        <v>#DIV/0!</v>
      </c>
      <c r="T47" s="9" t="e">
        <f t="shared" si="13"/>
        <v>#DIV/0!</v>
      </c>
      <c r="U47" s="9" t="e">
        <f t="shared" si="12"/>
        <v>#DIV/0!</v>
      </c>
      <c r="V47" s="9"/>
      <c r="W47">
        <v>1893</v>
      </c>
      <c r="X47" s="9" t="e">
        <f t="shared" si="5"/>
        <v>#DIV/0!</v>
      </c>
      <c r="Y47" s="9" t="e">
        <f t="shared" si="6"/>
        <v>#DIV/0!</v>
      </c>
      <c r="Z47" s="9" t="e">
        <f t="shared" si="7"/>
        <v>#DIV/0!</v>
      </c>
      <c r="AA47" s="9">
        <f t="shared" si="3"/>
        <v>0</v>
      </c>
      <c r="AC47">
        <f t="shared" si="10"/>
        <v>250.16372099446008</v>
      </c>
      <c r="AD47">
        <f t="shared" si="11"/>
        <v>-25.836279005539932</v>
      </c>
    </row>
    <row r="48" spans="1:30" x14ac:dyDescent="0.45">
      <c r="A48">
        <v>1894</v>
      </c>
      <c r="B48" s="18">
        <v>1.352897</v>
      </c>
      <c r="C48" s="18">
        <v>4.1778999999999997E-2</v>
      </c>
      <c r="D48" s="18">
        <v>6.698E-3</v>
      </c>
      <c r="E48" s="11">
        <v>0</v>
      </c>
      <c r="F48" s="18">
        <v>3.82464</v>
      </c>
      <c r="H48">
        <f t="shared" si="8"/>
        <v>30.140287000000001</v>
      </c>
      <c r="I48">
        <f t="shared" si="9"/>
        <v>133.30664900000002</v>
      </c>
      <c r="J48">
        <f t="shared" si="4"/>
        <v>163.44693600000002</v>
      </c>
      <c r="P48" s="9">
        <f t="shared" si="0"/>
        <v>0</v>
      </c>
      <c r="S48" s="9" t="e">
        <f t="shared" si="13"/>
        <v>#DIV/0!</v>
      </c>
      <c r="T48" s="9" t="e">
        <f t="shared" si="13"/>
        <v>#DIV/0!</v>
      </c>
      <c r="U48" s="9" t="e">
        <f t="shared" si="12"/>
        <v>#DIV/0!</v>
      </c>
      <c r="V48" s="9"/>
      <c r="W48">
        <v>1894</v>
      </c>
      <c r="X48" s="9" t="e">
        <f t="shared" si="5"/>
        <v>#DIV/0!</v>
      </c>
      <c r="Y48" s="9" t="e">
        <f t="shared" si="6"/>
        <v>#DIV/0!</v>
      </c>
      <c r="Z48" s="9" t="e">
        <f t="shared" si="7"/>
        <v>#DIV/0!</v>
      </c>
      <c r="AA48" s="9">
        <f t="shared" si="3"/>
        <v>0</v>
      </c>
      <c r="AC48">
        <f t="shared" si="10"/>
        <v>249.31035246339528</v>
      </c>
      <c r="AD48">
        <f t="shared" si="11"/>
        <v>-26.689647536604728</v>
      </c>
    </row>
    <row r="49" spans="1:36" x14ac:dyDescent="0.45">
      <c r="A49">
        <v>1895</v>
      </c>
      <c r="B49" s="18">
        <v>1.4302630000000001</v>
      </c>
      <c r="C49" s="18">
        <v>4.8614999999999998E-2</v>
      </c>
      <c r="D49" s="18">
        <v>7.0419999999999996E-3</v>
      </c>
      <c r="E49" s="11">
        <v>0</v>
      </c>
      <c r="F49" s="18">
        <v>3.8634430000000002</v>
      </c>
      <c r="H49">
        <f t="shared" si="8"/>
        <v>31.626207000000001</v>
      </c>
      <c r="I49">
        <f t="shared" si="9"/>
        <v>137.17009200000001</v>
      </c>
      <c r="J49">
        <f t="shared" si="4"/>
        <v>168.796299</v>
      </c>
      <c r="P49" s="9">
        <f t="shared" si="0"/>
        <v>0</v>
      </c>
      <c r="S49" s="9" t="e">
        <f t="shared" si="13"/>
        <v>#DIV/0!</v>
      </c>
      <c r="T49" s="9" t="e">
        <f t="shared" si="13"/>
        <v>#DIV/0!</v>
      </c>
      <c r="U49" s="9" t="e">
        <f t="shared" si="12"/>
        <v>#DIV/0!</v>
      </c>
      <c r="V49" s="9"/>
      <c r="W49">
        <v>1895</v>
      </c>
      <c r="X49" s="9" t="e">
        <f t="shared" si="5"/>
        <v>#DIV/0!</v>
      </c>
      <c r="Y49" s="9" t="e">
        <f t="shared" si="6"/>
        <v>#DIV/0!</v>
      </c>
      <c r="Z49" s="9" t="e">
        <f t="shared" si="7"/>
        <v>#DIV/0!</v>
      </c>
      <c r="AA49" s="9">
        <f t="shared" si="3"/>
        <v>0</v>
      </c>
      <c r="AC49">
        <f t="shared" si="10"/>
        <v>248.43684197424574</v>
      </c>
      <c r="AD49">
        <f t="shared" si="11"/>
        <v>-27.563158025754269</v>
      </c>
    </row>
    <row r="50" spans="1:36" x14ac:dyDescent="0.45">
      <c r="A50">
        <v>1896</v>
      </c>
      <c r="B50" s="18">
        <v>1.474907</v>
      </c>
      <c r="C50" s="18">
        <v>5.2651000000000003E-2</v>
      </c>
      <c r="D50" s="18">
        <v>6.8479999999999999E-3</v>
      </c>
      <c r="E50" s="11">
        <v>0</v>
      </c>
      <c r="F50" s="18">
        <v>3.8938269999999999</v>
      </c>
      <c r="H50">
        <f t="shared" si="8"/>
        <v>33.160612999999998</v>
      </c>
      <c r="I50">
        <f t="shared" si="9"/>
        <v>141.063919</v>
      </c>
      <c r="J50">
        <f t="shared" si="4"/>
        <v>174.22453200000001</v>
      </c>
      <c r="P50" s="9">
        <f t="shared" si="0"/>
        <v>0</v>
      </c>
      <c r="S50" s="9" t="e">
        <f t="shared" si="13"/>
        <v>#DIV/0!</v>
      </c>
      <c r="T50" s="9" t="e">
        <f t="shared" si="13"/>
        <v>#DIV/0!</v>
      </c>
      <c r="U50" s="9" t="e">
        <f t="shared" si="12"/>
        <v>#DIV/0!</v>
      </c>
      <c r="V50" s="9"/>
      <c r="W50">
        <v>1896</v>
      </c>
      <c r="X50" s="9" t="e">
        <f t="shared" si="5"/>
        <v>#DIV/0!</v>
      </c>
      <c r="Y50" s="9" t="e">
        <f t="shared" si="6"/>
        <v>#DIV/0!</v>
      </c>
      <c r="Z50" s="9" t="e">
        <f t="shared" si="7"/>
        <v>#DIV/0!</v>
      </c>
      <c r="AA50" s="9">
        <f t="shared" si="3"/>
        <v>0</v>
      </c>
      <c r="AC50">
        <f t="shared" si="10"/>
        <v>247.55045261105468</v>
      </c>
      <c r="AD50">
        <f t="shared" si="11"/>
        <v>-28.449547388945309</v>
      </c>
    </row>
    <row r="51" spans="1:36" x14ac:dyDescent="0.45">
      <c r="A51">
        <v>1897</v>
      </c>
      <c r="B51" s="18">
        <v>1.544133</v>
      </c>
      <c r="C51" s="18">
        <v>5.5624E-2</v>
      </c>
      <c r="D51" s="18">
        <v>7.2880000000000002E-3</v>
      </c>
      <c r="E51" s="11">
        <v>0</v>
      </c>
      <c r="F51" s="18">
        <v>3.9315229999999999</v>
      </c>
      <c r="H51">
        <f t="shared" si="8"/>
        <v>34.767657999999997</v>
      </c>
      <c r="I51">
        <f t="shared" si="9"/>
        <v>144.995442</v>
      </c>
      <c r="J51">
        <f t="shared" si="4"/>
        <v>179.76310000000001</v>
      </c>
      <c r="P51" s="9">
        <f t="shared" si="0"/>
        <v>0</v>
      </c>
      <c r="S51" s="9" t="e">
        <f t="shared" si="13"/>
        <v>#DIV/0!</v>
      </c>
      <c r="T51" s="9" t="e">
        <f t="shared" si="13"/>
        <v>#DIV/0!</v>
      </c>
      <c r="U51" s="9" t="e">
        <f t="shared" si="12"/>
        <v>#DIV/0!</v>
      </c>
      <c r="V51" s="9"/>
      <c r="W51">
        <v>1897</v>
      </c>
      <c r="X51" s="9" t="e">
        <f t="shared" si="5"/>
        <v>#DIV/0!</v>
      </c>
      <c r="Y51" s="9" t="e">
        <f t="shared" si="6"/>
        <v>#DIV/0!</v>
      </c>
      <c r="Z51" s="9" t="e">
        <f t="shared" si="7"/>
        <v>#DIV/0!</v>
      </c>
      <c r="AA51" s="9">
        <f t="shared" si="3"/>
        <v>0</v>
      </c>
      <c r="AC51">
        <f t="shared" si="10"/>
        <v>246.64604637747735</v>
      </c>
      <c r="AD51">
        <f t="shared" si="11"/>
        <v>-29.353953622522656</v>
      </c>
    </row>
    <row r="52" spans="1:36" x14ac:dyDescent="0.45">
      <c r="A52">
        <v>1898</v>
      </c>
      <c r="B52" s="18">
        <v>1.629372</v>
      </c>
      <c r="C52" s="18">
        <v>5.7277000000000002E-2</v>
      </c>
      <c r="D52" s="18">
        <v>8.4600000000000005E-3</v>
      </c>
      <c r="E52" s="11">
        <v>0</v>
      </c>
      <c r="F52" s="18">
        <v>3.9485619999999999</v>
      </c>
      <c r="H52">
        <f t="shared" si="8"/>
        <v>36.462766999999999</v>
      </c>
      <c r="I52">
        <f t="shared" si="9"/>
        <v>148.94400400000001</v>
      </c>
      <c r="J52">
        <f t="shared" si="4"/>
        <v>185.40677099999999</v>
      </c>
      <c r="P52" s="9">
        <f t="shared" si="0"/>
        <v>0</v>
      </c>
      <c r="S52" s="9" t="e">
        <f t="shared" si="13"/>
        <v>#DIV/0!</v>
      </c>
      <c r="T52" s="9" t="e">
        <f t="shared" si="13"/>
        <v>#DIV/0!</v>
      </c>
      <c r="U52" s="9" t="e">
        <f t="shared" si="12"/>
        <v>#DIV/0!</v>
      </c>
      <c r="V52" s="9"/>
      <c r="W52">
        <v>1898</v>
      </c>
      <c r="X52" s="9" t="e">
        <f t="shared" si="5"/>
        <v>#DIV/0!</v>
      </c>
      <c r="Y52" s="9" t="e">
        <f t="shared" si="6"/>
        <v>#DIV/0!</v>
      </c>
      <c r="Z52" s="9" t="e">
        <f t="shared" si="7"/>
        <v>#DIV/0!</v>
      </c>
      <c r="AA52" s="9">
        <f t="shared" si="3"/>
        <v>0</v>
      </c>
      <c r="AC52">
        <f t="shared" si="10"/>
        <v>245.72447761951324</v>
      </c>
      <c r="AD52">
        <f t="shared" si="11"/>
        <v>-30.275522380486752</v>
      </c>
    </row>
    <row r="53" spans="1:36" x14ac:dyDescent="0.45">
      <c r="A53">
        <v>1899</v>
      </c>
      <c r="B53" s="18">
        <v>1.780759</v>
      </c>
      <c r="C53" s="18">
        <v>6.0163000000000001E-2</v>
      </c>
      <c r="D53" s="18">
        <v>1.0904E-2</v>
      </c>
      <c r="E53" s="11">
        <v>0</v>
      </c>
      <c r="F53" s="18">
        <v>3.9616099999999999</v>
      </c>
      <c r="H53">
        <f t="shared" si="8"/>
        <v>38.314593000000002</v>
      </c>
      <c r="I53">
        <f t="shared" si="9"/>
        <v>152.90561400000001</v>
      </c>
      <c r="J53">
        <f t="shared" si="4"/>
        <v>191.22020700000002</v>
      </c>
      <c r="P53" s="9">
        <f>P54</f>
        <v>0</v>
      </c>
      <c r="S53" s="9" t="e">
        <f t="shared" si="13"/>
        <v>#DIV/0!</v>
      </c>
      <c r="T53" s="9" t="e">
        <f t="shared" si="13"/>
        <v>#DIV/0!</v>
      </c>
      <c r="U53" s="9" t="e">
        <f t="shared" si="12"/>
        <v>#DIV/0!</v>
      </c>
      <c r="V53" s="9"/>
      <c r="W53">
        <v>1899</v>
      </c>
      <c r="X53" s="9" t="e">
        <f t="shared" si="5"/>
        <v>#DIV/0!</v>
      </c>
      <c r="Y53" s="9" t="e">
        <f t="shared" si="6"/>
        <v>#DIV/0!</v>
      </c>
      <c r="Z53" s="9" t="e">
        <f t="shared" si="7"/>
        <v>#DIV/0!</v>
      </c>
      <c r="AA53" s="9">
        <f t="shared" si="3"/>
        <v>0</v>
      </c>
      <c r="AC53">
        <f t="shared" si="10"/>
        <v>244.77518752198208</v>
      </c>
      <c r="AD53">
        <f t="shared" si="11"/>
        <v>-31.224812478017917</v>
      </c>
    </row>
    <row r="54" spans="1:36" x14ac:dyDescent="0.45">
      <c r="A54">
        <v>1900</v>
      </c>
      <c r="B54" s="18">
        <v>1.8743339999999999</v>
      </c>
      <c r="C54" s="18">
        <v>6.7432000000000006E-2</v>
      </c>
      <c r="D54" s="18">
        <v>1.1542E-2</v>
      </c>
      <c r="E54" s="11">
        <v>0</v>
      </c>
      <c r="F54" s="18">
        <v>4.1002130000000001</v>
      </c>
      <c r="H54">
        <f t="shared" si="8"/>
        <v>40.267901000000002</v>
      </c>
      <c r="I54">
        <f t="shared" si="9"/>
        <v>157.00582700000001</v>
      </c>
      <c r="J54">
        <f t="shared" si="4"/>
        <v>197.27372800000001</v>
      </c>
      <c r="P54" s="9">
        <f>AJ54/$AJ$127*$P$127</f>
        <v>0</v>
      </c>
      <c r="R54" t="s">
        <v>51</v>
      </c>
      <c r="S54" s="9" t="e">
        <f t="shared" si="13"/>
        <v>#DIV/0!</v>
      </c>
      <c r="T54" s="9" t="e">
        <f t="shared" si="13"/>
        <v>#DIV/0!</v>
      </c>
      <c r="U54" s="9" t="e">
        <f t="shared" si="12"/>
        <v>#DIV/0!</v>
      </c>
      <c r="V54" s="9"/>
      <c r="W54">
        <v>1900</v>
      </c>
      <c r="X54" s="9" t="e">
        <f t="shared" si="5"/>
        <v>#DIV/0!</v>
      </c>
      <c r="Y54" s="9" t="e">
        <f t="shared" si="6"/>
        <v>#DIV/0!</v>
      </c>
      <c r="Z54" s="9" t="e">
        <f t="shared" si="7"/>
        <v>#DIV/0!</v>
      </c>
      <c r="AA54" s="9">
        <f t="shared" si="3"/>
        <v>0</v>
      </c>
      <c r="AC54">
        <f t="shared" si="10"/>
        <v>243.78669336112836</v>
      </c>
      <c r="AD54">
        <f t="shared" si="11"/>
        <v>-32.213306638871657</v>
      </c>
      <c r="AG54" s="19">
        <v>5.2715984431203928</v>
      </c>
      <c r="AH54" s="19">
        <v>0.65513701406177371</v>
      </c>
      <c r="AI54" s="19">
        <v>3.0794218158113309</v>
      </c>
      <c r="AJ54" s="20">
        <f>AG54-AH54-AI54</f>
        <v>1.5370396132472881</v>
      </c>
    </row>
    <row r="55" spans="1:36" x14ac:dyDescent="0.45">
      <c r="A55">
        <v>1901</v>
      </c>
      <c r="B55" s="18">
        <v>1.9302140000000001</v>
      </c>
      <c r="C55" s="18">
        <v>7.4895000000000003E-2</v>
      </c>
      <c r="D55" s="18">
        <v>1.2860999999999999E-2</v>
      </c>
      <c r="E55" s="11">
        <v>0</v>
      </c>
      <c r="F55" s="18">
        <v>4.2081720000000002</v>
      </c>
      <c r="H55">
        <f t="shared" si="8"/>
        <v>42.285871</v>
      </c>
      <c r="I55">
        <f t="shared" si="9"/>
        <v>161.213999</v>
      </c>
      <c r="J55">
        <f t="shared" si="4"/>
        <v>203.49986999999999</v>
      </c>
      <c r="P55" s="9">
        <f t="shared" ref="P55:P118" si="14">AJ55/$AJ$127*$P$127</f>
        <v>0</v>
      </c>
      <c r="S55" s="9" t="e">
        <f t="shared" si="13"/>
        <v>#DIV/0!</v>
      </c>
      <c r="T55" s="9" t="e">
        <f t="shared" si="13"/>
        <v>#DIV/0!</v>
      </c>
      <c r="U55" s="9" t="e">
        <f t="shared" si="12"/>
        <v>#DIV/0!</v>
      </c>
      <c r="V55" s="9"/>
      <c r="W55">
        <v>1901</v>
      </c>
      <c r="X55" s="9" t="e">
        <f t="shared" si="5"/>
        <v>#DIV/0!</v>
      </c>
      <c r="Y55" s="9" t="e">
        <f t="shared" si="6"/>
        <v>#DIV/0!</v>
      </c>
      <c r="Z55" s="9" t="e">
        <f t="shared" si="7"/>
        <v>#DIV/0!</v>
      </c>
      <c r="AA55" s="9">
        <f t="shared" si="3"/>
        <v>0</v>
      </c>
      <c r="AC55">
        <f t="shared" si="10"/>
        <v>242.77001149752431</v>
      </c>
      <c r="AD55">
        <f t="shared" si="11"/>
        <v>-33.229988502475699</v>
      </c>
      <c r="AG55" s="19">
        <v>5.3320614718329846</v>
      </c>
      <c r="AH55" s="19">
        <v>0.66676573459370914</v>
      </c>
      <c r="AI55" s="19">
        <v>3.1073645850107647</v>
      </c>
      <c r="AJ55" s="20">
        <f t="shared" ref="AJ55:AJ118" si="15">AG55-AH55-AI55</f>
        <v>1.5579311522285106</v>
      </c>
    </row>
    <row r="56" spans="1:36" x14ac:dyDescent="0.45">
      <c r="A56">
        <v>1902</v>
      </c>
      <c r="B56" s="18">
        <v>1.9744999999999999</v>
      </c>
      <c r="C56" s="18">
        <v>8.0901000000000001E-2</v>
      </c>
      <c r="D56" s="18">
        <v>1.3696E-2</v>
      </c>
      <c r="E56" s="11">
        <v>0</v>
      </c>
      <c r="F56" s="18">
        <v>4.2741879999999997</v>
      </c>
      <c r="H56">
        <f t="shared" si="8"/>
        <v>44.354968</v>
      </c>
      <c r="I56">
        <f t="shared" si="9"/>
        <v>165.48818700000001</v>
      </c>
      <c r="J56">
        <f t="shared" si="4"/>
        <v>209.84315500000002</v>
      </c>
      <c r="P56" s="9">
        <f t="shared" si="14"/>
        <v>0</v>
      </c>
      <c r="S56" s="9" t="e">
        <f t="shared" si="13"/>
        <v>#DIV/0!</v>
      </c>
      <c r="T56" s="9" t="e">
        <f t="shared" si="13"/>
        <v>#DIV/0!</v>
      </c>
      <c r="U56" s="9" t="e">
        <f t="shared" si="12"/>
        <v>#DIV/0!</v>
      </c>
      <c r="V56" s="9"/>
      <c r="W56">
        <v>1902</v>
      </c>
      <c r="X56" s="9" t="e">
        <f t="shared" si="5"/>
        <v>#DIV/0!</v>
      </c>
      <c r="Y56" s="9" t="e">
        <f t="shared" si="6"/>
        <v>#DIV/0!</v>
      </c>
      <c r="Z56" s="9" t="e">
        <f t="shared" si="7"/>
        <v>#DIV/0!</v>
      </c>
      <c r="AA56" s="9">
        <f t="shared" si="3"/>
        <v>0</v>
      </c>
      <c r="AC56">
        <f t="shared" si="10"/>
        <v>241.73420106866297</v>
      </c>
      <c r="AD56">
        <f t="shared" si="11"/>
        <v>-34.265798931337038</v>
      </c>
      <c r="AG56" s="19">
        <v>5.3925245005455666</v>
      </c>
      <c r="AH56" s="19">
        <v>0.67839445512564478</v>
      </c>
      <c r="AI56" s="19">
        <v>3.1353073542101888</v>
      </c>
      <c r="AJ56" s="20">
        <f t="shared" si="15"/>
        <v>1.5788226912097332</v>
      </c>
    </row>
    <row r="57" spans="1:36" x14ac:dyDescent="0.45">
      <c r="A57">
        <v>1903</v>
      </c>
      <c r="B57" s="18">
        <v>2.1571889999999998</v>
      </c>
      <c r="C57" s="18">
        <v>8.5553000000000004E-2</v>
      </c>
      <c r="D57" s="18">
        <v>1.4527999999999999E-2</v>
      </c>
      <c r="E57" s="11">
        <v>0</v>
      </c>
      <c r="F57" s="18">
        <v>4.334746</v>
      </c>
      <c r="H57">
        <f t="shared" si="8"/>
        <v>46.612237999999998</v>
      </c>
      <c r="I57">
        <f t="shared" si="9"/>
        <v>169.82293300000001</v>
      </c>
      <c r="J57">
        <f t="shared" si="4"/>
        <v>216.435171</v>
      </c>
      <c r="P57" s="9">
        <f t="shared" si="14"/>
        <v>0</v>
      </c>
      <c r="S57" s="9" t="e">
        <f t="shared" si="13"/>
        <v>#DIV/0!</v>
      </c>
      <c r="T57" s="9" t="e">
        <f t="shared" si="13"/>
        <v>#DIV/0!</v>
      </c>
      <c r="U57" s="9" t="e">
        <f t="shared" si="12"/>
        <v>#DIV/0!</v>
      </c>
      <c r="V57" s="9"/>
      <c r="W57">
        <v>1903</v>
      </c>
      <c r="X57" s="9" t="e">
        <f t="shared" si="5"/>
        <v>#DIV/0!</v>
      </c>
      <c r="Y57" s="9" t="e">
        <f t="shared" si="6"/>
        <v>#DIV/0!</v>
      </c>
      <c r="Z57" s="9" t="e">
        <f t="shared" si="7"/>
        <v>#DIV/0!</v>
      </c>
      <c r="AA57" s="9">
        <f t="shared" si="3"/>
        <v>0</v>
      </c>
      <c r="AC57">
        <f t="shared" si="10"/>
        <v>240.6577747501197</v>
      </c>
      <c r="AD57">
        <f t="shared" si="11"/>
        <v>-35.342225249880315</v>
      </c>
      <c r="AG57" s="19">
        <v>5.4529875292581576</v>
      </c>
      <c r="AH57" s="19">
        <v>0.69002317565758042</v>
      </c>
      <c r="AI57" s="19">
        <v>3.1632501234096226</v>
      </c>
      <c r="AJ57" s="20">
        <f t="shared" si="15"/>
        <v>1.5997142301909548</v>
      </c>
    </row>
    <row r="58" spans="1:36" x14ac:dyDescent="0.45">
      <c r="A58">
        <v>1904</v>
      </c>
      <c r="B58" s="18">
        <v>2.1700940000000002</v>
      </c>
      <c r="C58" s="18">
        <v>9.5965999999999996E-2</v>
      </c>
      <c r="D58" s="18">
        <v>1.5165E-2</v>
      </c>
      <c r="E58" s="11">
        <v>0</v>
      </c>
      <c r="F58" s="18">
        <v>4.3860479999999997</v>
      </c>
      <c r="H58">
        <f t="shared" si="8"/>
        <v>48.893462999999997</v>
      </c>
      <c r="I58">
        <f t="shared" si="9"/>
        <v>174.20898099999999</v>
      </c>
      <c r="J58">
        <f t="shared" si="4"/>
        <v>223.10244399999999</v>
      </c>
      <c r="P58" s="9">
        <f t="shared" si="14"/>
        <v>0</v>
      </c>
      <c r="S58" s="9" t="e">
        <f t="shared" si="13"/>
        <v>#DIV/0!</v>
      </c>
      <c r="T58" s="9" t="e">
        <f t="shared" si="13"/>
        <v>#DIV/0!</v>
      </c>
      <c r="U58" s="9" t="e">
        <f t="shared" si="12"/>
        <v>#DIV/0!</v>
      </c>
      <c r="V58" s="9"/>
      <c r="W58">
        <v>1904</v>
      </c>
      <c r="X58" s="9" t="e">
        <f t="shared" si="5"/>
        <v>#DIV/0!</v>
      </c>
      <c r="Y58" s="9" t="e">
        <f t="shared" si="6"/>
        <v>#DIV/0!</v>
      </c>
      <c r="Z58" s="9" t="e">
        <f t="shared" si="7"/>
        <v>#DIV/0!</v>
      </c>
      <c r="AA58" s="9">
        <f t="shared" si="3"/>
        <v>0</v>
      </c>
      <c r="AC58">
        <f t="shared" si="10"/>
        <v>239.56905953308851</v>
      </c>
      <c r="AD58">
        <f t="shared" si="11"/>
        <v>-36.430940466911494</v>
      </c>
      <c r="AG58" s="19">
        <v>5.5134505579707493</v>
      </c>
      <c r="AH58" s="19">
        <v>0.70165189618951607</v>
      </c>
      <c r="AI58" s="19">
        <v>3.1911928926090565</v>
      </c>
      <c r="AJ58" s="20">
        <f t="shared" si="15"/>
        <v>1.6206057691721765</v>
      </c>
    </row>
    <row r="59" spans="1:36" x14ac:dyDescent="0.45">
      <c r="A59">
        <v>1905</v>
      </c>
      <c r="B59" s="18">
        <v>2.3148230000000001</v>
      </c>
      <c r="C59" s="18">
        <v>9.6674999999999997E-2</v>
      </c>
      <c r="D59" s="18">
        <v>1.7170000000000001E-2</v>
      </c>
      <c r="E59" s="11">
        <v>0</v>
      </c>
      <c r="F59" s="18">
        <v>4.4257609999999996</v>
      </c>
      <c r="H59">
        <f t="shared" si="8"/>
        <v>51.322130999999999</v>
      </c>
      <c r="I59">
        <f t="shared" si="9"/>
        <v>178.63474199999999</v>
      </c>
      <c r="J59">
        <f t="shared" si="4"/>
        <v>229.95687299999997</v>
      </c>
      <c r="P59" s="9">
        <f t="shared" si="14"/>
        <v>0</v>
      </c>
      <c r="S59" s="9" t="e">
        <f t="shared" si="13"/>
        <v>#DIV/0!</v>
      </c>
      <c r="T59" s="9" t="e">
        <f t="shared" si="13"/>
        <v>#DIV/0!</v>
      </c>
      <c r="U59" s="9" t="e">
        <f t="shared" si="12"/>
        <v>#DIV/0!</v>
      </c>
      <c r="V59" s="9"/>
      <c r="W59">
        <v>1905</v>
      </c>
      <c r="X59" s="9" t="e">
        <f t="shared" si="5"/>
        <v>#DIV/0!</v>
      </c>
      <c r="Y59" s="9" t="e">
        <f t="shared" si="6"/>
        <v>#DIV/0!</v>
      </c>
      <c r="Z59" s="9" t="e">
        <f t="shared" si="7"/>
        <v>#DIV/0!</v>
      </c>
      <c r="AA59" s="9">
        <f t="shared" si="3"/>
        <v>0</v>
      </c>
      <c r="AC59">
        <f t="shared" si="10"/>
        <v>238.44978315782086</v>
      </c>
      <c r="AD59">
        <f t="shared" si="11"/>
        <v>-37.550216842179132</v>
      </c>
      <c r="AG59" s="19">
        <v>5.5739135866833331</v>
      </c>
      <c r="AH59" s="19">
        <v>0.71328061672145171</v>
      </c>
      <c r="AI59" s="19">
        <v>3.2191356618084805</v>
      </c>
      <c r="AJ59" s="20">
        <f t="shared" si="15"/>
        <v>1.6414973081534008</v>
      </c>
    </row>
    <row r="60" spans="1:36" x14ac:dyDescent="0.45">
      <c r="A60">
        <v>1906</v>
      </c>
      <c r="B60" s="18">
        <v>2.4344039999999998</v>
      </c>
      <c r="C60" s="18">
        <v>9.7434000000000007E-2</v>
      </c>
      <c r="D60" s="18">
        <v>1.9026999999999999E-2</v>
      </c>
      <c r="E60" s="11">
        <v>0</v>
      </c>
      <c r="F60" s="18">
        <v>4.4527710000000003</v>
      </c>
      <c r="H60">
        <f t="shared" si="8"/>
        <v>53.872996000000001</v>
      </c>
      <c r="I60">
        <f t="shared" si="9"/>
        <v>183.087513</v>
      </c>
      <c r="J60">
        <f t="shared" si="4"/>
        <v>236.960509</v>
      </c>
      <c r="P60" s="9">
        <f t="shared" si="14"/>
        <v>0</v>
      </c>
      <c r="S60" s="9" t="e">
        <f t="shared" si="13"/>
        <v>#DIV/0!</v>
      </c>
      <c r="T60" s="9" t="e">
        <f t="shared" si="13"/>
        <v>#DIV/0!</v>
      </c>
      <c r="U60" s="9" t="e">
        <f t="shared" si="12"/>
        <v>#DIV/0!</v>
      </c>
      <c r="V60" s="9"/>
      <c r="W60">
        <v>1906</v>
      </c>
      <c r="X60" s="9" t="e">
        <f t="shared" si="5"/>
        <v>#DIV/0!</v>
      </c>
      <c r="Y60" s="9" t="e">
        <f t="shared" si="6"/>
        <v>#DIV/0!</v>
      </c>
      <c r="Z60" s="9" t="e">
        <f t="shared" si="7"/>
        <v>#DIV/0!</v>
      </c>
      <c r="AA60" s="9">
        <f t="shared" si="3"/>
        <v>0</v>
      </c>
      <c r="AC60">
        <f t="shared" si="10"/>
        <v>237.30614240878489</v>
      </c>
      <c r="AD60">
        <f t="shared" si="11"/>
        <v>-38.693857591215114</v>
      </c>
      <c r="AG60" s="19">
        <v>5.634376615395924</v>
      </c>
      <c r="AH60" s="19">
        <v>0.72490933725338735</v>
      </c>
      <c r="AI60" s="19">
        <v>3.2470784310079139</v>
      </c>
      <c r="AJ60" s="20">
        <f t="shared" si="15"/>
        <v>1.6623888471346229</v>
      </c>
    </row>
    <row r="61" spans="1:36" x14ac:dyDescent="0.45">
      <c r="A61">
        <v>1907</v>
      </c>
      <c r="B61" s="18">
        <v>2.7457370000000001</v>
      </c>
      <c r="C61" s="18">
        <v>0.119045</v>
      </c>
      <c r="D61" s="18">
        <v>1.9876999999999999E-2</v>
      </c>
      <c r="E61" s="11">
        <v>0</v>
      </c>
      <c r="F61" s="18">
        <v>4.4919950000000002</v>
      </c>
      <c r="H61">
        <f t="shared" si="8"/>
        <v>56.757655</v>
      </c>
      <c r="I61">
        <f t="shared" si="9"/>
        <v>187.579508</v>
      </c>
      <c r="J61">
        <f t="shared" si="4"/>
        <v>244.337163</v>
      </c>
      <c r="P61" s="9">
        <f t="shared" si="14"/>
        <v>0</v>
      </c>
      <c r="S61" s="9" t="e">
        <f t="shared" si="13"/>
        <v>#DIV/0!</v>
      </c>
      <c r="T61" s="9" t="e">
        <f t="shared" si="13"/>
        <v>#DIV/0!</v>
      </c>
      <c r="U61" s="9" t="e">
        <f t="shared" si="12"/>
        <v>#DIV/0!</v>
      </c>
      <c r="V61" s="9"/>
      <c r="W61">
        <v>1907</v>
      </c>
      <c r="X61" s="9" t="e">
        <f t="shared" si="5"/>
        <v>#DIV/0!</v>
      </c>
      <c r="Y61" s="9" t="e">
        <f t="shared" si="6"/>
        <v>#DIV/0!</v>
      </c>
      <c r="Z61" s="9" t="e">
        <f t="shared" si="7"/>
        <v>#DIV/0!</v>
      </c>
      <c r="AA61" s="9">
        <f t="shared" si="3"/>
        <v>0</v>
      </c>
      <c r="AC61">
        <f t="shared" si="10"/>
        <v>236.10159064368185</v>
      </c>
      <c r="AD61">
        <f t="shared" si="11"/>
        <v>-39.898409356318169</v>
      </c>
      <c r="AG61" s="19">
        <v>5.694839644108507</v>
      </c>
      <c r="AH61" s="19">
        <v>0.736538057785317</v>
      </c>
      <c r="AI61" s="19">
        <v>3.2750212002073447</v>
      </c>
      <c r="AJ61" s="20">
        <f t="shared" si="15"/>
        <v>1.683280386115845</v>
      </c>
    </row>
    <row r="62" spans="1:36" x14ac:dyDescent="0.45">
      <c r="A62">
        <v>1908</v>
      </c>
      <c r="B62" s="18">
        <v>2.6281469999999998</v>
      </c>
      <c r="C62" s="18">
        <v>0.12788099999999999</v>
      </c>
      <c r="D62" s="18">
        <v>1.9675999999999999E-2</v>
      </c>
      <c r="E62" s="11">
        <v>0</v>
      </c>
      <c r="F62" s="18">
        <v>4.4999339999999997</v>
      </c>
      <c r="H62">
        <f t="shared" si="8"/>
        <v>59.533358999999997</v>
      </c>
      <c r="I62">
        <f t="shared" si="9"/>
        <v>192.079442</v>
      </c>
      <c r="J62">
        <f t="shared" si="4"/>
        <v>251.61280099999999</v>
      </c>
      <c r="P62" s="9">
        <f t="shared" si="14"/>
        <v>0</v>
      </c>
      <c r="S62" s="9" t="e">
        <f t="shared" si="13"/>
        <v>#DIV/0!</v>
      </c>
      <c r="T62" s="9" t="e">
        <f t="shared" si="13"/>
        <v>#DIV/0!</v>
      </c>
      <c r="U62" s="9" t="e">
        <f t="shared" si="12"/>
        <v>#DIV/0!</v>
      </c>
      <c r="V62" s="9"/>
      <c r="W62">
        <v>1908</v>
      </c>
      <c r="X62" s="9" t="e">
        <f t="shared" si="5"/>
        <v>#DIV/0!</v>
      </c>
      <c r="Y62" s="9" t="e">
        <f t="shared" si="6"/>
        <v>#DIV/0!</v>
      </c>
      <c r="Z62" s="9" t="e">
        <f t="shared" si="7"/>
        <v>#DIV/0!</v>
      </c>
      <c r="AA62" s="9">
        <f t="shared" si="3"/>
        <v>0</v>
      </c>
      <c r="AC62">
        <f t="shared" si="10"/>
        <v>234.9135340267996</v>
      </c>
      <c r="AD62">
        <f t="shared" si="11"/>
        <v>-41.086465973200404</v>
      </c>
      <c r="AG62" s="19">
        <v>5.7553026728210872</v>
      </c>
      <c r="AH62" s="19">
        <v>0.74816677831725265</v>
      </c>
      <c r="AI62" s="19">
        <v>3.3029639694067687</v>
      </c>
      <c r="AJ62" s="20">
        <f t="shared" si="15"/>
        <v>1.7041719250970657</v>
      </c>
    </row>
    <row r="63" spans="1:36" x14ac:dyDescent="0.45">
      <c r="A63">
        <v>1909</v>
      </c>
      <c r="B63" s="18">
        <v>2.7286739999999998</v>
      </c>
      <c r="C63" s="18">
        <v>0.13309599999999999</v>
      </c>
      <c r="D63" s="18">
        <v>2.3522999999999999E-2</v>
      </c>
      <c r="E63" s="11">
        <v>0</v>
      </c>
      <c r="F63" s="18">
        <v>4.5366609999999996</v>
      </c>
      <c r="H63">
        <f t="shared" si="8"/>
        <v>62.418651999999994</v>
      </c>
      <c r="I63">
        <f t="shared" si="9"/>
        <v>196.61610300000001</v>
      </c>
      <c r="J63">
        <f t="shared" si="4"/>
        <v>259.03475500000002</v>
      </c>
      <c r="P63" s="9">
        <f t="shared" si="14"/>
        <v>0</v>
      </c>
      <c r="S63" s="9" t="e">
        <f t="shared" si="13"/>
        <v>#DIV/0!</v>
      </c>
      <c r="T63" s="9" t="e">
        <f t="shared" si="13"/>
        <v>#DIV/0!</v>
      </c>
      <c r="U63" s="9" t="e">
        <f t="shared" si="12"/>
        <v>#DIV/0!</v>
      </c>
      <c r="V63" s="9"/>
      <c r="W63">
        <v>1909</v>
      </c>
      <c r="X63" s="9" t="e">
        <f t="shared" si="5"/>
        <v>#DIV/0!</v>
      </c>
      <c r="Y63" s="9" t="e">
        <f t="shared" si="6"/>
        <v>#DIV/0!</v>
      </c>
      <c r="Z63" s="9" t="e">
        <f t="shared" si="7"/>
        <v>#DIV/0!</v>
      </c>
      <c r="AA63" s="9">
        <f t="shared" si="3"/>
        <v>0</v>
      </c>
      <c r="AC63">
        <f t="shared" si="10"/>
        <v>233.70158511456734</v>
      </c>
      <c r="AD63">
        <f t="shared" si="11"/>
        <v>-42.298414885432656</v>
      </c>
      <c r="AG63" s="19">
        <v>5.8157657015336781</v>
      </c>
      <c r="AH63" s="19">
        <v>0.75979549884918818</v>
      </c>
      <c r="AI63" s="19">
        <v>3.3309067386062026</v>
      </c>
      <c r="AJ63" s="20">
        <f t="shared" si="15"/>
        <v>1.7250634640782874</v>
      </c>
    </row>
    <row r="64" spans="1:36" x14ac:dyDescent="0.45">
      <c r="A64">
        <v>1910</v>
      </c>
      <c r="B64" s="18">
        <v>2.858317</v>
      </c>
      <c r="C64" s="18">
        <v>0.142785</v>
      </c>
      <c r="D64" s="18">
        <v>2.4915E-2</v>
      </c>
      <c r="E64" s="11">
        <v>0</v>
      </c>
      <c r="F64" s="18">
        <v>4.4504539999999997</v>
      </c>
      <c r="H64">
        <f t="shared" si="8"/>
        <v>65.44466899999999</v>
      </c>
      <c r="I64">
        <f t="shared" si="9"/>
        <v>201.06655700000002</v>
      </c>
      <c r="J64">
        <f t="shared" si="4"/>
        <v>266.51122600000002</v>
      </c>
      <c r="P64" s="9">
        <f t="shared" si="14"/>
        <v>0</v>
      </c>
      <c r="S64" s="9" t="e">
        <f t="shared" si="13"/>
        <v>#DIV/0!</v>
      </c>
      <c r="T64" s="9" t="e">
        <f t="shared" si="13"/>
        <v>#DIV/0!</v>
      </c>
      <c r="U64" s="9" t="e">
        <f t="shared" si="12"/>
        <v>#DIV/0!</v>
      </c>
      <c r="V64" s="9"/>
      <c r="W64">
        <v>1910</v>
      </c>
      <c r="X64" s="9" t="e">
        <f t="shared" si="5"/>
        <v>#DIV/0!</v>
      </c>
      <c r="Y64" s="9" t="e">
        <f t="shared" si="6"/>
        <v>#DIV/0!</v>
      </c>
      <c r="Z64" s="9" t="e">
        <f t="shared" si="7"/>
        <v>#DIV/0!</v>
      </c>
      <c r="AA64" s="9">
        <f t="shared" si="3"/>
        <v>0</v>
      </c>
      <c r="AC64">
        <f t="shared" si="10"/>
        <v>232.48073398886839</v>
      </c>
      <c r="AD64">
        <f t="shared" si="11"/>
        <v>-43.51926601113162</v>
      </c>
      <c r="AG64" s="19">
        <v>5.8762287302462664</v>
      </c>
      <c r="AH64" s="19">
        <v>0.77142421938112449</v>
      </c>
      <c r="AI64" s="19">
        <v>3.358849507805632</v>
      </c>
      <c r="AJ64" s="20">
        <f t="shared" si="15"/>
        <v>1.7459550030595099</v>
      </c>
    </row>
    <row r="65" spans="1:36" x14ac:dyDescent="0.45">
      <c r="A65">
        <v>1911</v>
      </c>
      <c r="B65" s="18">
        <v>2.9038499999999998</v>
      </c>
      <c r="C65" s="18">
        <v>0.151669</v>
      </c>
      <c r="D65" s="18">
        <v>2.5718000000000001E-2</v>
      </c>
      <c r="E65" s="11">
        <v>0</v>
      </c>
      <c r="F65" s="18">
        <v>4.4261900000000001</v>
      </c>
      <c r="H65">
        <f t="shared" si="8"/>
        <v>68.525905999999992</v>
      </c>
      <c r="I65">
        <f t="shared" si="9"/>
        <v>205.49274700000001</v>
      </c>
      <c r="J65">
        <f t="shared" si="4"/>
        <v>274.01865299999997</v>
      </c>
      <c r="P65" s="9">
        <f t="shared" si="14"/>
        <v>0</v>
      </c>
      <c r="S65" s="9" t="e">
        <f t="shared" si="13"/>
        <v>#DIV/0!</v>
      </c>
      <c r="T65" s="9" t="e">
        <f t="shared" si="13"/>
        <v>#DIV/0!</v>
      </c>
      <c r="U65" s="9" t="e">
        <f t="shared" si="12"/>
        <v>#DIV/0!</v>
      </c>
      <c r="V65" s="9"/>
      <c r="W65">
        <v>1911</v>
      </c>
      <c r="X65" s="9" t="e">
        <f t="shared" si="5"/>
        <v>#DIV/0!</v>
      </c>
      <c r="Y65" s="9" t="e">
        <f t="shared" si="6"/>
        <v>#DIV/0!</v>
      </c>
      <c r="Z65" s="9" t="e">
        <f t="shared" si="7"/>
        <v>#DIV/0!</v>
      </c>
      <c r="AA65" s="9">
        <f t="shared" si="3"/>
        <v>0</v>
      </c>
      <c r="AC65">
        <f t="shared" si="10"/>
        <v>231.25482798267205</v>
      </c>
      <c r="AD65">
        <f t="shared" si="11"/>
        <v>-44.74517201732796</v>
      </c>
      <c r="AG65" s="19">
        <v>5.9473077149444205</v>
      </c>
      <c r="AH65" s="19">
        <v>0.79295951890533811</v>
      </c>
      <c r="AI65" s="19">
        <v>3.3884970780371857</v>
      </c>
      <c r="AJ65" s="20">
        <f t="shared" si="15"/>
        <v>1.7658511180018968</v>
      </c>
    </row>
    <row r="66" spans="1:36" x14ac:dyDescent="0.45">
      <c r="A66">
        <v>1912</v>
      </c>
      <c r="B66" s="18">
        <v>3.0431319999999999</v>
      </c>
      <c r="C66" s="18">
        <v>0.15527299999999999</v>
      </c>
      <c r="D66" s="18">
        <v>2.8315E-2</v>
      </c>
      <c r="E66" s="11">
        <v>0</v>
      </c>
      <c r="F66" s="18">
        <v>4.3856070000000003</v>
      </c>
      <c r="H66">
        <f t="shared" si="8"/>
        <v>71.752625999999992</v>
      </c>
      <c r="I66">
        <f t="shared" si="9"/>
        <v>209.878354</v>
      </c>
      <c r="J66">
        <f t="shared" si="4"/>
        <v>281.63098000000002</v>
      </c>
      <c r="P66" s="9">
        <f t="shared" si="14"/>
        <v>0</v>
      </c>
      <c r="S66" s="9" t="e">
        <f t="shared" si="13"/>
        <v>#DIV/0!</v>
      </c>
      <c r="T66" s="9" t="e">
        <f t="shared" si="13"/>
        <v>#DIV/0!</v>
      </c>
      <c r="U66" s="9" t="e">
        <f t="shared" si="12"/>
        <v>#DIV/0!</v>
      </c>
      <c r="V66" s="9"/>
      <c r="W66">
        <v>1912</v>
      </c>
      <c r="X66" s="9" t="e">
        <f t="shared" si="5"/>
        <v>#DIV/0!</v>
      </c>
      <c r="Y66" s="9" t="e">
        <f t="shared" si="6"/>
        <v>#DIV/0!</v>
      </c>
      <c r="Z66" s="9" t="e">
        <f t="shared" si="7"/>
        <v>#DIV/0!</v>
      </c>
      <c r="AA66" s="9">
        <f t="shared" si="3"/>
        <v>0</v>
      </c>
      <c r="AC66">
        <f t="shared" si="10"/>
        <v>230.01179260045245</v>
      </c>
      <c r="AD66">
        <f t="shared" si="11"/>
        <v>-45.988207399547548</v>
      </c>
      <c r="AG66" s="19">
        <v>6.0183866996425728</v>
      </c>
      <c r="AH66" s="19">
        <v>0.81449481842955218</v>
      </c>
      <c r="AI66" s="19">
        <v>3.4181446482687394</v>
      </c>
      <c r="AJ66" s="20">
        <f t="shared" si="15"/>
        <v>1.7857472329442809</v>
      </c>
    </row>
    <row r="67" spans="1:36" x14ac:dyDescent="0.45">
      <c r="A67">
        <v>1913</v>
      </c>
      <c r="B67" s="18">
        <v>3.2812589999999999</v>
      </c>
      <c r="C67" s="18">
        <v>0.180506</v>
      </c>
      <c r="D67" s="18">
        <v>2.9597999999999999E-2</v>
      </c>
      <c r="E67" s="11">
        <v>0</v>
      </c>
      <c r="F67" s="18">
        <v>4.3615370000000002</v>
      </c>
      <c r="H67">
        <f t="shared" si="8"/>
        <v>75.243988999999999</v>
      </c>
      <c r="I67">
        <f t="shared" si="9"/>
        <v>214.239891</v>
      </c>
      <c r="J67">
        <f t="shared" si="4"/>
        <v>289.48388</v>
      </c>
      <c r="P67" s="9">
        <f t="shared" si="14"/>
        <v>0</v>
      </c>
      <c r="S67" s="9" t="e">
        <f t="shared" si="13"/>
        <v>#DIV/0!</v>
      </c>
      <c r="T67" s="9" t="e">
        <f t="shared" si="13"/>
        <v>#DIV/0!</v>
      </c>
      <c r="U67" s="9" t="e">
        <f t="shared" si="12"/>
        <v>#DIV/0!</v>
      </c>
      <c r="V67" s="9"/>
      <c r="W67">
        <v>1913</v>
      </c>
      <c r="X67" s="9" t="e">
        <f t="shared" si="5"/>
        <v>#DIV/0!</v>
      </c>
      <c r="Y67" s="9" t="e">
        <f t="shared" si="6"/>
        <v>#DIV/0!</v>
      </c>
      <c r="Z67" s="9" t="e">
        <f t="shared" si="7"/>
        <v>#DIV/0!</v>
      </c>
      <c r="AA67" s="9">
        <f t="shared" si="3"/>
        <v>0</v>
      </c>
      <c r="AC67">
        <f t="shared" si="10"/>
        <v>228.72947346820391</v>
      </c>
      <c r="AD67">
        <f t="shared" si="11"/>
        <v>-47.270526531796087</v>
      </c>
      <c r="AG67" s="19">
        <v>6.089465684340726</v>
      </c>
      <c r="AH67" s="19">
        <v>0.83603011795376581</v>
      </c>
      <c r="AI67" s="19">
        <v>3.4477922185002932</v>
      </c>
      <c r="AJ67" s="20">
        <f t="shared" si="15"/>
        <v>1.8056433478866669</v>
      </c>
    </row>
    <row r="68" spans="1:36" x14ac:dyDescent="0.45">
      <c r="A68">
        <v>1914</v>
      </c>
      <c r="B68" s="18">
        <v>2.9529239999999999</v>
      </c>
      <c r="C68" s="18">
        <v>0.18501699999999999</v>
      </c>
      <c r="D68" s="18">
        <v>3.0136E-2</v>
      </c>
      <c r="E68" s="11">
        <v>0</v>
      </c>
      <c r="F68" s="18">
        <v>4.2875480000000001</v>
      </c>
      <c r="H68">
        <f t="shared" si="8"/>
        <v>78.412065999999996</v>
      </c>
      <c r="I68">
        <f t="shared" si="9"/>
        <v>218.52743899999999</v>
      </c>
      <c r="J68">
        <f t="shared" si="4"/>
        <v>296.939505</v>
      </c>
      <c r="P68" s="9">
        <f t="shared" si="14"/>
        <v>0</v>
      </c>
      <c r="S68" s="9" t="e">
        <f t="shared" si="13"/>
        <v>#DIV/0!</v>
      </c>
      <c r="T68" s="9" t="e">
        <f t="shared" si="13"/>
        <v>#DIV/0!</v>
      </c>
      <c r="U68" s="9" t="e">
        <f t="shared" si="12"/>
        <v>#DIV/0!</v>
      </c>
      <c r="V68" s="9"/>
      <c r="W68">
        <v>1914</v>
      </c>
      <c r="X68" s="9" t="e">
        <f t="shared" si="5"/>
        <v>#DIV/0!</v>
      </c>
      <c r="Y68" s="9" t="e">
        <f t="shared" si="6"/>
        <v>#DIV/0!</v>
      </c>
      <c r="Z68" s="9" t="e">
        <f t="shared" si="7"/>
        <v>#DIV/0!</v>
      </c>
      <c r="AA68" s="9">
        <f t="shared" ref="AA68:AA126" si="16">P68</f>
        <v>0</v>
      </c>
      <c r="AC68">
        <f t="shared" si="10"/>
        <v>227.51202633652383</v>
      </c>
      <c r="AD68">
        <f t="shared" si="11"/>
        <v>-48.487973663476176</v>
      </c>
      <c r="AG68" s="19">
        <v>6.1605446690388765</v>
      </c>
      <c r="AH68" s="19">
        <v>0.85756541747797943</v>
      </c>
      <c r="AI68" s="19">
        <v>3.4774397887318473</v>
      </c>
      <c r="AJ68" s="20">
        <f t="shared" si="15"/>
        <v>1.8255394628290498</v>
      </c>
    </row>
    <row r="69" spans="1:36" x14ac:dyDescent="0.45">
      <c r="A69">
        <v>1915</v>
      </c>
      <c r="B69" s="18">
        <v>2.8964059999999998</v>
      </c>
      <c r="C69" s="18">
        <v>0.19688600000000001</v>
      </c>
      <c r="D69" s="18">
        <v>3.1865999999999998E-2</v>
      </c>
      <c r="E69" s="11">
        <v>0</v>
      </c>
      <c r="F69" s="18">
        <v>4.2495669999999999</v>
      </c>
      <c r="H69">
        <f t="shared" si="8"/>
        <v>81.537223999999995</v>
      </c>
      <c r="I69">
        <f t="shared" si="9"/>
        <v>222.777006</v>
      </c>
      <c r="J69">
        <f t="shared" ref="J69:J132" si="17">I69+H69</f>
        <v>304.31423000000001</v>
      </c>
      <c r="P69" s="9">
        <f t="shared" si="14"/>
        <v>0</v>
      </c>
      <c r="S69" s="9" t="e">
        <f t="shared" si="13"/>
        <v>#DIV/0!</v>
      </c>
      <c r="T69" s="9" t="e">
        <f t="shared" si="13"/>
        <v>#DIV/0!</v>
      </c>
      <c r="U69" s="9" t="e">
        <f t="shared" si="12"/>
        <v>#DIV/0!</v>
      </c>
      <c r="V69" s="9"/>
      <c r="W69">
        <v>1915</v>
      </c>
      <c r="X69" s="9" t="e">
        <f t="shared" ref="X69:X132" si="18">B69/S69</f>
        <v>#DIV/0!</v>
      </c>
      <c r="Y69" s="9" t="e">
        <f t="shared" ref="Y69:Y132" si="19">C69/T69</f>
        <v>#DIV/0!</v>
      </c>
      <c r="Z69" s="9" t="e">
        <f t="shared" ref="Z69:Z132" si="20">D69/U69</f>
        <v>#DIV/0!</v>
      </c>
      <c r="AA69" s="9">
        <f t="shared" si="16"/>
        <v>0</v>
      </c>
      <c r="AC69">
        <f t="shared" si="10"/>
        <v>226.30778956252038</v>
      </c>
      <c r="AD69">
        <f t="shared" si="11"/>
        <v>-49.692210437479616</v>
      </c>
      <c r="AG69" s="19">
        <v>6.2316236537370289</v>
      </c>
      <c r="AH69" s="19">
        <v>0.87910071700219328</v>
      </c>
      <c r="AI69" s="19">
        <v>3.5070873589634011</v>
      </c>
      <c r="AJ69" s="20">
        <f t="shared" si="15"/>
        <v>1.8454355777714349</v>
      </c>
    </row>
    <row r="70" spans="1:36" x14ac:dyDescent="0.45">
      <c r="A70">
        <v>1916</v>
      </c>
      <c r="B70" s="18">
        <v>3.1201300000000001</v>
      </c>
      <c r="C70" s="18">
        <v>0.21381700000000001</v>
      </c>
      <c r="D70" s="18">
        <v>3.8377000000000001E-2</v>
      </c>
      <c r="E70" s="11">
        <v>0</v>
      </c>
      <c r="F70" s="18">
        <v>4.2180520000000001</v>
      </c>
      <c r="H70">
        <f t="shared" ref="H70:H133" si="21">SUM(B70:E70)+H69</f>
        <v>84.909548000000001</v>
      </c>
      <c r="I70">
        <f t="shared" ref="I70:I133" si="22">F70+I69</f>
        <v>226.995058</v>
      </c>
      <c r="J70">
        <f t="shared" si="17"/>
        <v>311.904606</v>
      </c>
      <c r="P70" s="9">
        <f t="shared" si="14"/>
        <v>0</v>
      </c>
      <c r="S70" s="9" t="e">
        <f t="shared" ref="S70:T101" si="23">($A70-$A$127)/($A$133-$A$127)*(S$133-S$127)+S$127</f>
        <v>#DIV/0!</v>
      </c>
      <c r="T70" s="9" t="e">
        <f t="shared" si="23"/>
        <v>#DIV/0!</v>
      </c>
      <c r="U70" s="9" t="e">
        <f t="shared" si="12"/>
        <v>#DIV/0!</v>
      </c>
      <c r="V70" s="9"/>
      <c r="W70">
        <v>1916</v>
      </c>
      <c r="X70" s="9" t="e">
        <f t="shared" si="18"/>
        <v>#DIV/0!</v>
      </c>
      <c r="Y70" s="9" t="e">
        <f t="shared" si="19"/>
        <v>#DIV/0!</v>
      </c>
      <c r="Z70" s="9" t="e">
        <f t="shared" si="20"/>
        <v>#DIV/0!</v>
      </c>
      <c r="AA70" s="9">
        <f t="shared" si="16"/>
        <v>0</v>
      </c>
      <c r="AC70">
        <f t="shared" ref="AC70:AC133" si="24">AD70+$AC$4</f>
        <v>225.06833861245605</v>
      </c>
      <c r="AD70">
        <f t="shared" ref="AD70:AD133" si="25">J70/$AE$1</f>
        <v>-50.931661387543947</v>
      </c>
      <c r="AG70" s="19">
        <v>6.3027026384351812</v>
      </c>
      <c r="AH70" s="19">
        <v>0.90063601652640701</v>
      </c>
      <c r="AI70" s="19">
        <v>3.5367349291949548</v>
      </c>
      <c r="AJ70" s="20">
        <f t="shared" si="15"/>
        <v>1.865331692713819</v>
      </c>
    </row>
    <row r="71" spans="1:36" x14ac:dyDescent="0.45">
      <c r="A71">
        <v>1917</v>
      </c>
      <c r="B71" s="18">
        <v>3.248837</v>
      </c>
      <c r="C71" s="18">
        <v>0.23903099999999999</v>
      </c>
      <c r="D71" s="18">
        <v>4.0509000000000003E-2</v>
      </c>
      <c r="E71" s="11">
        <v>0</v>
      </c>
      <c r="F71" s="18">
        <v>4.1998980000000001</v>
      </c>
      <c r="H71">
        <f t="shared" si="21"/>
        <v>88.437925000000007</v>
      </c>
      <c r="I71">
        <f t="shared" si="22"/>
        <v>231.19495599999999</v>
      </c>
      <c r="J71">
        <f t="shared" si="17"/>
        <v>319.632881</v>
      </c>
      <c r="P71" s="9">
        <f t="shared" si="14"/>
        <v>0</v>
      </c>
      <c r="S71" s="9" t="e">
        <f t="shared" si="23"/>
        <v>#DIV/0!</v>
      </c>
      <c r="T71" s="9" t="e">
        <f t="shared" si="23"/>
        <v>#DIV/0!</v>
      </c>
      <c r="U71" s="9" t="e">
        <f t="shared" si="12"/>
        <v>#DIV/0!</v>
      </c>
      <c r="V71" s="9"/>
      <c r="W71">
        <v>1917</v>
      </c>
      <c r="X71" s="9" t="e">
        <f t="shared" si="18"/>
        <v>#DIV/0!</v>
      </c>
      <c r="Y71" s="9" t="e">
        <f t="shared" si="19"/>
        <v>#DIV/0!</v>
      </c>
      <c r="Z71" s="9" t="e">
        <f t="shared" si="20"/>
        <v>#DIV/0!</v>
      </c>
      <c r="AA71" s="9">
        <f t="shared" si="16"/>
        <v>0</v>
      </c>
      <c r="AC71">
        <f t="shared" si="24"/>
        <v>223.80636979943435</v>
      </c>
      <c r="AD71">
        <f t="shared" si="25"/>
        <v>-52.19363020056565</v>
      </c>
      <c r="AG71" s="19">
        <v>6.3737816231333335</v>
      </c>
      <c r="AH71" s="19">
        <v>0.92217131605062064</v>
      </c>
      <c r="AI71" s="19">
        <v>3.5663824994265085</v>
      </c>
      <c r="AJ71" s="20">
        <f t="shared" si="15"/>
        <v>1.8852278076562041</v>
      </c>
    </row>
    <row r="72" spans="1:36" x14ac:dyDescent="0.45">
      <c r="A72">
        <v>1918</v>
      </c>
      <c r="B72" s="18">
        <v>3.1994750000000001</v>
      </c>
      <c r="C72" s="18">
        <v>0.24469199999999999</v>
      </c>
      <c r="D72" s="18">
        <v>3.6519000000000003E-2</v>
      </c>
      <c r="E72" s="11">
        <v>0</v>
      </c>
      <c r="F72" s="18">
        <v>4.1957279999999999</v>
      </c>
      <c r="H72">
        <f t="shared" si="21"/>
        <v>91.918611000000013</v>
      </c>
      <c r="I72">
        <f t="shared" si="22"/>
        <v>235.39068399999999</v>
      </c>
      <c r="J72">
        <f t="shared" si="17"/>
        <v>327.30929500000002</v>
      </c>
      <c r="P72" s="9">
        <f t="shared" si="14"/>
        <v>0</v>
      </c>
      <c r="S72" s="9" t="e">
        <f t="shared" si="23"/>
        <v>#DIV/0!</v>
      </c>
      <c r="T72" s="9" t="e">
        <f t="shared" si="23"/>
        <v>#DIV/0!</v>
      </c>
      <c r="U72" s="9" t="e">
        <f t="shared" si="12"/>
        <v>#DIV/0!</v>
      </c>
      <c r="V72" s="9"/>
      <c r="W72">
        <v>1918</v>
      </c>
      <c r="X72" s="9" t="e">
        <f t="shared" si="18"/>
        <v>#DIV/0!</v>
      </c>
      <c r="Y72" s="9" t="e">
        <f t="shared" si="19"/>
        <v>#DIV/0!</v>
      </c>
      <c r="Z72" s="9" t="e">
        <f t="shared" si="20"/>
        <v>#DIV/0!</v>
      </c>
      <c r="AA72" s="9">
        <f t="shared" si="16"/>
        <v>0</v>
      </c>
      <c r="AC72">
        <f t="shared" si="24"/>
        <v>222.55286949518234</v>
      </c>
      <c r="AD72">
        <f t="shared" si="25"/>
        <v>-53.447130504817657</v>
      </c>
      <c r="AG72" s="19">
        <v>6.4448606078314867</v>
      </c>
      <c r="AH72" s="19">
        <v>0.94370661557483448</v>
      </c>
      <c r="AI72" s="19">
        <v>3.5960300696580623</v>
      </c>
      <c r="AJ72" s="20">
        <f t="shared" si="15"/>
        <v>1.9051239225985901</v>
      </c>
    </row>
    <row r="73" spans="1:36" x14ac:dyDescent="0.45">
      <c r="A73">
        <v>1919</v>
      </c>
      <c r="B73" s="18">
        <v>2.7056680000000002</v>
      </c>
      <c r="C73" s="18">
        <v>0.27302500000000002</v>
      </c>
      <c r="D73" s="18">
        <v>3.7948000000000003E-2</v>
      </c>
      <c r="E73" s="11">
        <v>0</v>
      </c>
      <c r="F73" s="18">
        <v>4.1966799999999997</v>
      </c>
      <c r="H73">
        <f t="shared" si="21"/>
        <v>94.93525200000002</v>
      </c>
      <c r="I73">
        <f t="shared" si="22"/>
        <v>239.58736399999998</v>
      </c>
      <c r="J73">
        <f t="shared" si="17"/>
        <v>334.52261599999997</v>
      </c>
      <c r="P73" s="9">
        <f t="shared" si="14"/>
        <v>0</v>
      </c>
      <c r="S73" s="9" t="e">
        <f t="shared" si="23"/>
        <v>#DIV/0!</v>
      </c>
      <c r="T73" s="9" t="e">
        <f t="shared" si="23"/>
        <v>#DIV/0!</v>
      </c>
      <c r="U73" s="9" t="e">
        <f t="shared" ref="U73:U125" si="26">U74</f>
        <v>#DIV/0!</v>
      </c>
      <c r="V73" s="9"/>
      <c r="W73">
        <v>1919</v>
      </c>
      <c r="X73" s="9" t="e">
        <f t="shared" si="18"/>
        <v>#DIV/0!</v>
      </c>
      <c r="Y73" s="9" t="e">
        <f t="shared" si="19"/>
        <v>#DIV/0!</v>
      </c>
      <c r="Z73" s="9" t="e">
        <f t="shared" si="20"/>
        <v>#DIV/0!</v>
      </c>
      <c r="AA73" s="9">
        <f t="shared" si="16"/>
        <v>0</v>
      </c>
      <c r="AC73">
        <f t="shared" si="24"/>
        <v>221.37498877272947</v>
      </c>
      <c r="AD73">
        <f t="shared" si="25"/>
        <v>-54.625011227270527</v>
      </c>
      <c r="AG73" s="19">
        <v>6.5159395925296382</v>
      </c>
      <c r="AH73" s="19">
        <v>0.96524191509904822</v>
      </c>
      <c r="AI73" s="19">
        <v>3.625677639889616</v>
      </c>
      <c r="AJ73" s="20">
        <f t="shared" si="15"/>
        <v>1.9250200375409743</v>
      </c>
    </row>
    <row r="74" spans="1:36" x14ac:dyDescent="0.45">
      <c r="A74">
        <v>1920</v>
      </c>
      <c r="B74" s="18">
        <v>3.1156540000000001</v>
      </c>
      <c r="C74" s="18">
        <v>0.35027399999999997</v>
      </c>
      <c r="D74" s="18">
        <v>4.1685E-2</v>
      </c>
      <c r="E74" s="11">
        <v>0</v>
      </c>
      <c r="F74" s="18">
        <v>4.3871729999999998</v>
      </c>
      <c r="H74">
        <f t="shared" si="21"/>
        <v>98.442865000000026</v>
      </c>
      <c r="I74">
        <f t="shared" si="22"/>
        <v>243.97453699999997</v>
      </c>
      <c r="J74">
        <f t="shared" si="17"/>
        <v>342.41740199999998</v>
      </c>
      <c r="P74" s="9">
        <f t="shared" si="14"/>
        <v>0</v>
      </c>
      <c r="S74" s="9" t="e">
        <f t="shared" si="23"/>
        <v>#DIV/0!</v>
      </c>
      <c r="T74" s="9" t="e">
        <f t="shared" si="23"/>
        <v>#DIV/0!</v>
      </c>
      <c r="U74" s="9" t="e">
        <f t="shared" si="26"/>
        <v>#DIV/0!</v>
      </c>
      <c r="V74" s="9"/>
      <c r="W74">
        <v>1920</v>
      </c>
      <c r="X74" s="9" t="e">
        <f t="shared" si="18"/>
        <v>#DIV/0!</v>
      </c>
      <c r="Y74" s="9" t="e">
        <f t="shared" si="19"/>
        <v>#DIV/0!</v>
      </c>
      <c r="Z74" s="9" t="e">
        <f t="shared" si="20"/>
        <v>#DIV/0!</v>
      </c>
      <c r="AA74" s="9">
        <f t="shared" si="16"/>
        <v>0</v>
      </c>
      <c r="AC74">
        <f t="shared" si="24"/>
        <v>220.08582997371155</v>
      </c>
      <c r="AD74">
        <f t="shared" si="25"/>
        <v>-55.91417002628846</v>
      </c>
      <c r="AG74" s="19">
        <v>6.5870185772277914</v>
      </c>
      <c r="AH74" s="19">
        <v>0.98677721462326207</v>
      </c>
      <c r="AI74" s="19">
        <v>3.6553252101211697</v>
      </c>
      <c r="AJ74" s="20">
        <f t="shared" si="15"/>
        <v>1.9449161524833594</v>
      </c>
    </row>
    <row r="75" spans="1:36" x14ac:dyDescent="0.45">
      <c r="A75">
        <v>1921</v>
      </c>
      <c r="B75" s="18">
        <v>2.6583939999999999</v>
      </c>
      <c r="C75" s="18">
        <v>0.38432500000000003</v>
      </c>
      <c r="D75" s="18">
        <v>3.4993000000000003E-2</v>
      </c>
      <c r="E75" s="11">
        <v>0</v>
      </c>
      <c r="F75" s="18">
        <v>4.4952389999999998</v>
      </c>
      <c r="H75">
        <f t="shared" si="21"/>
        <v>101.52057700000003</v>
      </c>
      <c r="I75">
        <f t="shared" si="22"/>
        <v>248.46977599999997</v>
      </c>
      <c r="J75">
        <f t="shared" si="17"/>
        <v>349.99035300000003</v>
      </c>
      <c r="P75" s="9">
        <f t="shared" si="14"/>
        <v>0</v>
      </c>
      <c r="S75" s="9" t="e">
        <f t="shared" si="23"/>
        <v>#DIV/0!</v>
      </c>
      <c r="T75" s="9" t="e">
        <f t="shared" si="23"/>
        <v>#DIV/0!</v>
      </c>
      <c r="U75" s="9" t="e">
        <f t="shared" si="26"/>
        <v>#DIV/0!</v>
      </c>
      <c r="V75" s="9"/>
      <c r="W75">
        <v>1921</v>
      </c>
      <c r="X75" s="9" t="e">
        <f t="shared" si="18"/>
        <v>#DIV/0!</v>
      </c>
      <c r="Y75" s="9" t="e">
        <f t="shared" si="19"/>
        <v>#DIV/0!</v>
      </c>
      <c r="Z75" s="9" t="e">
        <f t="shared" si="20"/>
        <v>#DIV/0!</v>
      </c>
      <c r="AA75" s="9">
        <f t="shared" si="16"/>
        <v>0</v>
      </c>
      <c r="AC75">
        <f t="shared" si="24"/>
        <v>218.84922439425927</v>
      </c>
      <c r="AD75">
        <f t="shared" si="25"/>
        <v>-57.150775605740741</v>
      </c>
      <c r="AG75" s="19">
        <v>6.6580975619259428</v>
      </c>
      <c r="AH75" s="19">
        <v>1.0083125141474758</v>
      </c>
      <c r="AI75" s="19">
        <v>3.6849727803527235</v>
      </c>
      <c r="AJ75" s="20">
        <f t="shared" si="15"/>
        <v>1.9648122674257436</v>
      </c>
    </row>
    <row r="76" spans="1:36" x14ac:dyDescent="0.45">
      <c r="A76">
        <v>1922</v>
      </c>
      <c r="B76" s="18">
        <v>2.7607349999999999</v>
      </c>
      <c r="C76" s="18">
        <v>0.426427</v>
      </c>
      <c r="D76" s="18">
        <v>4.0106999999999997E-2</v>
      </c>
      <c r="E76" s="11">
        <v>0</v>
      </c>
      <c r="F76" s="18">
        <v>4.5814709999999996</v>
      </c>
      <c r="H76">
        <f t="shared" si="21"/>
        <v>104.74784600000004</v>
      </c>
      <c r="I76">
        <f t="shared" si="22"/>
        <v>253.05124699999996</v>
      </c>
      <c r="J76">
        <f t="shared" si="17"/>
        <v>357.79909299999997</v>
      </c>
      <c r="P76" s="9">
        <f t="shared" si="14"/>
        <v>0</v>
      </c>
      <c r="S76" s="9" t="e">
        <f t="shared" si="23"/>
        <v>#DIV/0!</v>
      </c>
      <c r="T76" s="9" t="e">
        <f t="shared" si="23"/>
        <v>#DIV/0!</v>
      </c>
      <c r="U76" s="9" t="e">
        <f t="shared" si="26"/>
        <v>#DIV/0!</v>
      </c>
      <c r="V76" s="9"/>
      <c r="W76">
        <v>1922</v>
      </c>
      <c r="X76" s="9" t="e">
        <f t="shared" si="18"/>
        <v>#DIV/0!</v>
      </c>
      <c r="Y76" s="9" t="e">
        <f t="shared" si="19"/>
        <v>#DIV/0!</v>
      </c>
      <c r="Z76" s="9" t="e">
        <f t="shared" si="20"/>
        <v>#DIV/0!</v>
      </c>
      <c r="AA76" s="9">
        <f t="shared" si="16"/>
        <v>0</v>
      </c>
      <c r="AC76">
        <f t="shared" si="24"/>
        <v>217.57411625576844</v>
      </c>
      <c r="AD76">
        <f t="shared" si="25"/>
        <v>-58.425883744231541</v>
      </c>
      <c r="AG76" s="19">
        <v>6.729176546624096</v>
      </c>
      <c r="AH76" s="19">
        <v>1.0298478136716893</v>
      </c>
      <c r="AI76" s="19">
        <v>3.7146203505842772</v>
      </c>
      <c r="AJ76" s="20">
        <f t="shared" si="15"/>
        <v>1.9847083823681295</v>
      </c>
    </row>
    <row r="77" spans="1:36" x14ac:dyDescent="0.45">
      <c r="A77">
        <v>1923</v>
      </c>
      <c r="B77" s="18">
        <v>3.1355710000000001</v>
      </c>
      <c r="C77" s="18">
        <v>0.47361599999999998</v>
      </c>
      <c r="D77" s="18">
        <v>5.2526000000000003E-2</v>
      </c>
      <c r="E77" s="11">
        <v>0</v>
      </c>
      <c r="F77" s="18">
        <v>4.6212770000000001</v>
      </c>
      <c r="H77">
        <f t="shared" si="21"/>
        <v>108.40955900000004</v>
      </c>
      <c r="I77">
        <f t="shared" si="22"/>
        <v>257.67252399999995</v>
      </c>
      <c r="J77">
        <f t="shared" si="17"/>
        <v>366.08208300000001</v>
      </c>
      <c r="P77" s="9">
        <f t="shared" si="14"/>
        <v>0</v>
      </c>
      <c r="S77" s="9" t="e">
        <f t="shared" si="23"/>
        <v>#DIV/0!</v>
      </c>
      <c r="T77" s="9" t="e">
        <f t="shared" si="23"/>
        <v>#DIV/0!</v>
      </c>
      <c r="U77" s="9" t="e">
        <f t="shared" si="26"/>
        <v>#DIV/0!</v>
      </c>
      <c r="V77" s="9"/>
      <c r="W77">
        <v>1923</v>
      </c>
      <c r="X77" s="9" t="e">
        <f t="shared" si="18"/>
        <v>#DIV/0!</v>
      </c>
      <c r="Y77" s="9" t="e">
        <f t="shared" si="19"/>
        <v>#DIV/0!</v>
      </c>
      <c r="Z77" s="9" t="e">
        <f t="shared" si="20"/>
        <v>#DIV/0!</v>
      </c>
      <c r="AA77" s="9">
        <f t="shared" si="16"/>
        <v>0</v>
      </c>
      <c r="AC77">
        <f t="shared" si="24"/>
        <v>216.22156668182464</v>
      </c>
      <c r="AD77">
        <f t="shared" si="25"/>
        <v>-59.77843331817536</v>
      </c>
      <c r="AG77" s="19">
        <v>6.8002555313222484</v>
      </c>
      <c r="AH77" s="19">
        <v>1.0513831131959033</v>
      </c>
      <c r="AI77" s="19">
        <v>3.7442679208158314</v>
      </c>
      <c r="AJ77" s="20">
        <f t="shared" si="15"/>
        <v>2.0046044973105133</v>
      </c>
    </row>
    <row r="78" spans="1:36" x14ac:dyDescent="0.45">
      <c r="A78">
        <v>1924</v>
      </c>
      <c r="B78" s="18">
        <v>3.1426609999999999</v>
      </c>
      <c r="C78" s="18">
        <v>0.47092899999999999</v>
      </c>
      <c r="D78" s="18">
        <v>5.9709999999999999E-2</v>
      </c>
      <c r="E78" s="11">
        <v>0</v>
      </c>
      <c r="F78" s="18">
        <v>4.6562910000000004</v>
      </c>
      <c r="H78">
        <f t="shared" si="21"/>
        <v>112.08285900000004</v>
      </c>
      <c r="I78">
        <f t="shared" si="22"/>
        <v>262.32881499999996</v>
      </c>
      <c r="J78">
        <f t="shared" si="17"/>
        <v>374.411674</v>
      </c>
      <c r="P78" s="9">
        <f t="shared" si="14"/>
        <v>0</v>
      </c>
      <c r="S78" s="9" t="e">
        <f t="shared" si="23"/>
        <v>#DIV/0!</v>
      </c>
      <c r="T78" s="9" t="e">
        <f t="shared" si="23"/>
        <v>#DIV/0!</v>
      </c>
      <c r="U78" s="9" t="e">
        <f t="shared" si="26"/>
        <v>#DIV/0!</v>
      </c>
      <c r="V78" s="9"/>
      <c r="W78">
        <v>1924</v>
      </c>
      <c r="X78" s="9" t="e">
        <f t="shared" si="18"/>
        <v>#DIV/0!</v>
      </c>
      <c r="Y78" s="9" t="e">
        <f t="shared" si="19"/>
        <v>#DIV/0!</v>
      </c>
      <c r="Z78" s="9" t="e">
        <f t="shared" si="20"/>
        <v>#DIV/0!</v>
      </c>
      <c r="AA78" s="9">
        <f t="shared" si="16"/>
        <v>0</v>
      </c>
      <c r="AC78">
        <f t="shared" si="24"/>
        <v>214.86140751729874</v>
      </c>
      <c r="AD78">
        <f t="shared" si="25"/>
        <v>-61.138592482701242</v>
      </c>
      <c r="AG78" s="19">
        <v>6.8713345160204007</v>
      </c>
      <c r="AH78" s="19">
        <v>1.072918412720117</v>
      </c>
      <c r="AI78" s="19">
        <v>3.7739154910473847</v>
      </c>
      <c r="AJ78" s="20">
        <f t="shared" si="15"/>
        <v>2.0245006122528988</v>
      </c>
    </row>
    <row r="79" spans="1:36" x14ac:dyDescent="0.45">
      <c r="A79">
        <v>1925</v>
      </c>
      <c r="B79" s="18">
        <v>3.1424029999999998</v>
      </c>
      <c r="C79" s="18">
        <v>0.492898</v>
      </c>
      <c r="D79" s="18">
        <v>6.3924999999999996E-2</v>
      </c>
      <c r="E79" s="11">
        <v>0</v>
      </c>
      <c r="F79" s="18">
        <v>4.6811210000000001</v>
      </c>
      <c r="H79">
        <f t="shared" si="21"/>
        <v>115.78208500000004</v>
      </c>
      <c r="I79">
        <f t="shared" si="22"/>
        <v>267.00993599999998</v>
      </c>
      <c r="J79">
        <f t="shared" si="17"/>
        <v>382.79202100000003</v>
      </c>
      <c r="P79" s="9">
        <f t="shared" si="14"/>
        <v>0</v>
      </c>
      <c r="S79" s="9" t="e">
        <f t="shared" si="23"/>
        <v>#DIV/0!</v>
      </c>
      <c r="T79" s="9" t="e">
        <f t="shared" si="23"/>
        <v>#DIV/0!</v>
      </c>
      <c r="U79" s="9" t="e">
        <f t="shared" si="26"/>
        <v>#DIV/0!</v>
      </c>
      <c r="V79" s="9"/>
      <c r="W79">
        <v>1925</v>
      </c>
      <c r="X79" s="9" t="e">
        <f t="shared" si="18"/>
        <v>#DIV/0!</v>
      </c>
      <c r="Y79" s="9" t="e">
        <f t="shared" si="19"/>
        <v>#DIV/0!</v>
      </c>
      <c r="Z79" s="9" t="e">
        <f t="shared" si="20"/>
        <v>#DIV/0!</v>
      </c>
      <c r="AA79" s="9">
        <f t="shared" si="16"/>
        <v>0</v>
      </c>
      <c r="AC79">
        <f t="shared" si="24"/>
        <v>213.49296028213956</v>
      </c>
      <c r="AD79">
        <f t="shared" si="25"/>
        <v>-62.507039717860444</v>
      </c>
      <c r="AG79" s="19">
        <v>6.9424135007185521</v>
      </c>
      <c r="AH79" s="19">
        <v>1.094453712244331</v>
      </c>
      <c r="AI79" s="19">
        <v>3.8035630612789388</v>
      </c>
      <c r="AJ79" s="20">
        <f t="shared" si="15"/>
        <v>2.0443967271952825</v>
      </c>
    </row>
    <row r="80" spans="1:36" x14ac:dyDescent="0.45">
      <c r="A80">
        <v>1926</v>
      </c>
      <c r="B80" s="18">
        <v>3.0713599999999999</v>
      </c>
      <c r="C80" s="18">
        <v>0.50141800000000003</v>
      </c>
      <c r="D80" s="18">
        <v>6.9145999999999999E-2</v>
      </c>
      <c r="E80" s="11">
        <v>0</v>
      </c>
      <c r="F80" s="18">
        <v>4.6968500000000004</v>
      </c>
      <c r="H80">
        <f t="shared" si="21"/>
        <v>119.42400900000004</v>
      </c>
      <c r="I80">
        <f t="shared" si="22"/>
        <v>271.70678599999997</v>
      </c>
      <c r="J80">
        <f t="shared" si="17"/>
        <v>391.13079500000003</v>
      </c>
      <c r="P80" s="9">
        <f t="shared" si="14"/>
        <v>0</v>
      </c>
      <c r="S80" s="9" t="e">
        <f t="shared" si="23"/>
        <v>#DIV/0!</v>
      </c>
      <c r="T80" s="9" t="e">
        <f t="shared" si="23"/>
        <v>#DIV/0!</v>
      </c>
      <c r="U80" s="9" t="e">
        <f t="shared" si="26"/>
        <v>#DIV/0!</v>
      </c>
      <c r="V80" s="9"/>
      <c r="W80">
        <v>1926</v>
      </c>
      <c r="X80" s="9" t="e">
        <f t="shared" si="18"/>
        <v>#DIV/0!</v>
      </c>
      <c r="Y80" s="9" t="e">
        <f t="shared" si="19"/>
        <v>#DIV/0!</v>
      </c>
      <c r="Z80" s="9" t="e">
        <f t="shared" si="20"/>
        <v>#DIV/0!</v>
      </c>
      <c r="AA80" s="9">
        <f t="shared" si="16"/>
        <v>0</v>
      </c>
      <c r="AC80">
        <f t="shared" si="24"/>
        <v>212.13130160321882</v>
      </c>
      <c r="AD80">
        <f t="shared" si="25"/>
        <v>-63.868698396781191</v>
      </c>
      <c r="AG80" s="19">
        <v>7.0134924854167044</v>
      </c>
      <c r="AH80" s="19">
        <v>1.1159890117685445</v>
      </c>
      <c r="AI80" s="19">
        <v>3.8332106315104921</v>
      </c>
      <c r="AJ80" s="20">
        <f t="shared" si="15"/>
        <v>2.0642928421376681</v>
      </c>
    </row>
    <row r="81" spans="1:36" x14ac:dyDescent="0.45">
      <c r="A81">
        <v>1927</v>
      </c>
      <c r="B81" s="18">
        <v>3.3530869999999999</v>
      </c>
      <c r="C81" s="18">
        <v>0.54827599999999999</v>
      </c>
      <c r="D81" s="18">
        <v>7.6019000000000003E-2</v>
      </c>
      <c r="E81" s="11">
        <v>0</v>
      </c>
      <c r="F81" s="18">
        <v>4.7167729999999999</v>
      </c>
      <c r="H81">
        <f t="shared" si="21"/>
        <v>123.40139100000005</v>
      </c>
      <c r="I81">
        <f t="shared" si="22"/>
        <v>276.42355899999995</v>
      </c>
      <c r="J81">
        <f t="shared" si="17"/>
        <v>399.82495</v>
      </c>
      <c r="P81" s="9">
        <f t="shared" si="14"/>
        <v>0</v>
      </c>
      <c r="S81" s="9" t="e">
        <f t="shared" si="23"/>
        <v>#DIV/0!</v>
      </c>
      <c r="T81" s="9" t="e">
        <f t="shared" si="23"/>
        <v>#DIV/0!</v>
      </c>
      <c r="U81" s="9" t="e">
        <f t="shared" si="26"/>
        <v>#DIV/0!</v>
      </c>
      <c r="V81" s="9"/>
      <c r="W81">
        <v>1927</v>
      </c>
      <c r="X81" s="9" t="e">
        <f t="shared" si="18"/>
        <v>#DIV/0!</v>
      </c>
      <c r="Y81" s="9" t="e">
        <f t="shared" si="19"/>
        <v>#DIV/0!</v>
      </c>
      <c r="Z81" s="9" t="e">
        <f t="shared" si="20"/>
        <v>#DIV/0!</v>
      </c>
      <c r="AA81" s="9">
        <f t="shared" si="16"/>
        <v>0</v>
      </c>
      <c r="AC81">
        <f t="shared" si="24"/>
        <v>210.71161189683846</v>
      </c>
      <c r="AD81">
        <f t="shared" si="25"/>
        <v>-65.288388103161552</v>
      </c>
      <c r="AG81" s="19">
        <v>7.0845714701148568</v>
      </c>
      <c r="AH81" s="19">
        <v>1.1375243112927582</v>
      </c>
      <c r="AI81" s="19">
        <v>3.8628582017420463</v>
      </c>
      <c r="AJ81" s="20">
        <f t="shared" si="15"/>
        <v>2.0841889570800518</v>
      </c>
    </row>
    <row r="82" spans="1:36" x14ac:dyDescent="0.45">
      <c r="A82">
        <v>1928</v>
      </c>
      <c r="B82" s="18">
        <v>3.295741</v>
      </c>
      <c r="C82" s="18">
        <v>0.57707299999999995</v>
      </c>
      <c r="D82" s="18">
        <v>8.2626000000000005E-2</v>
      </c>
      <c r="E82" s="18">
        <v>3.5671000000000001E-2</v>
      </c>
      <c r="F82" s="18">
        <v>4.7199799999999996</v>
      </c>
      <c r="H82">
        <f t="shared" si="21"/>
        <v>127.39250200000005</v>
      </c>
      <c r="I82">
        <f t="shared" si="22"/>
        <v>281.14353899999998</v>
      </c>
      <c r="J82">
        <f t="shared" si="17"/>
        <v>408.53604100000001</v>
      </c>
      <c r="P82" s="9">
        <f t="shared" si="14"/>
        <v>0</v>
      </c>
      <c r="S82" s="9" t="e">
        <f t="shared" si="23"/>
        <v>#DIV/0!</v>
      </c>
      <c r="T82" s="9" t="e">
        <f t="shared" si="23"/>
        <v>#DIV/0!</v>
      </c>
      <c r="U82" s="9" t="e">
        <f t="shared" si="26"/>
        <v>#DIV/0!</v>
      </c>
      <c r="V82" s="9"/>
      <c r="W82">
        <v>1928</v>
      </c>
      <c r="X82" s="9" t="e">
        <f t="shared" si="18"/>
        <v>#DIV/0!</v>
      </c>
      <c r="Y82" s="9" t="e">
        <f t="shared" si="19"/>
        <v>#DIV/0!</v>
      </c>
      <c r="Z82" s="9" t="e">
        <f t="shared" si="20"/>
        <v>#DIV/0!</v>
      </c>
      <c r="AA82" s="9">
        <f t="shared" si="16"/>
        <v>0</v>
      </c>
      <c r="AC82">
        <f t="shared" si="24"/>
        <v>209.28915666984483</v>
      </c>
      <c r="AD82">
        <f t="shared" si="25"/>
        <v>-66.710843330155157</v>
      </c>
      <c r="AG82" s="19">
        <v>7.1556504548130109</v>
      </c>
      <c r="AH82" s="19">
        <v>1.1590596108169722</v>
      </c>
      <c r="AI82" s="19">
        <v>3.8925057719735996</v>
      </c>
      <c r="AJ82" s="20">
        <f t="shared" si="15"/>
        <v>2.1040850720224391</v>
      </c>
    </row>
    <row r="83" spans="1:36" x14ac:dyDescent="0.45">
      <c r="A83">
        <v>1929</v>
      </c>
      <c r="B83" s="18">
        <v>3.5137749999999999</v>
      </c>
      <c r="C83" s="18">
        <v>0.63717000000000001</v>
      </c>
      <c r="D83" s="18">
        <v>0.102898</v>
      </c>
      <c r="E83" s="18">
        <v>3.6934000000000002E-2</v>
      </c>
      <c r="F83" s="18">
        <v>4.7124779999999999</v>
      </c>
      <c r="H83">
        <f t="shared" si="21"/>
        <v>131.68327900000006</v>
      </c>
      <c r="I83">
        <f t="shared" si="22"/>
        <v>285.85601699999995</v>
      </c>
      <c r="J83">
        <f t="shared" si="17"/>
        <v>417.53929600000004</v>
      </c>
      <c r="P83" s="9">
        <f t="shared" si="14"/>
        <v>0</v>
      </c>
      <c r="S83" s="9" t="e">
        <f t="shared" si="23"/>
        <v>#DIV/0!</v>
      </c>
      <c r="T83" s="9" t="e">
        <f t="shared" si="23"/>
        <v>#DIV/0!</v>
      </c>
      <c r="U83" s="9" t="e">
        <f t="shared" si="26"/>
        <v>#DIV/0!</v>
      </c>
      <c r="V83" s="9"/>
      <c r="W83">
        <v>1929</v>
      </c>
      <c r="X83" s="9" t="e">
        <f t="shared" si="18"/>
        <v>#DIV/0!</v>
      </c>
      <c r="Y83" s="9" t="e">
        <f t="shared" si="19"/>
        <v>#DIV/0!</v>
      </c>
      <c r="Z83" s="9" t="e">
        <f t="shared" si="20"/>
        <v>#DIV/0!</v>
      </c>
      <c r="AA83" s="9">
        <f t="shared" si="16"/>
        <v>0</v>
      </c>
      <c r="AC83">
        <f t="shared" si="24"/>
        <v>207.81899327300897</v>
      </c>
      <c r="AD83">
        <f t="shared" si="25"/>
        <v>-68.181006726991029</v>
      </c>
      <c r="AG83" s="19">
        <v>7.2267294395111614</v>
      </c>
      <c r="AH83" s="19">
        <v>1.1805949103411857</v>
      </c>
      <c r="AI83" s="19">
        <v>3.9221533422051529</v>
      </c>
      <c r="AJ83" s="20">
        <f t="shared" si="15"/>
        <v>2.1239811869648229</v>
      </c>
    </row>
    <row r="84" spans="1:36" x14ac:dyDescent="0.45">
      <c r="A84">
        <v>1930</v>
      </c>
      <c r="B84" s="18">
        <v>3.206458</v>
      </c>
      <c r="C84" s="18">
        <v>0.61930600000000002</v>
      </c>
      <c r="D84" s="18">
        <v>0.104231</v>
      </c>
      <c r="E84" s="18">
        <v>3.5621E-2</v>
      </c>
      <c r="F84" s="18">
        <v>4.9417970000000002</v>
      </c>
      <c r="H84">
        <f t="shared" si="21"/>
        <v>135.64889500000007</v>
      </c>
      <c r="I84">
        <f t="shared" si="22"/>
        <v>290.79781399999996</v>
      </c>
      <c r="J84">
        <f t="shared" si="17"/>
        <v>426.44670900000006</v>
      </c>
      <c r="P84" s="9">
        <f t="shared" si="14"/>
        <v>0</v>
      </c>
      <c r="S84" s="9" t="e">
        <f t="shared" si="23"/>
        <v>#DIV/0!</v>
      </c>
      <c r="T84" s="9" t="e">
        <f t="shared" si="23"/>
        <v>#DIV/0!</v>
      </c>
      <c r="U84" s="9" t="e">
        <f t="shared" si="26"/>
        <v>#DIV/0!</v>
      </c>
      <c r="V84" s="9"/>
      <c r="W84">
        <v>1930</v>
      </c>
      <c r="X84" s="9" t="e">
        <f t="shared" si="18"/>
        <v>#DIV/0!</v>
      </c>
      <c r="Y84" s="9" t="e">
        <f t="shared" si="19"/>
        <v>#DIV/0!</v>
      </c>
      <c r="Z84" s="9" t="e">
        <f t="shared" si="20"/>
        <v>#DIV/0!</v>
      </c>
      <c r="AA84" s="9">
        <f t="shared" si="16"/>
        <v>0</v>
      </c>
      <c r="AC84">
        <f t="shared" si="24"/>
        <v>206.36448014935536</v>
      </c>
      <c r="AD84">
        <f t="shared" si="25"/>
        <v>-69.635519850644627</v>
      </c>
      <c r="AG84" s="19">
        <v>7.2978084242093146</v>
      </c>
      <c r="AH84" s="19">
        <v>1.2021302098653996</v>
      </c>
      <c r="AI84" s="19">
        <v>3.9518009124367066</v>
      </c>
      <c r="AJ84" s="20">
        <f t="shared" si="15"/>
        <v>2.1438773019072079</v>
      </c>
    </row>
    <row r="85" spans="1:36" x14ac:dyDescent="0.45">
      <c r="A85">
        <v>1931</v>
      </c>
      <c r="B85" s="18">
        <v>2.8224670000000001</v>
      </c>
      <c r="C85" s="18">
        <v>0.59628700000000001</v>
      </c>
      <c r="D85" s="18">
        <v>9.2897999999999994E-2</v>
      </c>
      <c r="E85" s="18">
        <v>3.1019999999999999E-2</v>
      </c>
      <c r="F85" s="18">
        <v>5.0919179999999997</v>
      </c>
      <c r="H85">
        <f t="shared" si="21"/>
        <v>139.19156700000008</v>
      </c>
      <c r="I85">
        <f t="shared" si="22"/>
        <v>295.88973199999998</v>
      </c>
      <c r="J85">
        <f t="shared" si="17"/>
        <v>435.08129900000006</v>
      </c>
      <c r="P85" s="9">
        <f t="shared" si="14"/>
        <v>0</v>
      </c>
      <c r="S85" s="9" t="e">
        <f t="shared" si="23"/>
        <v>#DIV/0!</v>
      </c>
      <c r="T85" s="9" t="e">
        <f t="shared" si="23"/>
        <v>#DIV/0!</v>
      </c>
      <c r="U85" s="9" t="e">
        <f t="shared" si="26"/>
        <v>#DIV/0!</v>
      </c>
      <c r="V85" s="9"/>
      <c r="W85">
        <v>1931</v>
      </c>
      <c r="X85" s="9" t="e">
        <f t="shared" si="18"/>
        <v>#DIV/0!</v>
      </c>
      <c r="Y85" s="9" t="e">
        <f t="shared" si="19"/>
        <v>#DIV/0!</v>
      </c>
      <c r="Z85" s="9" t="e">
        <f t="shared" si="20"/>
        <v>#DIV/0!</v>
      </c>
      <c r="AA85" s="9">
        <f t="shared" si="16"/>
        <v>0</v>
      </c>
      <c r="AC85">
        <f t="shared" si="24"/>
        <v>204.95451695663397</v>
      </c>
      <c r="AD85">
        <f t="shared" si="25"/>
        <v>-71.045483043366033</v>
      </c>
      <c r="AG85" s="19">
        <v>7.3425582336371287</v>
      </c>
      <c r="AH85" s="19">
        <v>1.2032085439369935</v>
      </c>
      <c r="AI85" s="19">
        <v>3.9708368413611179</v>
      </c>
      <c r="AJ85" s="20">
        <f t="shared" si="15"/>
        <v>2.1685128483390175</v>
      </c>
    </row>
    <row r="86" spans="1:36" x14ac:dyDescent="0.45">
      <c r="A86">
        <v>1932</v>
      </c>
      <c r="B86" s="18">
        <v>2.5114679999999998</v>
      </c>
      <c r="C86" s="18">
        <v>0.57163600000000003</v>
      </c>
      <c r="D86" s="18">
        <v>8.8230000000000003E-2</v>
      </c>
      <c r="E86" s="18">
        <v>2.4850000000000001E-2</v>
      </c>
      <c r="F86" s="18">
        <v>5.1783950000000001</v>
      </c>
      <c r="H86">
        <f t="shared" si="21"/>
        <v>142.38775100000007</v>
      </c>
      <c r="I86">
        <f t="shared" si="22"/>
        <v>301.068127</v>
      </c>
      <c r="J86">
        <f t="shared" si="17"/>
        <v>443.4558780000001</v>
      </c>
      <c r="P86" s="9">
        <f t="shared" si="14"/>
        <v>0</v>
      </c>
      <c r="S86" s="9" t="e">
        <f t="shared" si="23"/>
        <v>#DIV/0!</v>
      </c>
      <c r="T86" s="9" t="e">
        <f t="shared" si="23"/>
        <v>#DIV/0!</v>
      </c>
      <c r="U86" s="9" t="e">
        <f t="shared" si="26"/>
        <v>#DIV/0!</v>
      </c>
      <c r="V86" s="9"/>
      <c r="W86">
        <v>1932</v>
      </c>
      <c r="X86" s="9" t="e">
        <f t="shared" si="18"/>
        <v>#DIV/0!</v>
      </c>
      <c r="Y86" s="9" t="e">
        <f t="shared" si="19"/>
        <v>#DIV/0!</v>
      </c>
      <c r="Z86" s="9" t="e">
        <f t="shared" si="20"/>
        <v>#DIV/0!</v>
      </c>
      <c r="AA86" s="9">
        <f t="shared" si="16"/>
        <v>0</v>
      </c>
      <c r="AC86">
        <f t="shared" si="24"/>
        <v>203.58701159221738</v>
      </c>
      <c r="AD86">
        <f t="shared" si="25"/>
        <v>-72.41298840778262</v>
      </c>
      <c r="AG86" s="19">
        <v>7.3873080430649445</v>
      </c>
      <c r="AH86" s="19">
        <v>1.2042868780085871</v>
      </c>
      <c r="AI86" s="19">
        <v>3.9898727702855297</v>
      </c>
      <c r="AJ86" s="20">
        <f t="shared" si="15"/>
        <v>2.1931483947708275</v>
      </c>
    </row>
    <row r="87" spans="1:36" x14ac:dyDescent="0.45">
      <c r="A87">
        <v>1933</v>
      </c>
      <c r="B87" s="18">
        <v>2.6267909999999999</v>
      </c>
      <c r="C87" s="18">
        <v>0.62384899999999999</v>
      </c>
      <c r="D87" s="18">
        <v>9.0927999999999995E-2</v>
      </c>
      <c r="E87" s="18">
        <v>2.3990000000000001E-2</v>
      </c>
      <c r="F87" s="18">
        <v>5.2797429999999999</v>
      </c>
      <c r="H87">
        <f t="shared" si="21"/>
        <v>145.75330900000006</v>
      </c>
      <c r="I87">
        <f t="shared" si="22"/>
        <v>306.34787</v>
      </c>
      <c r="J87">
        <f t="shared" si="17"/>
        <v>452.10117900000006</v>
      </c>
      <c r="P87" s="9">
        <f t="shared" si="14"/>
        <v>0</v>
      </c>
      <c r="S87" s="9" t="e">
        <f t="shared" si="23"/>
        <v>#DIV/0!</v>
      </c>
      <c r="T87" s="9" t="e">
        <f t="shared" si="23"/>
        <v>#DIV/0!</v>
      </c>
      <c r="U87" s="9" t="e">
        <f t="shared" si="26"/>
        <v>#DIV/0!</v>
      </c>
      <c r="V87" s="9"/>
      <c r="W87">
        <v>1933</v>
      </c>
      <c r="X87" s="9" t="e">
        <f t="shared" si="18"/>
        <v>#DIV/0!</v>
      </c>
      <c r="Y87" s="9" t="e">
        <f t="shared" si="19"/>
        <v>#DIV/0!</v>
      </c>
      <c r="Z87" s="9" t="e">
        <f t="shared" si="20"/>
        <v>#DIV/0!</v>
      </c>
      <c r="AA87" s="9">
        <f t="shared" si="16"/>
        <v>0</v>
      </c>
      <c r="AC87">
        <f t="shared" si="24"/>
        <v>202.17529937426639</v>
      </c>
      <c r="AD87">
        <f t="shared" si="25"/>
        <v>-73.824700625733612</v>
      </c>
      <c r="AG87" s="19">
        <v>7.4320578524927612</v>
      </c>
      <c r="AH87" s="19">
        <v>1.2053652120801812</v>
      </c>
      <c r="AI87" s="19">
        <v>4.0089086992099414</v>
      </c>
      <c r="AJ87" s="20">
        <f t="shared" si="15"/>
        <v>2.2177839412026383</v>
      </c>
    </row>
    <row r="88" spans="1:36" x14ac:dyDescent="0.45">
      <c r="A88">
        <v>1934</v>
      </c>
      <c r="B88" s="18">
        <v>2.868471</v>
      </c>
      <c r="C88" s="18">
        <v>0.66240299999999996</v>
      </c>
      <c r="D88" s="18">
        <v>0.101963</v>
      </c>
      <c r="E88" s="18">
        <v>2.8719999999999999E-2</v>
      </c>
      <c r="F88" s="18">
        <v>5.3510049999999998</v>
      </c>
      <c r="H88">
        <f t="shared" si="21"/>
        <v>149.41486600000005</v>
      </c>
      <c r="I88">
        <f t="shared" si="22"/>
        <v>311.69887499999999</v>
      </c>
      <c r="J88">
        <f t="shared" si="17"/>
        <v>461.113741</v>
      </c>
      <c r="P88" s="9">
        <f t="shared" si="14"/>
        <v>0</v>
      </c>
      <c r="S88" s="9" t="e">
        <f t="shared" si="23"/>
        <v>#DIV/0!</v>
      </c>
      <c r="T88" s="9" t="e">
        <f t="shared" si="23"/>
        <v>#DIV/0!</v>
      </c>
      <c r="U88" s="9" t="e">
        <f t="shared" si="26"/>
        <v>#DIV/0!</v>
      </c>
      <c r="V88" s="9"/>
      <c r="W88">
        <v>1934</v>
      </c>
      <c r="X88" s="9" t="e">
        <f t="shared" si="18"/>
        <v>#DIV/0!</v>
      </c>
      <c r="Y88" s="9" t="e">
        <f t="shared" si="19"/>
        <v>#DIV/0!</v>
      </c>
      <c r="Z88" s="9" t="e">
        <f t="shared" si="20"/>
        <v>#DIV/0!</v>
      </c>
      <c r="AA88" s="9">
        <f t="shared" si="16"/>
        <v>0</v>
      </c>
      <c r="AC88">
        <f t="shared" si="24"/>
        <v>200.7036162147742</v>
      </c>
      <c r="AD88">
        <f t="shared" si="25"/>
        <v>-75.2963837852258</v>
      </c>
      <c r="AG88" s="19">
        <v>7.476807661920577</v>
      </c>
      <c r="AH88" s="19">
        <v>1.2064435461517746</v>
      </c>
      <c r="AI88" s="19">
        <v>4.0279446281343532</v>
      </c>
      <c r="AJ88" s="20">
        <f t="shared" si="15"/>
        <v>2.2424194876344492</v>
      </c>
    </row>
    <row r="89" spans="1:36" x14ac:dyDescent="0.45">
      <c r="A89">
        <v>1935</v>
      </c>
      <c r="B89" s="18">
        <v>2.985255</v>
      </c>
      <c r="C89" s="18">
        <v>0.71734500000000001</v>
      </c>
      <c r="D89" s="18">
        <v>0.111387</v>
      </c>
      <c r="E89" s="18">
        <v>3.2332E-2</v>
      </c>
      <c r="F89" s="18">
        <v>5.4156719999999998</v>
      </c>
      <c r="H89">
        <f t="shared" si="21"/>
        <v>153.26118500000004</v>
      </c>
      <c r="I89">
        <f t="shared" si="22"/>
        <v>317.11454699999996</v>
      </c>
      <c r="J89">
        <f t="shared" si="17"/>
        <v>470.37573199999997</v>
      </c>
      <c r="P89" s="9">
        <f t="shared" si="14"/>
        <v>0</v>
      </c>
      <c r="S89" s="9" t="e">
        <f t="shared" si="23"/>
        <v>#DIV/0!</v>
      </c>
      <c r="T89" s="9" t="e">
        <f t="shared" si="23"/>
        <v>#DIV/0!</v>
      </c>
      <c r="U89" s="9" t="e">
        <f t="shared" si="26"/>
        <v>#DIV/0!</v>
      </c>
      <c r="V89" s="9"/>
      <c r="W89">
        <v>1935</v>
      </c>
      <c r="X89" s="9" t="e">
        <f t="shared" si="18"/>
        <v>#DIV/0!</v>
      </c>
      <c r="Y89" s="9" t="e">
        <f t="shared" si="19"/>
        <v>#DIV/0!</v>
      </c>
      <c r="Z89" s="9" t="e">
        <f t="shared" si="20"/>
        <v>#DIV/0!</v>
      </c>
      <c r="AA89" s="9">
        <f t="shared" si="16"/>
        <v>0</v>
      </c>
      <c r="AC89">
        <f t="shared" si="24"/>
        <v>199.19120318748315</v>
      </c>
      <c r="AD89">
        <f t="shared" si="25"/>
        <v>-76.808796812516832</v>
      </c>
      <c r="AG89" s="19">
        <v>7.521557471348391</v>
      </c>
      <c r="AH89" s="19">
        <v>1.2075218802233683</v>
      </c>
      <c r="AI89" s="19">
        <v>4.046980557058764</v>
      </c>
      <c r="AJ89" s="20">
        <f t="shared" si="15"/>
        <v>2.2670550340662592</v>
      </c>
    </row>
    <row r="90" spans="1:36" x14ac:dyDescent="0.45">
      <c r="A90">
        <v>1936</v>
      </c>
      <c r="B90" s="18">
        <v>3.2778659999999999</v>
      </c>
      <c r="C90" s="18">
        <v>0.78102700000000003</v>
      </c>
      <c r="D90" s="18">
        <v>0.12554799999999999</v>
      </c>
      <c r="E90" s="18">
        <v>3.9092000000000002E-2</v>
      </c>
      <c r="F90" s="18">
        <v>5.4813260000000001</v>
      </c>
      <c r="H90">
        <f t="shared" si="21"/>
        <v>157.48471800000004</v>
      </c>
      <c r="I90">
        <f t="shared" si="22"/>
        <v>322.59587299999998</v>
      </c>
      <c r="J90">
        <f t="shared" si="17"/>
        <v>480.08059100000003</v>
      </c>
      <c r="P90" s="9">
        <f t="shared" si="14"/>
        <v>0</v>
      </c>
      <c r="S90" s="9" t="e">
        <f t="shared" si="23"/>
        <v>#DIV/0!</v>
      </c>
      <c r="T90" s="9" t="e">
        <f t="shared" si="23"/>
        <v>#DIV/0!</v>
      </c>
      <c r="U90" s="9" t="e">
        <f t="shared" si="26"/>
        <v>#DIV/0!</v>
      </c>
      <c r="V90" s="9"/>
      <c r="W90">
        <v>1936</v>
      </c>
      <c r="X90" s="9" t="e">
        <f t="shared" si="18"/>
        <v>#DIV/0!</v>
      </c>
      <c r="Y90" s="9" t="e">
        <f t="shared" si="19"/>
        <v>#DIV/0!</v>
      </c>
      <c r="Z90" s="9" t="e">
        <f t="shared" si="20"/>
        <v>#DIV/0!</v>
      </c>
      <c r="AA90" s="9">
        <f t="shared" si="16"/>
        <v>0</v>
      </c>
      <c r="AC90">
        <f t="shared" si="24"/>
        <v>197.60647316781217</v>
      </c>
      <c r="AD90">
        <f t="shared" si="25"/>
        <v>-78.393526832187845</v>
      </c>
      <c r="AG90" s="19">
        <v>7.5663072807762068</v>
      </c>
      <c r="AH90" s="19">
        <v>1.2086002142949619</v>
      </c>
      <c r="AI90" s="19">
        <v>4.0660164859831758</v>
      </c>
      <c r="AJ90" s="20">
        <f t="shared" si="15"/>
        <v>2.2916905804980692</v>
      </c>
    </row>
    <row r="91" spans="1:36" x14ac:dyDescent="0.45">
      <c r="A91">
        <v>1937</v>
      </c>
      <c r="B91" s="18">
        <v>3.4568989999999999</v>
      </c>
      <c r="C91" s="18">
        <v>0.88417699999999999</v>
      </c>
      <c r="D91" s="18">
        <v>0.140594</v>
      </c>
      <c r="E91" s="18">
        <v>4.1148999999999998E-2</v>
      </c>
      <c r="F91" s="18">
        <v>5.5188189999999997</v>
      </c>
      <c r="H91">
        <f t="shared" si="21"/>
        <v>162.00753700000004</v>
      </c>
      <c r="I91">
        <f t="shared" si="22"/>
        <v>328.11469199999999</v>
      </c>
      <c r="J91">
        <f t="shared" si="17"/>
        <v>490.12222900000006</v>
      </c>
      <c r="P91" s="9">
        <f t="shared" si="14"/>
        <v>0</v>
      </c>
      <c r="S91" s="9" t="e">
        <f t="shared" si="23"/>
        <v>#DIV/0!</v>
      </c>
      <c r="T91" s="9" t="e">
        <f t="shared" si="23"/>
        <v>#DIV/0!</v>
      </c>
      <c r="U91" s="9" t="e">
        <f t="shared" si="26"/>
        <v>#DIV/0!</v>
      </c>
      <c r="V91" s="9"/>
      <c r="W91">
        <v>1937</v>
      </c>
      <c r="X91" s="9" t="e">
        <f t="shared" si="18"/>
        <v>#DIV/0!</v>
      </c>
      <c r="Y91" s="9" t="e">
        <f t="shared" si="19"/>
        <v>#DIV/0!</v>
      </c>
      <c r="Z91" s="9" t="e">
        <f t="shared" si="20"/>
        <v>#DIV/0!</v>
      </c>
      <c r="AA91" s="9">
        <f t="shared" si="16"/>
        <v>0</v>
      </c>
      <c r="AC91">
        <f t="shared" si="24"/>
        <v>195.966749686485</v>
      </c>
      <c r="AD91">
        <f t="shared" si="25"/>
        <v>-80.033250313515012</v>
      </c>
      <c r="AG91" s="19">
        <v>7.6110570902040235</v>
      </c>
      <c r="AH91" s="19">
        <v>1.209678548366556</v>
      </c>
      <c r="AI91" s="19">
        <v>4.0850524149075875</v>
      </c>
      <c r="AJ91" s="20">
        <f t="shared" si="15"/>
        <v>2.31632612692988</v>
      </c>
    </row>
    <row r="92" spans="1:36" x14ac:dyDescent="0.45">
      <c r="A92">
        <v>1938</v>
      </c>
      <c r="B92" s="18">
        <v>3.226178</v>
      </c>
      <c r="C92" s="18">
        <v>0.86410500000000001</v>
      </c>
      <c r="D92" s="18">
        <v>0.13551299999999999</v>
      </c>
      <c r="E92" s="18">
        <v>3.8920999999999997E-2</v>
      </c>
      <c r="F92" s="18">
        <v>5.5444800000000001</v>
      </c>
      <c r="H92">
        <f t="shared" si="21"/>
        <v>166.27225400000003</v>
      </c>
      <c r="I92">
        <f t="shared" si="22"/>
        <v>333.65917200000001</v>
      </c>
      <c r="J92">
        <f t="shared" si="17"/>
        <v>499.93142600000004</v>
      </c>
      <c r="P92" s="9">
        <f t="shared" si="14"/>
        <v>0</v>
      </c>
      <c r="S92" s="9" t="e">
        <f t="shared" si="23"/>
        <v>#DIV/0!</v>
      </c>
      <c r="T92" s="9" t="e">
        <f t="shared" si="23"/>
        <v>#DIV/0!</v>
      </c>
      <c r="U92" s="9" t="e">
        <f t="shared" si="26"/>
        <v>#DIV/0!</v>
      </c>
      <c r="V92" s="9"/>
      <c r="W92">
        <v>1938</v>
      </c>
      <c r="X92" s="9" t="e">
        <f t="shared" si="18"/>
        <v>#DIV/0!</v>
      </c>
      <c r="Y92" s="9" t="e">
        <f t="shared" si="19"/>
        <v>#DIV/0!</v>
      </c>
      <c r="Z92" s="9" t="e">
        <f t="shared" si="20"/>
        <v>#DIV/0!</v>
      </c>
      <c r="AA92" s="9">
        <f t="shared" si="16"/>
        <v>0</v>
      </c>
      <c r="AC92">
        <f t="shared" si="24"/>
        <v>194.36498206113703</v>
      </c>
      <c r="AD92">
        <f t="shared" si="25"/>
        <v>-81.635017938862973</v>
      </c>
      <c r="AG92" s="19">
        <v>7.6558068996318385</v>
      </c>
      <c r="AH92" s="19">
        <v>1.2107568824381496</v>
      </c>
      <c r="AI92" s="19">
        <v>4.1040883438319984</v>
      </c>
      <c r="AJ92" s="20">
        <f t="shared" si="15"/>
        <v>2.34096167336169</v>
      </c>
    </row>
    <row r="93" spans="1:36" x14ac:dyDescent="0.45">
      <c r="A93">
        <v>1939</v>
      </c>
      <c r="B93" s="18">
        <v>3.4320949999999999</v>
      </c>
      <c r="C93" s="18">
        <v>0.89351700000000001</v>
      </c>
      <c r="D93" s="18">
        <v>0.141348</v>
      </c>
      <c r="E93" s="18">
        <v>3.6049999999999999E-2</v>
      </c>
      <c r="F93" s="18">
        <v>5.5540560000000001</v>
      </c>
      <c r="H93">
        <f t="shared" si="21"/>
        <v>170.77526400000002</v>
      </c>
      <c r="I93">
        <f t="shared" si="22"/>
        <v>339.21322800000002</v>
      </c>
      <c r="J93">
        <f t="shared" si="17"/>
        <v>509.98849200000006</v>
      </c>
      <c r="P93" s="9">
        <f t="shared" si="14"/>
        <v>0</v>
      </c>
      <c r="S93" s="9" t="e">
        <f t="shared" si="23"/>
        <v>#DIV/0!</v>
      </c>
      <c r="T93" s="9" t="e">
        <f t="shared" si="23"/>
        <v>#DIV/0!</v>
      </c>
      <c r="U93" s="9" t="e">
        <f t="shared" si="26"/>
        <v>#DIV/0!</v>
      </c>
      <c r="V93" s="9"/>
      <c r="W93">
        <v>1939</v>
      </c>
      <c r="X93" s="9" t="e">
        <f t="shared" si="18"/>
        <v>#DIV/0!</v>
      </c>
      <c r="Y93" s="9" t="e">
        <f t="shared" si="19"/>
        <v>#DIV/0!</v>
      </c>
      <c r="Z93" s="9" t="e">
        <f t="shared" si="20"/>
        <v>#DIV/0!</v>
      </c>
      <c r="AA93" s="9">
        <f t="shared" si="16"/>
        <v>0</v>
      </c>
      <c r="AC93">
        <f t="shared" si="24"/>
        <v>192.72273930418274</v>
      </c>
      <c r="AD93">
        <f t="shared" si="25"/>
        <v>-83.277260695817262</v>
      </c>
      <c r="AG93" s="19">
        <v>7.7005567090596534</v>
      </c>
      <c r="AH93" s="19">
        <v>1.2118352165097435</v>
      </c>
      <c r="AI93" s="19">
        <v>4.1231242727564101</v>
      </c>
      <c r="AJ93" s="20">
        <f t="shared" si="15"/>
        <v>2.3655972197935</v>
      </c>
    </row>
    <row r="94" spans="1:36" x14ac:dyDescent="0.45">
      <c r="A94">
        <v>1940</v>
      </c>
      <c r="B94" s="18">
        <v>3.7934459999999999</v>
      </c>
      <c r="C94" s="18">
        <v>0.92532099999999995</v>
      </c>
      <c r="D94" s="18">
        <v>0.15353900000000001</v>
      </c>
      <c r="E94" s="18">
        <v>3.1650999999999999E-2</v>
      </c>
      <c r="F94" s="18">
        <v>5.6529949999999998</v>
      </c>
      <c r="H94">
        <f t="shared" si="21"/>
        <v>175.67922100000001</v>
      </c>
      <c r="I94">
        <f t="shared" si="22"/>
        <v>344.86622299999999</v>
      </c>
      <c r="J94">
        <f t="shared" si="17"/>
        <v>520.54544399999997</v>
      </c>
      <c r="P94" s="9">
        <f t="shared" si="14"/>
        <v>0</v>
      </c>
      <c r="S94" s="9" t="e">
        <f t="shared" si="23"/>
        <v>#DIV/0!</v>
      </c>
      <c r="T94" s="9" t="e">
        <f t="shared" si="23"/>
        <v>#DIV/0!</v>
      </c>
      <c r="U94" s="9" t="e">
        <f t="shared" si="26"/>
        <v>#DIV/0!</v>
      </c>
      <c r="V94" s="9"/>
      <c r="W94">
        <v>1940</v>
      </c>
      <c r="X94" s="9" t="e">
        <f t="shared" si="18"/>
        <v>#DIV/0!</v>
      </c>
      <c r="Y94" s="9" t="e">
        <f t="shared" si="19"/>
        <v>#DIV/0!</v>
      </c>
      <c r="Z94" s="9" t="e">
        <f t="shared" si="20"/>
        <v>#DIV/0!</v>
      </c>
      <c r="AA94" s="9">
        <f t="shared" si="16"/>
        <v>0</v>
      </c>
      <c r="AC94">
        <f t="shared" si="24"/>
        <v>190.99886894701157</v>
      </c>
      <c r="AD94">
        <f t="shared" si="25"/>
        <v>-85.001131052988427</v>
      </c>
      <c r="AG94" s="19">
        <v>7.7453065184874692</v>
      </c>
      <c r="AH94" s="19">
        <v>1.2129135505813369</v>
      </c>
      <c r="AI94" s="19">
        <v>4.1421602016808219</v>
      </c>
      <c r="AJ94" s="20">
        <f t="shared" si="15"/>
        <v>2.39023276622531</v>
      </c>
    </row>
    <row r="95" spans="1:36" x14ac:dyDescent="0.45">
      <c r="A95">
        <v>1941</v>
      </c>
      <c r="B95" s="18">
        <v>3.8820869999999998</v>
      </c>
      <c r="C95" s="18">
        <v>0.94555199999999995</v>
      </c>
      <c r="D95" s="18">
        <v>0.15346299999999999</v>
      </c>
      <c r="E95" s="18">
        <v>4.3463000000000002E-2</v>
      </c>
      <c r="F95" s="18">
        <v>5.7391019999999999</v>
      </c>
      <c r="H95">
        <f t="shared" si="21"/>
        <v>180.70378600000001</v>
      </c>
      <c r="I95">
        <f t="shared" si="22"/>
        <v>350.60532499999999</v>
      </c>
      <c r="J95">
        <f t="shared" si="17"/>
        <v>531.30911100000003</v>
      </c>
      <c r="P95" s="9">
        <f t="shared" si="14"/>
        <v>0</v>
      </c>
      <c r="S95" s="9" t="e">
        <f t="shared" si="23"/>
        <v>#DIV/0!</v>
      </c>
      <c r="T95" s="9" t="e">
        <f t="shared" si="23"/>
        <v>#DIV/0!</v>
      </c>
      <c r="U95" s="9" t="e">
        <f t="shared" si="26"/>
        <v>#DIV/0!</v>
      </c>
      <c r="V95" s="9"/>
      <c r="W95">
        <v>1941</v>
      </c>
      <c r="X95" s="9" t="e">
        <f t="shared" si="18"/>
        <v>#DIV/0!</v>
      </c>
      <c r="Y95" s="9" t="e">
        <f t="shared" si="19"/>
        <v>#DIV/0!</v>
      </c>
      <c r="Z95" s="9" t="e">
        <f t="shared" si="20"/>
        <v>#DIV/0!</v>
      </c>
      <c r="AA95" s="9">
        <f t="shared" si="16"/>
        <v>0</v>
      </c>
      <c r="AC95">
        <f t="shared" si="24"/>
        <v>189.24124359494391</v>
      </c>
      <c r="AD95">
        <f t="shared" si="25"/>
        <v>-86.758756405056104</v>
      </c>
      <c r="AG95" s="19">
        <v>7.7900563279152859</v>
      </c>
      <c r="AH95" s="19">
        <v>1.2139918846529307</v>
      </c>
      <c r="AI95" s="19">
        <v>4.1611961306052336</v>
      </c>
      <c r="AJ95" s="20">
        <f t="shared" si="15"/>
        <v>2.4148683126571218</v>
      </c>
    </row>
    <row r="96" spans="1:36" x14ac:dyDescent="0.45">
      <c r="A96">
        <v>1942</v>
      </c>
      <c r="B96" s="18">
        <v>3.9587669999999999</v>
      </c>
      <c r="C96" s="18">
        <v>0.87684600000000001</v>
      </c>
      <c r="D96" s="18">
        <v>0.166049</v>
      </c>
      <c r="E96" s="18">
        <v>3.8219000000000003E-2</v>
      </c>
      <c r="F96" s="18">
        <v>5.7216899999999997</v>
      </c>
      <c r="H96">
        <f t="shared" si="21"/>
        <v>185.74366700000002</v>
      </c>
      <c r="I96">
        <f t="shared" si="22"/>
        <v>356.32701500000002</v>
      </c>
      <c r="J96">
        <f t="shared" si="17"/>
        <v>542.07068200000003</v>
      </c>
      <c r="P96" s="9">
        <f t="shared" si="14"/>
        <v>0</v>
      </c>
      <c r="S96" s="9" t="e">
        <f t="shared" si="23"/>
        <v>#DIV/0!</v>
      </c>
      <c r="T96" s="9" t="e">
        <f t="shared" si="23"/>
        <v>#DIV/0!</v>
      </c>
      <c r="U96" s="9" t="e">
        <f t="shared" si="26"/>
        <v>#DIV/0!</v>
      </c>
      <c r="V96" s="9"/>
      <c r="W96">
        <v>1942</v>
      </c>
      <c r="X96" s="9" t="e">
        <f t="shared" si="18"/>
        <v>#DIV/0!</v>
      </c>
      <c r="Y96" s="9" t="e">
        <f t="shared" si="19"/>
        <v>#DIV/0!</v>
      </c>
      <c r="Z96" s="9" t="e">
        <f t="shared" si="20"/>
        <v>#DIV/0!</v>
      </c>
      <c r="AA96" s="9">
        <f t="shared" si="16"/>
        <v>0</v>
      </c>
      <c r="AC96">
        <f t="shared" si="24"/>
        <v>187.48396050381183</v>
      </c>
      <c r="AD96">
        <f t="shared" si="25"/>
        <v>-88.516039496188185</v>
      </c>
      <c r="AG96" s="19">
        <v>7.8348061373430999</v>
      </c>
      <c r="AH96" s="19">
        <v>1.2150702187245244</v>
      </c>
      <c r="AI96" s="19">
        <v>4.1802320595296454</v>
      </c>
      <c r="AJ96" s="20">
        <f t="shared" si="15"/>
        <v>2.43950385908893</v>
      </c>
    </row>
    <row r="97" spans="1:36" x14ac:dyDescent="0.45">
      <c r="A97">
        <v>1943</v>
      </c>
      <c r="B97" s="18">
        <v>4.0432980000000001</v>
      </c>
      <c r="C97" s="18">
        <v>0.95555000000000001</v>
      </c>
      <c r="D97" s="18">
        <v>0.18290000000000001</v>
      </c>
      <c r="E97" s="18">
        <v>3.4653000000000003E-2</v>
      </c>
      <c r="F97" s="18">
        <v>5.6938279999999999</v>
      </c>
      <c r="H97">
        <f t="shared" si="21"/>
        <v>190.96006800000001</v>
      </c>
      <c r="I97">
        <f t="shared" si="22"/>
        <v>362.02084300000001</v>
      </c>
      <c r="J97">
        <f t="shared" si="17"/>
        <v>552.98091099999999</v>
      </c>
      <c r="P97" s="9">
        <f t="shared" si="14"/>
        <v>0</v>
      </c>
      <c r="S97" s="9" t="e">
        <f t="shared" si="23"/>
        <v>#DIV/0!</v>
      </c>
      <c r="T97" s="9" t="e">
        <f t="shared" si="23"/>
        <v>#DIV/0!</v>
      </c>
      <c r="U97" s="9" t="e">
        <f t="shared" si="26"/>
        <v>#DIV/0!</v>
      </c>
      <c r="V97" s="9"/>
      <c r="W97">
        <v>1943</v>
      </c>
      <c r="X97" s="9" t="e">
        <f t="shared" si="18"/>
        <v>#DIV/0!</v>
      </c>
      <c r="Y97" s="9" t="e">
        <f t="shared" si="19"/>
        <v>#DIV/0!</v>
      </c>
      <c r="Z97" s="9" t="e">
        <f t="shared" si="20"/>
        <v>#DIV/0!</v>
      </c>
      <c r="AA97" s="9">
        <f t="shared" si="16"/>
        <v>0</v>
      </c>
      <c r="AC97">
        <f t="shared" si="24"/>
        <v>185.70240268645608</v>
      </c>
      <c r="AD97">
        <f t="shared" si="25"/>
        <v>-90.297597313543918</v>
      </c>
      <c r="AG97" s="19">
        <v>7.8795559467709158</v>
      </c>
      <c r="AH97" s="19">
        <v>1.2161485527961182</v>
      </c>
      <c r="AI97" s="19">
        <v>4.1992679884540562</v>
      </c>
      <c r="AJ97" s="20">
        <f t="shared" si="15"/>
        <v>2.4641394055207408</v>
      </c>
    </row>
    <row r="98" spans="1:36" x14ac:dyDescent="0.45">
      <c r="A98">
        <v>1944</v>
      </c>
      <c r="B98" s="18">
        <v>3.8667470000000002</v>
      </c>
      <c r="C98" s="18">
        <v>1.0941270000000001</v>
      </c>
      <c r="D98" s="18">
        <v>0.197601</v>
      </c>
      <c r="E98" s="18">
        <v>2.2523999999999999E-2</v>
      </c>
      <c r="F98" s="18">
        <v>5.6568079999999998</v>
      </c>
      <c r="H98">
        <f t="shared" si="21"/>
        <v>196.14106700000002</v>
      </c>
      <c r="I98">
        <f t="shared" si="22"/>
        <v>367.67765100000003</v>
      </c>
      <c r="J98">
        <f t="shared" si="17"/>
        <v>563.81871799999999</v>
      </c>
      <c r="P98" s="9">
        <f t="shared" si="14"/>
        <v>0</v>
      </c>
      <c r="S98" s="9" t="e">
        <f t="shared" si="23"/>
        <v>#DIV/0!</v>
      </c>
      <c r="T98" s="9" t="e">
        <f t="shared" si="23"/>
        <v>#DIV/0!</v>
      </c>
      <c r="U98" s="9" t="e">
        <f t="shared" si="26"/>
        <v>#DIV/0!</v>
      </c>
      <c r="V98" s="9"/>
      <c r="W98">
        <v>1944</v>
      </c>
      <c r="X98" s="9" t="e">
        <f t="shared" si="18"/>
        <v>#DIV/0!</v>
      </c>
      <c r="Y98" s="9" t="e">
        <f t="shared" si="19"/>
        <v>#DIV/0!</v>
      </c>
      <c r="Z98" s="9" t="e">
        <f t="shared" si="20"/>
        <v>#DIV/0!</v>
      </c>
      <c r="AA98" s="9">
        <f t="shared" si="16"/>
        <v>0</v>
      </c>
      <c r="AC98">
        <f t="shared" si="24"/>
        <v>183.93267083354604</v>
      </c>
      <c r="AD98">
        <f t="shared" si="25"/>
        <v>-92.067329166453959</v>
      </c>
      <c r="AG98" s="19">
        <v>7.9243057561987316</v>
      </c>
      <c r="AH98" s="19">
        <v>1.2172268868677119</v>
      </c>
      <c r="AI98" s="19">
        <v>4.218303917378468</v>
      </c>
      <c r="AJ98" s="20">
        <f t="shared" si="15"/>
        <v>2.4887749519525517</v>
      </c>
    </row>
    <row r="99" spans="1:36" x14ac:dyDescent="0.45">
      <c r="A99">
        <v>1945</v>
      </c>
      <c r="B99" s="18">
        <v>2.997153</v>
      </c>
      <c r="C99" s="18">
        <v>1.09659</v>
      </c>
      <c r="D99" s="18">
        <v>0.21671099999999999</v>
      </c>
      <c r="E99" s="18">
        <v>2.2934E-2</v>
      </c>
      <c r="F99" s="18">
        <v>5.6150390000000003</v>
      </c>
      <c r="H99">
        <f t="shared" si="21"/>
        <v>200.47445500000003</v>
      </c>
      <c r="I99">
        <f t="shared" si="22"/>
        <v>373.29269000000005</v>
      </c>
      <c r="J99">
        <f t="shared" si="17"/>
        <v>573.76714500000003</v>
      </c>
      <c r="P99" s="9">
        <f t="shared" si="14"/>
        <v>0</v>
      </c>
      <c r="S99" s="9" t="e">
        <f t="shared" si="23"/>
        <v>#DIV/0!</v>
      </c>
      <c r="T99" s="9" t="e">
        <f t="shared" si="23"/>
        <v>#DIV/0!</v>
      </c>
      <c r="U99" s="9" t="e">
        <f t="shared" si="26"/>
        <v>#DIV/0!</v>
      </c>
      <c r="V99" s="9"/>
      <c r="W99">
        <v>1945</v>
      </c>
      <c r="X99" s="9" t="e">
        <f t="shared" si="18"/>
        <v>#DIV/0!</v>
      </c>
      <c r="Y99" s="9" t="e">
        <f t="shared" si="19"/>
        <v>#DIV/0!</v>
      </c>
      <c r="Z99" s="9" t="e">
        <f t="shared" si="20"/>
        <v>#DIV/0!</v>
      </c>
      <c r="AA99" s="9">
        <f t="shared" si="16"/>
        <v>0</v>
      </c>
      <c r="AC99">
        <f t="shared" si="24"/>
        <v>182.30816800301488</v>
      </c>
      <c r="AD99">
        <f t="shared" si="25"/>
        <v>-93.691831996985101</v>
      </c>
      <c r="AG99" s="19">
        <v>7.9690555656265465</v>
      </c>
      <c r="AH99" s="19">
        <v>1.2183052209393057</v>
      </c>
      <c r="AI99" s="19">
        <v>4.2373398463028797</v>
      </c>
      <c r="AJ99" s="20">
        <f t="shared" si="15"/>
        <v>2.5134104983843608</v>
      </c>
    </row>
    <row r="100" spans="1:36" x14ac:dyDescent="0.45">
      <c r="A100">
        <v>1946</v>
      </c>
      <c r="B100" s="18">
        <v>3.2337359999999999</v>
      </c>
      <c r="C100" s="18">
        <v>1.236853</v>
      </c>
      <c r="D100" s="18">
        <v>0.223855</v>
      </c>
      <c r="E100" s="18">
        <v>3.6313999999999999E-2</v>
      </c>
      <c r="F100" s="18">
        <v>5.5794969999999999</v>
      </c>
      <c r="H100">
        <f t="shared" si="21"/>
        <v>205.20521300000004</v>
      </c>
      <c r="I100">
        <f t="shared" si="22"/>
        <v>378.87218700000005</v>
      </c>
      <c r="J100">
        <f t="shared" si="17"/>
        <v>584.07740000000013</v>
      </c>
      <c r="P100" s="9">
        <f t="shared" si="14"/>
        <v>0</v>
      </c>
      <c r="S100" s="9" t="e">
        <f t="shared" si="23"/>
        <v>#DIV/0!</v>
      </c>
      <c r="T100" s="9" t="e">
        <f t="shared" si="23"/>
        <v>#DIV/0!</v>
      </c>
      <c r="U100" s="9" t="e">
        <f t="shared" si="26"/>
        <v>#DIV/0!</v>
      </c>
      <c r="V100" s="9"/>
      <c r="W100">
        <v>1946</v>
      </c>
      <c r="X100" s="9" t="e">
        <f t="shared" si="18"/>
        <v>#DIV/0!</v>
      </c>
      <c r="Y100" s="9" t="e">
        <f t="shared" si="19"/>
        <v>#DIV/0!</v>
      </c>
      <c r="Z100" s="9" t="e">
        <f t="shared" si="20"/>
        <v>#DIV/0!</v>
      </c>
      <c r="AA100" s="9">
        <f t="shared" si="16"/>
        <v>0</v>
      </c>
      <c r="AC100">
        <f t="shared" si="24"/>
        <v>180.62458139872078</v>
      </c>
      <c r="AD100">
        <f t="shared" si="25"/>
        <v>-95.375418601279222</v>
      </c>
      <c r="AG100" s="19">
        <v>8.0138053750543623</v>
      </c>
      <c r="AH100" s="19">
        <v>1.2193835550108991</v>
      </c>
      <c r="AI100" s="19">
        <v>4.2563757752272915</v>
      </c>
      <c r="AJ100" s="20">
        <f t="shared" si="15"/>
        <v>2.5380460448161717</v>
      </c>
    </row>
    <row r="101" spans="1:36" x14ac:dyDescent="0.45">
      <c r="A101">
        <v>1947</v>
      </c>
      <c r="B101" s="18">
        <v>3.6174710000000001</v>
      </c>
      <c r="C101" s="18">
        <v>1.3279920000000001</v>
      </c>
      <c r="D101" s="18">
        <v>0.247918</v>
      </c>
      <c r="E101" s="18">
        <v>4.3239E-2</v>
      </c>
      <c r="F101" s="18">
        <v>5.5403390000000003</v>
      </c>
      <c r="H101">
        <f t="shared" si="21"/>
        <v>210.44183300000003</v>
      </c>
      <c r="I101">
        <f t="shared" si="22"/>
        <v>384.41252600000007</v>
      </c>
      <c r="J101">
        <f t="shared" si="17"/>
        <v>594.85435900000016</v>
      </c>
      <c r="P101" s="9">
        <f t="shared" si="14"/>
        <v>0</v>
      </c>
      <c r="S101" s="9" t="e">
        <f t="shared" si="23"/>
        <v>#DIV/0!</v>
      </c>
      <c r="T101" s="9" t="e">
        <f t="shared" si="23"/>
        <v>#DIV/0!</v>
      </c>
      <c r="U101" s="9" t="e">
        <f t="shared" si="26"/>
        <v>#DIV/0!</v>
      </c>
      <c r="V101" s="9"/>
      <c r="W101">
        <v>1947</v>
      </c>
      <c r="X101" s="9" t="e">
        <f t="shared" si="18"/>
        <v>#DIV/0!</v>
      </c>
      <c r="Y101" s="9" t="e">
        <f t="shared" si="19"/>
        <v>#DIV/0!</v>
      </c>
      <c r="Z101" s="9" t="e">
        <f t="shared" si="20"/>
        <v>#DIV/0!</v>
      </c>
      <c r="AA101" s="9">
        <f t="shared" si="16"/>
        <v>0</v>
      </c>
      <c r="AC101">
        <f t="shared" si="24"/>
        <v>178.86478556365881</v>
      </c>
      <c r="AD101">
        <f t="shared" si="25"/>
        <v>-97.135214436341201</v>
      </c>
      <c r="AG101" s="19">
        <v>8.058555184482179</v>
      </c>
      <c r="AH101" s="19">
        <v>1.220461889082493</v>
      </c>
      <c r="AI101" s="19">
        <v>4.2754117041517032</v>
      </c>
      <c r="AJ101" s="20">
        <f t="shared" si="15"/>
        <v>2.5626815912479826</v>
      </c>
    </row>
    <row r="102" spans="1:36" x14ac:dyDescent="0.45">
      <c r="A102">
        <v>1948</v>
      </c>
      <c r="B102" s="18">
        <v>3.728993</v>
      </c>
      <c r="C102" s="18">
        <v>1.4445809999999999</v>
      </c>
      <c r="D102" s="18">
        <v>0.28016200000000002</v>
      </c>
      <c r="E102" s="18">
        <v>5.1768000000000002E-2</v>
      </c>
      <c r="F102" s="18">
        <v>5.4813090000000004</v>
      </c>
      <c r="H102">
        <f t="shared" si="21"/>
        <v>215.94733700000003</v>
      </c>
      <c r="I102">
        <f t="shared" si="22"/>
        <v>389.89383500000008</v>
      </c>
      <c r="J102">
        <f t="shared" si="17"/>
        <v>605.84117200000014</v>
      </c>
      <c r="P102" s="9">
        <f t="shared" si="14"/>
        <v>0</v>
      </c>
      <c r="S102" s="9" t="e">
        <f t="shared" ref="S102:T125" si="27">($A102-$A$127)/($A$133-$A$127)*(S$133-S$127)+S$127</f>
        <v>#DIV/0!</v>
      </c>
      <c r="T102" s="9" t="e">
        <f t="shared" si="27"/>
        <v>#DIV/0!</v>
      </c>
      <c r="U102" s="9" t="e">
        <f t="shared" si="26"/>
        <v>#DIV/0!</v>
      </c>
      <c r="V102" s="9"/>
      <c r="W102">
        <v>1948</v>
      </c>
      <c r="X102" s="9" t="e">
        <f t="shared" si="18"/>
        <v>#DIV/0!</v>
      </c>
      <c r="Y102" s="9" t="e">
        <f t="shared" si="19"/>
        <v>#DIV/0!</v>
      </c>
      <c r="Z102" s="9" t="e">
        <f t="shared" si="20"/>
        <v>#DIV/0!</v>
      </c>
      <c r="AA102" s="9">
        <f t="shared" si="16"/>
        <v>0</v>
      </c>
      <c r="AC102">
        <f t="shared" si="24"/>
        <v>177.07072215875908</v>
      </c>
      <c r="AD102">
        <f t="shared" si="25"/>
        <v>-98.929277841240918</v>
      </c>
      <c r="AG102" s="19">
        <v>8.1033049939099939</v>
      </c>
      <c r="AH102" s="19">
        <v>1.2215402231540866</v>
      </c>
      <c r="AI102" s="19">
        <v>4.2944476330761141</v>
      </c>
      <c r="AJ102" s="20">
        <f t="shared" si="15"/>
        <v>2.5873171376797934</v>
      </c>
    </row>
    <row r="103" spans="1:36" x14ac:dyDescent="0.45">
      <c r="A103">
        <v>1949</v>
      </c>
      <c r="B103" s="18">
        <v>3.5477959999999999</v>
      </c>
      <c r="C103" s="18">
        <v>1.338273</v>
      </c>
      <c r="D103" s="18">
        <v>0.30049500000000001</v>
      </c>
      <c r="E103" s="18">
        <v>5.8358E-2</v>
      </c>
      <c r="F103" s="18">
        <v>5.3881300000000003</v>
      </c>
      <c r="H103">
        <f t="shared" si="21"/>
        <v>221.19225900000004</v>
      </c>
      <c r="I103">
        <f t="shared" si="22"/>
        <v>395.28196500000007</v>
      </c>
      <c r="J103">
        <f t="shared" si="17"/>
        <v>616.47422400000005</v>
      </c>
      <c r="P103" s="9">
        <f t="shared" si="14"/>
        <v>0</v>
      </c>
      <c r="S103" s="9" t="e">
        <f t="shared" si="27"/>
        <v>#DIV/0!</v>
      </c>
      <c r="T103" s="9" t="e">
        <f t="shared" si="27"/>
        <v>#DIV/0!</v>
      </c>
      <c r="U103" s="9" t="e">
        <f t="shared" si="26"/>
        <v>#DIV/0!</v>
      </c>
      <c r="V103" s="9"/>
      <c r="W103">
        <v>1949</v>
      </c>
      <c r="X103" s="9" t="e">
        <f t="shared" si="18"/>
        <v>#DIV/0!</v>
      </c>
      <c r="Y103" s="9" t="e">
        <f t="shared" si="19"/>
        <v>#DIV/0!</v>
      </c>
      <c r="Z103" s="9" t="e">
        <f t="shared" si="20"/>
        <v>#DIV/0!</v>
      </c>
      <c r="AA103" s="9">
        <f t="shared" si="16"/>
        <v>0</v>
      </c>
      <c r="AC103">
        <f t="shared" si="24"/>
        <v>175.33442524758061</v>
      </c>
      <c r="AD103">
        <f t="shared" si="25"/>
        <v>-100.6655747524194</v>
      </c>
      <c r="AG103" s="19">
        <v>8.1480548033378088</v>
      </c>
      <c r="AH103" s="19">
        <v>1.2226185572256805</v>
      </c>
      <c r="AI103" s="19">
        <v>4.3134835620005259</v>
      </c>
      <c r="AJ103" s="20">
        <f t="shared" si="15"/>
        <v>2.6119526841116025</v>
      </c>
    </row>
    <row r="104" spans="1:36" x14ac:dyDescent="0.45">
      <c r="A104">
        <v>1950</v>
      </c>
      <c r="B104" s="18">
        <v>3.8600099999999999</v>
      </c>
      <c r="C104" s="18">
        <v>1.5604929999999999</v>
      </c>
      <c r="D104" s="18">
        <v>0.353213</v>
      </c>
      <c r="E104" s="18">
        <v>0.140566</v>
      </c>
      <c r="F104" s="18">
        <v>5.6809649999999996</v>
      </c>
      <c r="H104">
        <f t="shared" si="21"/>
        <v>227.10654100000005</v>
      </c>
      <c r="I104">
        <f t="shared" si="22"/>
        <v>400.96293000000009</v>
      </c>
      <c r="J104">
        <f t="shared" si="17"/>
        <v>628.06947100000014</v>
      </c>
      <c r="P104" s="9">
        <f t="shared" si="14"/>
        <v>0</v>
      </c>
      <c r="S104" s="9" t="e">
        <f t="shared" si="27"/>
        <v>#DIV/0!</v>
      </c>
      <c r="T104" s="9" t="e">
        <f t="shared" si="27"/>
        <v>#DIV/0!</v>
      </c>
      <c r="U104" s="9" t="e">
        <f t="shared" si="26"/>
        <v>#DIV/0!</v>
      </c>
      <c r="V104" s="9"/>
      <c r="W104">
        <v>1950</v>
      </c>
      <c r="X104" s="9" t="e">
        <f t="shared" si="18"/>
        <v>#DIV/0!</v>
      </c>
      <c r="Y104" s="9" t="e">
        <f t="shared" si="19"/>
        <v>#DIV/0!</v>
      </c>
      <c r="Z104" s="9" t="e">
        <f t="shared" si="20"/>
        <v>#DIV/0!</v>
      </c>
      <c r="AA104" s="9">
        <f t="shared" si="16"/>
        <v>0</v>
      </c>
      <c r="AC104">
        <f t="shared" si="24"/>
        <v>173.44100917565206</v>
      </c>
      <c r="AD104">
        <f t="shared" si="25"/>
        <v>-102.55899082434794</v>
      </c>
      <c r="AG104" s="19">
        <v>8.1928046127656255</v>
      </c>
      <c r="AH104" s="19">
        <v>1.2236968912972741</v>
      </c>
      <c r="AI104" s="19">
        <v>4.3325194909249376</v>
      </c>
      <c r="AJ104" s="20">
        <f t="shared" si="15"/>
        <v>2.6365882305434134</v>
      </c>
    </row>
    <row r="105" spans="1:36" x14ac:dyDescent="0.45">
      <c r="A105">
        <v>1951</v>
      </c>
      <c r="B105" s="18">
        <v>4.0638909999999999</v>
      </c>
      <c r="C105" s="18">
        <v>1.7438359999999999</v>
      </c>
      <c r="D105" s="18">
        <v>0.41625099999999998</v>
      </c>
      <c r="E105" s="18">
        <v>0.15545400000000001</v>
      </c>
      <c r="F105" s="18">
        <v>5.8552410000000004</v>
      </c>
      <c r="H105">
        <f t="shared" si="21"/>
        <v>233.48597300000006</v>
      </c>
      <c r="I105">
        <f t="shared" si="22"/>
        <v>406.81817100000006</v>
      </c>
      <c r="J105">
        <f t="shared" si="17"/>
        <v>640.30414400000018</v>
      </c>
      <c r="P105" s="9">
        <f t="shared" si="14"/>
        <v>0</v>
      </c>
      <c r="S105" s="9" t="e">
        <f t="shared" si="27"/>
        <v>#DIV/0!</v>
      </c>
      <c r="T105" s="9" t="e">
        <f t="shared" si="27"/>
        <v>#DIV/0!</v>
      </c>
      <c r="U105" s="9" t="e">
        <f t="shared" si="26"/>
        <v>#DIV/0!</v>
      </c>
      <c r="V105" s="9"/>
      <c r="W105">
        <v>1951</v>
      </c>
      <c r="X105" s="9" t="e">
        <f t="shared" si="18"/>
        <v>#DIV/0!</v>
      </c>
      <c r="Y105" s="9" t="e">
        <f t="shared" si="19"/>
        <v>#DIV/0!</v>
      </c>
      <c r="Z105" s="9" t="e">
        <f t="shared" si="20"/>
        <v>#DIV/0!</v>
      </c>
      <c r="AA105" s="9">
        <f t="shared" si="16"/>
        <v>0</v>
      </c>
      <c r="AC105">
        <f t="shared" si="24"/>
        <v>171.44317967766983</v>
      </c>
      <c r="AD105">
        <f t="shared" si="25"/>
        <v>-104.55682032233018</v>
      </c>
      <c r="AG105" s="19">
        <v>8.3092633529697775</v>
      </c>
      <c r="AH105" s="19">
        <v>1.2466214865610703</v>
      </c>
      <c r="AI105" s="19">
        <v>4.3894609499868533</v>
      </c>
      <c r="AJ105" s="20">
        <f t="shared" si="15"/>
        <v>2.6731809164218543</v>
      </c>
    </row>
    <row r="106" spans="1:36" x14ac:dyDescent="0.45">
      <c r="A106">
        <v>1952</v>
      </c>
      <c r="B106" s="18">
        <v>4.0131430000000003</v>
      </c>
      <c r="C106" s="18">
        <v>1.83938</v>
      </c>
      <c r="D106" s="18">
        <v>0.447154</v>
      </c>
      <c r="E106" s="18">
        <v>0.16650100000000001</v>
      </c>
      <c r="F106" s="18">
        <v>5.9252070000000003</v>
      </c>
      <c r="H106">
        <f t="shared" si="21"/>
        <v>239.95215100000007</v>
      </c>
      <c r="I106">
        <f t="shared" si="22"/>
        <v>412.74337800000006</v>
      </c>
      <c r="J106">
        <f t="shared" si="17"/>
        <v>652.69552900000008</v>
      </c>
      <c r="P106" s="9">
        <f t="shared" si="14"/>
        <v>0</v>
      </c>
      <c r="S106" s="9" t="e">
        <f t="shared" si="27"/>
        <v>#DIV/0!</v>
      </c>
      <c r="T106" s="9" t="e">
        <f t="shared" si="27"/>
        <v>#DIV/0!</v>
      </c>
      <c r="U106" s="9" t="e">
        <f t="shared" si="26"/>
        <v>#DIV/0!</v>
      </c>
      <c r="V106" s="9"/>
      <c r="W106">
        <v>1952</v>
      </c>
      <c r="X106" s="9" t="e">
        <f t="shared" si="18"/>
        <v>#DIV/0!</v>
      </c>
      <c r="Y106" s="9" t="e">
        <f t="shared" si="19"/>
        <v>#DIV/0!</v>
      </c>
      <c r="Z106" s="9" t="e">
        <f t="shared" si="20"/>
        <v>#DIV/0!</v>
      </c>
      <c r="AA106" s="9">
        <f t="shared" si="16"/>
        <v>0</v>
      </c>
      <c r="AC106">
        <f t="shared" si="24"/>
        <v>169.41976029622379</v>
      </c>
      <c r="AD106">
        <f t="shared" si="25"/>
        <v>-106.5802397037762</v>
      </c>
      <c r="AG106" s="19">
        <v>8.4257220931739312</v>
      </c>
      <c r="AH106" s="19">
        <v>1.2695460818248665</v>
      </c>
      <c r="AI106" s="19">
        <v>4.446402409048769</v>
      </c>
      <c r="AJ106" s="20">
        <f t="shared" si="15"/>
        <v>2.7097736023002952</v>
      </c>
    </row>
    <row r="107" spans="1:36" x14ac:dyDescent="0.45">
      <c r="A107">
        <v>1953</v>
      </c>
      <c r="B107" s="18">
        <v>4.0477639999999999</v>
      </c>
      <c r="C107" s="18">
        <v>1.954159</v>
      </c>
      <c r="D107" s="18">
        <v>0.474607</v>
      </c>
      <c r="E107" s="18">
        <v>0.171377</v>
      </c>
      <c r="F107" s="18">
        <v>6.0254570000000003</v>
      </c>
      <c r="H107">
        <f t="shared" si="21"/>
        <v>246.60005800000008</v>
      </c>
      <c r="I107">
        <f t="shared" si="22"/>
        <v>418.76883500000008</v>
      </c>
      <c r="J107">
        <f t="shared" si="17"/>
        <v>665.36889300000018</v>
      </c>
      <c r="P107" s="9">
        <f t="shared" si="14"/>
        <v>0</v>
      </c>
      <c r="S107" s="9" t="e">
        <f t="shared" si="27"/>
        <v>#DIV/0!</v>
      </c>
      <c r="T107" s="9" t="e">
        <f t="shared" si="27"/>
        <v>#DIV/0!</v>
      </c>
      <c r="U107" s="9" t="e">
        <f t="shared" si="26"/>
        <v>#DIV/0!</v>
      </c>
      <c r="V107" s="9"/>
      <c r="W107">
        <v>1953</v>
      </c>
      <c r="X107" s="9" t="e">
        <f t="shared" si="18"/>
        <v>#DIV/0!</v>
      </c>
      <c r="Y107" s="9" t="e">
        <f t="shared" si="19"/>
        <v>#DIV/0!</v>
      </c>
      <c r="Z107" s="9" t="e">
        <f t="shared" si="20"/>
        <v>#DIV/0!</v>
      </c>
      <c r="AA107" s="9">
        <f t="shared" si="16"/>
        <v>0</v>
      </c>
      <c r="AC107">
        <f t="shared" si="24"/>
        <v>167.35029587834632</v>
      </c>
      <c r="AD107">
        <f t="shared" si="25"/>
        <v>-108.64970412165368</v>
      </c>
      <c r="AG107" s="19">
        <v>8.5421808333780849</v>
      </c>
      <c r="AH107" s="19">
        <v>1.2924706770886625</v>
      </c>
      <c r="AI107" s="19">
        <v>4.5033438681106848</v>
      </c>
      <c r="AJ107" s="20">
        <f t="shared" si="15"/>
        <v>2.7463662881787378</v>
      </c>
    </row>
    <row r="108" spans="1:36" x14ac:dyDescent="0.45">
      <c r="A108">
        <v>1954</v>
      </c>
      <c r="B108" s="18">
        <v>4.0435220000000003</v>
      </c>
      <c r="C108" s="18">
        <v>2.0708570000000002</v>
      </c>
      <c r="D108" s="18">
        <v>0.50144599999999995</v>
      </c>
      <c r="E108" s="18">
        <v>0.175402</v>
      </c>
      <c r="F108" s="18">
        <v>6.1315590000000002</v>
      </c>
      <c r="H108">
        <f t="shared" si="21"/>
        <v>253.39128500000007</v>
      </c>
      <c r="I108">
        <f t="shared" si="22"/>
        <v>424.90039400000006</v>
      </c>
      <c r="J108">
        <f t="shared" si="17"/>
        <v>678.29167900000016</v>
      </c>
      <c r="P108" s="9">
        <f t="shared" si="14"/>
        <v>0</v>
      </c>
      <c r="S108" s="9" t="e">
        <f t="shared" si="27"/>
        <v>#DIV/0!</v>
      </c>
      <c r="T108" s="9" t="e">
        <f t="shared" si="27"/>
        <v>#DIV/0!</v>
      </c>
      <c r="U108" s="9" t="e">
        <f t="shared" si="26"/>
        <v>#DIV/0!</v>
      </c>
      <c r="V108" s="9"/>
      <c r="W108">
        <v>1954</v>
      </c>
      <c r="X108" s="9" t="e">
        <f t="shared" si="18"/>
        <v>#DIV/0!</v>
      </c>
      <c r="Y108" s="9" t="e">
        <f t="shared" si="19"/>
        <v>#DIV/0!</v>
      </c>
      <c r="Z108" s="9" t="e">
        <f t="shared" si="20"/>
        <v>#DIV/0!</v>
      </c>
      <c r="AA108" s="9">
        <f t="shared" si="16"/>
        <v>0</v>
      </c>
      <c r="AC108">
        <f t="shared" si="24"/>
        <v>165.24010273571702</v>
      </c>
      <c r="AD108">
        <f t="shared" si="25"/>
        <v>-110.75989726428298</v>
      </c>
      <c r="AG108" s="19">
        <v>8.6586395735822368</v>
      </c>
      <c r="AH108" s="19">
        <v>1.3153952723524587</v>
      </c>
      <c r="AI108" s="19">
        <v>4.5602853271726014</v>
      </c>
      <c r="AJ108" s="20">
        <f t="shared" si="15"/>
        <v>2.782958974057177</v>
      </c>
    </row>
    <row r="109" spans="1:36" x14ac:dyDescent="0.45">
      <c r="A109">
        <v>1955</v>
      </c>
      <c r="B109" s="18">
        <v>4.3767760000000004</v>
      </c>
      <c r="C109" s="18">
        <v>2.3144879999999999</v>
      </c>
      <c r="D109" s="18">
        <v>0.54735500000000004</v>
      </c>
      <c r="E109" s="18">
        <v>0.20502600000000001</v>
      </c>
      <c r="F109" s="18">
        <v>6.2214590000000003</v>
      </c>
      <c r="H109">
        <f t="shared" si="21"/>
        <v>260.83493000000004</v>
      </c>
      <c r="I109">
        <f t="shared" si="22"/>
        <v>431.12185300000004</v>
      </c>
      <c r="J109">
        <f t="shared" si="17"/>
        <v>691.95678300000009</v>
      </c>
      <c r="P109" s="9">
        <f t="shared" si="14"/>
        <v>0</v>
      </c>
      <c r="S109" s="9" t="e">
        <f t="shared" si="27"/>
        <v>#DIV/0!</v>
      </c>
      <c r="T109" s="9" t="e">
        <f t="shared" si="27"/>
        <v>#DIV/0!</v>
      </c>
      <c r="U109" s="9" t="e">
        <f t="shared" si="26"/>
        <v>#DIV/0!</v>
      </c>
      <c r="V109" s="9"/>
      <c r="W109">
        <v>1955</v>
      </c>
      <c r="X109" s="9" t="e">
        <f t="shared" si="18"/>
        <v>#DIV/0!</v>
      </c>
      <c r="Y109" s="9" t="e">
        <f t="shared" si="19"/>
        <v>#DIV/0!</v>
      </c>
      <c r="Z109" s="9" t="e">
        <f t="shared" si="20"/>
        <v>#DIV/0!</v>
      </c>
      <c r="AA109" s="9">
        <f t="shared" si="16"/>
        <v>0</v>
      </c>
      <c r="AC109">
        <f t="shared" si="24"/>
        <v>163.00869468221245</v>
      </c>
      <c r="AD109">
        <f t="shared" si="25"/>
        <v>-112.99130531778755</v>
      </c>
      <c r="AG109" s="19">
        <v>8.7750983137863887</v>
      </c>
      <c r="AH109" s="19">
        <v>1.3383198676162549</v>
      </c>
      <c r="AI109" s="19">
        <v>4.6172267862345171</v>
      </c>
      <c r="AJ109" s="20">
        <f t="shared" si="15"/>
        <v>2.819551659935617</v>
      </c>
    </row>
    <row r="110" spans="1:36" x14ac:dyDescent="0.45">
      <c r="A110">
        <v>1956</v>
      </c>
      <c r="B110" s="18">
        <v>4.6009640000000003</v>
      </c>
      <c r="C110" s="18">
        <v>2.5109080000000001</v>
      </c>
      <c r="D110" s="18">
        <v>0.58740700000000001</v>
      </c>
      <c r="E110" s="18">
        <v>0.22539100000000001</v>
      </c>
      <c r="F110" s="18">
        <v>6.3387089999999997</v>
      </c>
      <c r="H110">
        <f t="shared" si="21"/>
        <v>268.75960000000003</v>
      </c>
      <c r="I110">
        <f t="shared" si="22"/>
        <v>437.46056200000004</v>
      </c>
      <c r="J110">
        <f t="shared" si="17"/>
        <v>706.22016200000007</v>
      </c>
      <c r="P110" s="9">
        <f t="shared" si="14"/>
        <v>0</v>
      </c>
      <c r="S110" s="9" t="e">
        <f t="shared" si="27"/>
        <v>#DIV/0!</v>
      </c>
      <c r="T110" s="9" t="e">
        <f t="shared" si="27"/>
        <v>#DIV/0!</v>
      </c>
      <c r="U110" s="9" t="e">
        <f t="shared" si="26"/>
        <v>#DIV/0!</v>
      </c>
      <c r="V110" s="9"/>
      <c r="W110">
        <v>1956</v>
      </c>
      <c r="X110" s="9" t="e">
        <f t="shared" si="18"/>
        <v>#DIV/0!</v>
      </c>
      <c r="Y110" s="9" t="e">
        <f t="shared" si="19"/>
        <v>#DIV/0!</v>
      </c>
      <c r="Z110" s="9" t="e">
        <f t="shared" si="20"/>
        <v>#DIV/0!</v>
      </c>
      <c r="AA110" s="9">
        <f t="shared" si="16"/>
        <v>0</v>
      </c>
      <c r="AC110">
        <f t="shared" si="24"/>
        <v>160.67959284948671</v>
      </c>
      <c r="AD110">
        <f t="shared" si="25"/>
        <v>-115.3204071505133</v>
      </c>
      <c r="AG110" s="19">
        <v>8.8915570539905424</v>
      </c>
      <c r="AH110" s="19">
        <v>1.3612444628800509</v>
      </c>
      <c r="AI110" s="19">
        <v>4.6741682452964328</v>
      </c>
      <c r="AJ110" s="20">
        <f t="shared" si="15"/>
        <v>2.8561443458140587</v>
      </c>
    </row>
    <row r="111" spans="1:36" x14ac:dyDescent="0.45">
      <c r="A111">
        <v>1957</v>
      </c>
      <c r="B111" s="18">
        <v>4.6859919999999997</v>
      </c>
      <c r="C111" s="18">
        <v>2.624342</v>
      </c>
      <c r="D111" s="18">
        <v>0.64698800000000001</v>
      </c>
      <c r="E111" s="18">
        <v>0.229573</v>
      </c>
      <c r="F111" s="18">
        <v>6.4375270000000002</v>
      </c>
      <c r="H111">
        <f t="shared" si="21"/>
        <v>276.94649500000003</v>
      </c>
      <c r="I111">
        <f t="shared" si="22"/>
        <v>443.89808900000003</v>
      </c>
      <c r="J111">
        <f t="shared" si="17"/>
        <v>720.84458400000005</v>
      </c>
      <c r="P111" s="9">
        <f t="shared" si="14"/>
        <v>0</v>
      </c>
      <c r="S111" s="9" t="e">
        <f t="shared" si="27"/>
        <v>#DIV/0!</v>
      </c>
      <c r="T111" s="9" t="e">
        <f t="shared" si="27"/>
        <v>#DIV/0!</v>
      </c>
      <c r="U111" s="9" t="e">
        <f t="shared" si="26"/>
        <v>#DIV/0!</v>
      </c>
      <c r="V111" s="9"/>
      <c r="W111">
        <v>1957</v>
      </c>
      <c r="X111" s="9" t="e">
        <f t="shared" si="18"/>
        <v>#DIV/0!</v>
      </c>
      <c r="Y111" s="9" t="e">
        <f t="shared" si="19"/>
        <v>#DIV/0!</v>
      </c>
      <c r="Z111" s="9" t="e">
        <f t="shared" si="20"/>
        <v>#DIV/0!</v>
      </c>
      <c r="AA111" s="9">
        <f t="shared" si="16"/>
        <v>0</v>
      </c>
      <c r="AC111">
        <f t="shared" si="24"/>
        <v>158.2915354275564</v>
      </c>
      <c r="AD111">
        <f t="shared" si="25"/>
        <v>-117.7084645724436</v>
      </c>
      <c r="AG111" s="19">
        <v>9.0080157941946943</v>
      </c>
      <c r="AH111" s="19">
        <v>1.3841690581438466</v>
      </c>
      <c r="AI111" s="19">
        <v>4.7311097043583494</v>
      </c>
      <c r="AJ111" s="20">
        <f t="shared" si="15"/>
        <v>2.8927370316924979</v>
      </c>
    </row>
    <row r="112" spans="1:36" x14ac:dyDescent="0.45">
      <c r="A112">
        <v>1958</v>
      </c>
      <c r="B112" s="18">
        <v>4.7584609999999996</v>
      </c>
      <c r="C112" s="18">
        <v>2.7296360000000002</v>
      </c>
      <c r="D112" s="18">
        <v>0.70637000000000005</v>
      </c>
      <c r="E112" s="18">
        <v>0.22551499999999999</v>
      </c>
      <c r="F112" s="18">
        <v>6.5492980000000003</v>
      </c>
      <c r="H112">
        <f t="shared" si="21"/>
        <v>285.36647700000003</v>
      </c>
      <c r="I112">
        <f t="shared" si="22"/>
        <v>450.44738700000005</v>
      </c>
      <c r="J112">
        <f t="shared" si="17"/>
        <v>735.81386400000008</v>
      </c>
      <c r="P112" s="9">
        <f t="shared" si="14"/>
        <v>0</v>
      </c>
      <c r="S112" s="9" t="e">
        <f t="shared" si="27"/>
        <v>#DIV/0!</v>
      </c>
      <c r="T112" s="9" t="e">
        <f t="shared" si="27"/>
        <v>#DIV/0!</v>
      </c>
      <c r="U112" s="9" t="e">
        <f t="shared" si="26"/>
        <v>#DIV/0!</v>
      </c>
      <c r="V112" s="9"/>
      <c r="W112">
        <v>1958</v>
      </c>
      <c r="X112" s="9" t="e">
        <f t="shared" si="18"/>
        <v>#DIV/0!</v>
      </c>
      <c r="Y112" s="9" t="e">
        <f t="shared" si="19"/>
        <v>#DIV/0!</v>
      </c>
      <c r="Z112" s="9" t="e">
        <f t="shared" si="20"/>
        <v>#DIV/0!</v>
      </c>
      <c r="AA112" s="9">
        <f t="shared" si="16"/>
        <v>0</v>
      </c>
      <c r="AC112">
        <f t="shared" si="24"/>
        <v>155.84716530441904</v>
      </c>
      <c r="AD112">
        <f t="shared" si="25"/>
        <v>-120.15283469558098</v>
      </c>
      <c r="AG112" s="19">
        <v>9.124474534398848</v>
      </c>
      <c r="AH112" s="19">
        <v>1.407093653407643</v>
      </c>
      <c r="AI112" s="19">
        <v>4.7880511634202643</v>
      </c>
      <c r="AJ112" s="20">
        <f t="shared" si="15"/>
        <v>2.9293297175709405</v>
      </c>
    </row>
    <row r="113" spans="1:36" x14ac:dyDescent="0.45">
      <c r="A113">
        <v>1959</v>
      </c>
      <c r="B113" s="18">
        <v>4.9521459999999999</v>
      </c>
      <c r="C113" s="18">
        <v>2.9079899999999999</v>
      </c>
      <c r="D113" s="18">
        <v>0.75897599999999998</v>
      </c>
      <c r="E113" s="18">
        <v>0.23765600000000001</v>
      </c>
      <c r="F113" s="18">
        <v>6.6331759999999997</v>
      </c>
      <c r="H113">
        <f t="shared" si="21"/>
        <v>294.22324500000002</v>
      </c>
      <c r="I113">
        <f t="shared" si="22"/>
        <v>457.08056300000004</v>
      </c>
      <c r="J113">
        <f t="shared" si="17"/>
        <v>751.30380800000012</v>
      </c>
      <c r="P113" s="9">
        <f t="shared" si="14"/>
        <v>0</v>
      </c>
      <c r="S113" s="9" t="e">
        <f t="shared" si="27"/>
        <v>#DIV/0!</v>
      </c>
      <c r="T113" s="9" t="e">
        <f t="shared" si="27"/>
        <v>#DIV/0!</v>
      </c>
      <c r="U113" s="9" t="e">
        <f t="shared" si="26"/>
        <v>#DIV/0!</v>
      </c>
      <c r="V113" s="9"/>
      <c r="W113">
        <v>1959</v>
      </c>
      <c r="X113" s="9" t="e">
        <f t="shared" si="18"/>
        <v>#DIV/0!</v>
      </c>
      <c r="Y113" s="9" t="e">
        <f t="shared" si="19"/>
        <v>#DIV/0!</v>
      </c>
      <c r="Z113" s="9" t="e">
        <f t="shared" si="20"/>
        <v>#DIV/0!</v>
      </c>
      <c r="AA113" s="9">
        <f t="shared" si="16"/>
        <v>0</v>
      </c>
      <c r="AC113">
        <f t="shared" si="24"/>
        <v>153.31777469093117</v>
      </c>
      <c r="AD113">
        <f t="shared" si="25"/>
        <v>-122.68222530906881</v>
      </c>
      <c r="AG113" s="19">
        <v>9.2409332746030017</v>
      </c>
      <c r="AH113" s="19">
        <v>1.4300182486714392</v>
      </c>
      <c r="AI113" s="19">
        <v>4.8449926224821809</v>
      </c>
      <c r="AJ113" s="20">
        <f t="shared" si="15"/>
        <v>2.9659224034493814</v>
      </c>
    </row>
    <row r="114" spans="1:36" x14ac:dyDescent="0.45">
      <c r="A114">
        <v>1960</v>
      </c>
      <c r="B114" s="18">
        <v>5.1402609999999997</v>
      </c>
      <c r="C114" s="18">
        <v>3.1226600000000002</v>
      </c>
      <c r="D114" s="18">
        <v>0.83501400000000003</v>
      </c>
      <c r="E114" s="18">
        <v>0.246087</v>
      </c>
      <c r="F114" s="18">
        <v>6.0538410000000002</v>
      </c>
      <c r="H114">
        <f t="shared" si="21"/>
        <v>303.56726700000002</v>
      </c>
      <c r="I114">
        <f t="shared" si="22"/>
        <v>463.13440400000002</v>
      </c>
      <c r="J114">
        <f t="shared" si="17"/>
        <v>766.70167100000003</v>
      </c>
      <c r="P114" s="9">
        <f t="shared" si="14"/>
        <v>0</v>
      </c>
      <c r="S114" s="9" t="e">
        <f t="shared" si="27"/>
        <v>#DIV/0!</v>
      </c>
      <c r="T114" s="9" t="e">
        <f t="shared" si="27"/>
        <v>#DIV/0!</v>
      </c>
      <c r="U114" s="9" t="e">
        <f t="shared" si="26"/>
        <v>#DIV/0!</v>
      </c>
      <c r="V114" s="9"/>
      <c r="W114">
        <v>1960</v>
      </c>
      <c r="X114" s="9" t="e">
        <f t="shared" si="18"/>
        <v>#DIV/0!</v>
      </c>
      <c r="Y114" s="9" t="e">
        <f t="shared" si="19"/>
        <v>#DIV/0!</v>
      </c>
      <c r="Z114" s="9" t="e">
        <f t="shared" si="20"/>
        <v>#DIV/0!</v>
      </c>
      <c r="AA114" s="9">
        <f t="shared" si="16"/>
        <v>0</v>
      </c>
      <c r="AC114">
        <f t="shared" si="24"/>
        <v>150.80342020779224</v>
      </c>
      <c r="AD114">
        <f t="shared" si="25"/>
        <v>-125.19657979220776</v>
      </c>
      <c r="AG114" s="19">
        <v>9.3573920148071537</v>
      </c>
      <c r="AH114" s="19">
        <v>1.4529428439352352</v>
      </c>
      <c r="AI114" s="19">
        <v>4.9019340815440966</v>
      </c>
      <c r="AJ114" s="20">
        <f t="shared" si="15"/>
        <v>3.0025150893278223</v>
      </c>
    </row>
    <row r="115" spans="1:36" x14ac:dyDescent="0.45">
      <c r="A115">
        <v>1961</v>
      </c>
      <c r="B115" s="18">
        <v>4.9255639999999996</v>
      </c>
      <c r="C115" s="18">
        <v>3.3062230000000001</v>
      </c>
      <c r="D115" s="18">
        <v>0.88239900000000004</v>
      </c>
      <c r="E115" s="18">
        <v>0.25166899999999998</v>
      </c>
      <c r="F115" s="18">
        <v>5.769628</v>
      </c>
      <c r="H115">
        <f t="shared" si="21"/>
        <v>312.93312200000003</v>
      </c>
      <c r="I115">
        <f t="shared" si="22"/>
        <v>468.90403200000003</v>
      </c>
      <c r="J115">
        <f t="shared" si="17"/>
        <v>781.83715400000006</v>
      </c>
      <c r="P115" s="9">
        <f t="shared" si="14"/>
        <v>0</v>
      </c>
      <c r="S115" s="9" t="e">
        <f t="shared" si="27"/>
        <v>#DIV/0!</v>
      </c>
      <c r="T115" s="9" t="e">
        <f t="shared" si="27"/>
        <v>#DIV/0!</v>
      </c>
      <c r="U115" s="9" t="e">
        <f t="shared" si="26"/>
        <v>#DIV/0!</v>
      </c>
      <c r="V115" s="9"/>
      <c r="W115">
        <v>1961</v>
      </c>
      <c r="X115" s="9" t="e">
        <f t="shared" si="18"/>
        <v>#DIV/0!</v>
      </c>
      <c r="Y115" s="9" t="e">
        <f t="shared" si="19"/>
        <v>#DIV/0!</v>
      </c>
      <c r="Z115" s="9" t="e">
        <f t="shared" si="20"/>
        <v>#DIV/0!</v>
      </c>
      <c r="AA115" s="9">
        <f t="shared" si="16"/>
        <v>0</v>
      </c>
      <c r="AC115">
        <f t="shared" si="24"/>
        <v>148.33191039272742</v>
      </c>
      <c r="AD115">
        <f t="shared" si="25"/>
        <v>-127.66808960727259</v>
      </c>
      <c r="AG115" s="19">
        <v>9.4738507550113074</v>
      </c>
      <c r="AH115" s="19">
        <v>1.4795329966292354</v>
      </c>
      <c r="AI115" s="19">
        <v>4.9588755406060114</v>
      </c>
      <c r="AJ115" s="20">
        <f t="shared" si="15"/>
        <v>3.0354422177760609</v>
      </c>
    </row>
    <row r="116" spans="1:36" x14ac:dyDescent="0.45">
      <c r="A116">
        <v>1962</v>
      </c>
      <c r="B116" s="18">
        <v>4.9125949999999996</v>
      </c>
      <c r="C116" s="18">
        <v>3.5536539999999999</v>
      </c>
      <c r="D116" s="18">
        <v>0.96835000000000004</v>
      </c>
      <c r="E116" s="18">
        <v>0.26363399999999998</v>
      </c>
      <c r="F116" s="18">
        <v>5.5931649999999999</v>
      </c>
      <c r="H116">
        <f t="shared" si="21"/>
        <v>322.63135500000004</v>
      </c>
      <c r="I116">
        <f t="shared" si="22"/>
        <v>474.49719700000003</v>
      </c>
      <c r="J116">
        <f t="shared" si="17"/>
        <v>797.12855200000013</v>
      </c>
      <c r="P116" s="9">
        <f t="shared" si="14"/>
        <v>0</v>
      </c>
      <c r="S116" s="9" t="e">
        <f t="shared" si="27"/>
        <v>#DIV/0!</v>
      </c>
      <c r="T116" s="9" t="e">
        <f t="shared" si="27"/>
        <v>#DIV/0!</v>
      </c>
      <c r="U116" s="9" t="e">
        <f t="shared" si="26"/>
        <v>#DIV/0!</v>
      </c>
      <c r="V116" s="9"/>
      <c r="W116">
        <v>1962</v>
      </c>
      <c r="X116" s="9" t="e">
        <f t="shared" si="18"/>
        <v>#DIV/0!</v>
      </c>
      <c r="Y116" s="9" t="e">
        <f t="shared" si="19"/>
        <v>#DIV/0!</v>
      </c>
      <c r="Z116" s="9" t="e">
        <f t="shared" si="20"/>
        <v>#DIV/0!</v>
      </c>
      <c r="AA116" s="9">
        <f t="shared" si="16"/>
        <v>0</v>
      </c>
      <c r="AC116">
        <f t="shared" si="24"/>
        <v>145.83494083826636</v>
      </c>
      <c r="AD116">
        <f t="shared" si="25"/>
        <v>-130.16505916173364</v>
      </c>
      <c r="AG116" s="19">
        <v>9.6164772541918975</v>
      </c>
      <c r="AH116" s="19">
        <v>1.5085202962511812</v>
      </c>
      <c r="AI116" s="19">
        <v>5.0413389554124191</v>
      </c>
      <c r="AJ116" s="20">
        <f t="shared" si="15"/>
        <v>3.0666180025282976</v>
      </c>
    </row>
    <row r="117" spans="1:36" x14ac:dyDescent="0.45">
      <c r="A117">
        <v>1963</v>
      </c>
      <c r="B117" s="18">
        <v>5.1131529999999996</v>
      </c>
      <c r="C117" s="18">
        <v>3.8077390000000002</v>
      </c>
      <c r="D117" s="18">
        <v>1.048881</v>
      </c>
      <c r="E117" s="18">
        <v>0.277723</v>
      </c>
      <c r="F117" s="18">
        <v>5.377491</v>
      </c>
      <c r="H117">
        <f t="shared" si="21"/>
        <v>332.87885100000005</v>
      </c>
      <c r="I117">
        <f t="shared" si="22"/>
        <v>479.87468800000005</v>
      </c>
      <c r="J117">
        <f t="shared" si="17"/>
        <v>812.75353900000005</v>
      </c>
      <c r="P117" s="9">
        <f t="shared" si="14"/>
        <v>0</v>
      </c>
      <c r="S117" s="9" t="e">
        <f t="shared" si="27"/>
        <v>#DIV/0!</v>
      </c>
      <c r="T117" s="9" t="e">
        <f t="shared" si="27"/>
        <v>#DIV/0!</v>
      </c>
      <c r="U117" s="9" t="e">
        <f t="shared" si="26"/>
        <v>#DIV/0!</v>
      </c>
      <c r="V117" s="9"/>
      <c r="W117">
        <v>1963</v>
      </c>
      <c r="X117" s="9" t="e">
        <f t="shared" si="18"/>
        <v>#DIV/0!</v>
      </c>
      <c r="Y117" s="9" t="e">
        <f t="shared" si="19"/>
        <v>#DIV/0!</v>
      </c>
      <c r="Z117" s="9" t="e">
        <f t="shared" si="20"/>
        <v>#DIV/0!</v>
      </c>
      <c r="AA117" s="9">
        <f t="shared" si="16"/>
        <v>0</v>
      </c>
      <c r="AC117">
        <f t="shared" si="24"/>
        <v>143.28349872500442</v>
      </c>
      <c r="AD117">
        <f t="shared" si="25"/>
        <v>-132.71650127499558</v>
      </c>
      <c r="AG117" s="19">
        <v>9.7372999859645368</v>
      </c>
      <c r="AH117" s="19">
        <v>1.5243774831833943</v>
      </c>
      <c r="AI117" s="19">
        <v>5.1180178203599107</v>
      </c>
      <c r="AJ117" s="20">
        <f t="shared" si="15"/>
        <v>3.0949046824212312</v>
      </c>
    </row>
    <row r="118" spans="1:36" x14ac:dyDescent="0.45">
      <c r="A118">
        <v>1964</v>
      </c>
      <c r="B118" s="18">
        <v>5.2068880000000002</v>
      </c>
      <c r="C118" s="18">
        <v>4.1003119999999997</v>
      </c>
      <c r="D118" s="18">
        <v>1.154819</v>
      </c>
      <c r="E118" s="18">
        <v>0.31858700000000001</v>
      </c>
      <c r="F118" s="18">
        <v>5.1824089999999998</v>
      </c>
      <c r="H118">
        <f t="shared" si="21"/>
        <v>343.65945700000003</v>
      </c>
      <c r="I118">
        <f t="shared" si="22"/>
        <v>485.05709700000006</v>
      </c>
      <c r="J118">
        <f t="shared" si="17"/>
        <v>828.71655400000009</v>
      </c>
      <c r="P118" s="9">
        <f t="shared" si="14"/>
        <v>0</v>
      </c>
      <c r="S118" s="9" t="e">
        <f t="shared" si="27"/>
        <v>#DIV/0!</v>
      </c>
      <c r="T118" s="9" t="e">
        <f t="shared" si="27"/>
        <v>#DIV/0!</v>
      </c>
      <c r="U118" s="9" t="e">
        <f t="shared" si="26"/>
        <v>#DIV/0!</v>
      </c>
      <c r="V118" s="9"/>
      <c r="W118">
        <v>1964</v>
      </c>
      <c r="X118" s="9" t="e">
        <f t="shared" si="18"/>
        <v>#DIV/0!</v>
      </c>
      <c r="Y118" s="9" t="e">
        <f t="shared" si="19"/>
        <v>#DIV/0!</v>
      </c>
      <c r="Z118" s="9" t="e">
        <f t="shared" si="20"/>
        <v>#DIV/0!</v>
      </c>
      <c r="AA118" s="9">
        <f t="shared" si="16"/>
        <v>0</v>
      </c>
      <c r="AC118">
        <f t="shared" si="24"/>
        <v>140.67685919783986</v>
      </c>
      <c r="AD118">
        <f t="shared" si="25"/>
        <v>-135.32314080216014</v>
      </c>
      <c r="AG118" s="19">
        <v>10.119864986371871</v>
      </c>
      <c r="AH118" s="19">
        <v>1.6485491319279482</v>
      </c>
      <c r="AI118" s="19">
        <v>5.3050391796424368</v>
      </c>
      <c r="AJ118" s="20">
        <f t="shared" si="15"/>
        <v>3.1662766748014857</v>
      </c>
    </row>
    <row r="119" spans="1:36" x14ac:dyDescent="0.45">
      <c r="A119">
        <v>1965</v>
      </c>
      <c r="B119" s="18">
        <v>5.2928680000000004</v>
      </c>
      <c r="C119" s="18">
        <v>4.4095800000000001</v>
      </c>
      <c r="D119" s="18">
        <v>1.2333000000000001</v>
      </c>
      <c r="E119" s="18">
        <v>0.34562799999999999</v>
      </c>
      <c r="F119" s="18">
        <v>4.9936860000000003</v>
      </c>
      <c r="H119">
        <f t="shared" si="21"/>
        <v>354.94083300000005</v>
      </c>
      <c r="I119">
        <f t="shared" si="22"/>
        <v>490.05078300000008</v>
      </c>
      <c r="J119">
        <f t="shared" si="17"/>
        <v>844.99161600000014</v>
      </c>
      <c r="P119" s="9">
        <f t="shared" ref="P119:P126" si="28">AJ119/$AJ$127*$P$127</f>
        <v>0</v>
      </c>
      <c r="S119" s="9" t="e">
        <f t="shared" si="27"/>
        <v>#DIV/0!</v>
      </c>
      <c r="T119" s="9" t="e">
        <f t="shared" si="27"/>
        <v>#DIV/0!</v>
      </c>
      <c r="U119" s="9" t="e">
        <f t="shared" si="26"/>
        <v>#DIV/0!</v>
      </c>
      <c r="V119" s="9"/>
      <c r="W119">
        <v>1965</v>
      </c>
      <c r="X119" s="9" t="e">
        <f t="shared" si="18"/>
        <v>#DIV/0!</v>
      </c>
      <c r="Y119" s="9" t="e">
        <f t="shared" si="19"/>
        <v>#DIV/0!</v>
      </c>
      <c r="Z119" s="9" t="e">
        <f t="shared" si="20"/>
        <v>#DIV/0!</v>
      </c>
      <c r="AA119" s="9">
        <f t="shared" si="16"/>
        <v>0</v>
      </c>
      <c r="AC119">
        <f t="shared" si="24"/>
        <v>138.01926475742533</v>
      </c>
      <c r="AD119">
        <f t="shared" si="25"/>
        <v>-137.98073524257467</v>
      </c>
      <c r="AG119" s="19">
        <v>10.301908865138873</v>
      </c>
      <c r="AH119" s="19">
        <v>1.606537585505456</v>
      </c>
      <c r="AI119" s="19">
        <v>5.5181596033042748</v>
      </c>
      <c r="AJ119" s="20">
        <f t="shared" ref="AJ119:AJ127" si="29">AG119-AH119-AI119</f>
        <v>3.1772116763291418</v>
      </c>
    </row>
    <row r="120" spans="1:36" x14ac:dyDescent="0.45">
      <c r="A120">
        <v>1966</v>
      </c>
      <c r="B120" s="18">
        <v>5.3405230000000001</v>
      </c>
      <c r="C120" s="18">
        <v>4.7483740000000001</v>
      </c>
      <c r="D120" s="18">
        <v>1.342241</v>
      </c>
      <c r="E120" s="18">
        <v>0.37484099999999998</v>
      </c>
      <c r="F120" s="18">
        <v>4.8308460000000002</v>
      </c>
      <c r="H120">
        <f t="shared" si="21"/>
        <v>366.74681200000003</v>
      </c>
      <c r="I120">
        <f t="shared" si="22"/>
        <v>494.88162900000009</v>
      </c>
      <c r="J120">
        <f t="shared" si="17"/>
        <v>861.62844100000007</v>
      </c>
      <c r="P120" s="9">
        <f t="shared" si="28"/>
        <v>0</v>
      </c>
      <c r="S120" s="9" t="e">
        <f t="shared" si="27"/>
        <v>#DIV/0!</v>
      </c>
      <c r="T120" s="9" t="e">
        <f t="shared" si="27"/>
        <v>#DIV/0!</v>
      </c>
      <c r="U120" s="9" t="e">
        <f t="shared" si="26"/>
        <v>#DIV/0!</v>
      </c>
      <c r="V120" s="9"/>
      <c r="W120">
        <v>1966</v>
      </c>
      <c r="X120" s="9" t="e">
        <f t="shared" si="18"/>
        <v>#DIV/0!</v>
      </c>
      <c r="Y120" s="9" t="e">
        <f t="shared" si="19"/>
        <v>#DIV/0!</v>
      </c>
      <c r="Z120" s="9" t="e">
        <f t="shared" si="20"/>
        <v>#DIV/0!</v>
      </c>
      <c r="AA120" s="9">
        <f t="shared" si="16"/>
        <v>0</v>
      </c>
      <c r="AC120">
        <f t="shared" si="24"/>
        <v>135.30259715725586</v>
      </c>
      <c r="AD120">
        <f t="shared" si="25"/>
        <v>-140.69740284274414</v>
      </c>
      <c r="AG120" s="19">
        <v>10.686144565076194</v>
      </c>
      <c r="AH120" s="19">
        <v>1.705303933582752</v>
      </c>
      <c r="AI120" s="19">
        <v>5.7144381773444106</v>
      </c>
      <c r="AJ120" s="20">
        <f t="shared" si="29"/>
        <v>3.2664024541490324</v>
      </c>
    </row>
    <row r="121" spans="1:36" x14ac:dyDescent="0.45">
      <c r="A121">
        <v>1967</v>
      </c>
      <c r="B121" s="18">
        <v>5.2569730000000003</v>
      </c>
      <c r="C121" s="18">
        <v>5.0623290000000001</v>
      </c>
      <c r="D121" s="18">
        <v>1.435603</v>
      </c>
      <c r="E121" s="18">
        <v>0.42893799999999999</v>
      </c>
      <c r="F121" s="18">
        <v>4.7455449999999999</v>
      </c>
      <c r="H121">
        <f t="shared" si="21"/>
        <v>378.93065500000006</v>
      </c>
      <c r="I121">
        <f t="shared" si="22"/>
        <v>499.62717400000008</v>
      </c>
      <c r="J121">
        <f t="shared" si="17"/>
        <v>878.55782900000008</v>
      </c>
      <c r="P121" s="9">
        <f t="shared" si="28"/>
        <v>0</v>
      </c>
      <c r="S121" s="9" t="e">
        <f t="shared" si="27"/>
        <v>#DIV/0!</v>
      </c>
      <c r="T121" s="9" t="e">
        <f t="shared" si="27"/>
        <v>#DIV/0!</v>
      </c>
      <c r="U121" s="9" t="e">
        <f t="shared" si="26"/>
        <v>#DIV/0!</v>
      </c>
      <c r="V121" s="9"/>
      <c r="W121">
        <v>1967</v>
      </c>
      <c r="X121" s="9" t="e">
        <f t="shared" si="18"/>
        <v>#DIV/0!</v>
      </c>
      <c r="Y121" s="9" t="e">
        <f t="shared" si="19"/>
        <v>#DIV/0!</v>
      </c>
      <c r="Z121" s="9" t="e">
        <f t="shared" si="20"/>
        <v>#DIV/0!</v>
      </c>
      <c r="AA121" s="9">
        <f t="shared" si="16"/>
        <v>0</v>
      </c>
      <c r="AC121">
        <f t="shared" si="24"/>
        <v>132.53815623356411</v>
      </c>
      <c r="AD121">
        <f t="shared" si="25"/>
        <v>-143.46184376643589</v>
      </c>
      <c r="AG121" s="19">
        <v>10.98178634232386</v>
      </c>
      <c r="AH121" s="19">
        <v>1.7672158566606506</v>
      </c>
      <c r="AI121" s="19">
        <v>5.872714827231845</v>
      </c>
      <c r="AJ121" s="20">
        <f t="shared" si="29"/>
        <v>3.3418556584313643</v>
      </c>
    </row>
    <row r="122" spans="1:36" x14ac:dyDescent="0.45">
      <c r="A122">
        <v>1968</v>
      </c>
      <c r="B122" s="18">
        <v>5.3152020000000002</v>
      </c>
      <c r="C122" s="18">
        <v>5.5125929999999999</v>
      </c>
      <c r="D122" s="18">
        <v>1.562317</v>
      </c>
      <c r="E122" s="18">
        <v>0.45871600000000001</v>
      </c>
      <c r="F122" s="18">
        <v>4.726756</v>
      </c>
      <c r="H122">
        <f t="shared" si="21"/>
        <v>391.77948300000008</v>
      </c>
      <c r="I122">
        <f t="shared" si="22"/>
        <v>504.3539300000001</v>
      </c>
      <c r="J122">
        <f t="shared" si="17"/>
        <v>896.13341300000025</v>
      </c>
      <c r="P122" s="9">
        <f t="shared" si="28"/>
        <v>0</v>
      </c>
      <c r="S122" s="9" t="e">
        <f t="shared" si="27"/>
        <v>#DIV/0!</v>
      </c>
      <c r="T122" s="9" t="e">
        <f t="shared" si="27"/>
        <v>#DIV/0!</v>
      </c>
      <c r="U122" s="9" t="e">
        <f t="shared" si="26"/>
        <v>#DIV/0!</v>
      </c>
      <c r="V122" s="9"/>
      <c r="W122">
        <v>1968</v>
      </c>
      <c r="X122" s="9" t="e">
        <f t="shared" si="18"/>
        <v>#DIV/0!</v>
      </c>
      <c r="Y122" s="9" t="e">
        <f t="shared" si="19"/>
        <v>#DIV/0!</v>
      </c>
      <c r="Z122" s="9" t="e">
        <f t="shared" si="20"/>
        <v>#DIV/0!</v>
      </c>
      <c r="AA122" s="9">
        <f t="shared" si="16"/>
        <v>0</v>
      </c>
      <c r="AC122">
        <f t="shared" si="24"/>
        <v>129.66819639406003</v>
      </c>
      <c r="AD122">
        <f t="shared" si="25"/>
        <v>-146.33180360593997</v>
      </c>
      <c r="AG122" s="19">
        <v>11.183487223932913</v>
      </c>
      <c r="AH122" s="19">
        <v>1.7829412710022572</v>
      </c>
      <c r="AI122" s="19">
        <v>6.0512855346102299</v>
      </c>
      <c r="AJ122" s="20">
        <f t="shared" si="29"/>
        <v>3.3492604183204264</v>
      </c>
    </row>
    <row r="123" spans="1:36" x14ac:dyDescent="0.45">
      <c r="A123">
        <v>1969</v>
      </c>
      <c r="B123" s="18">
        <v>5.5159269999999996</v>
      </c>
      <c r="C123" s="18">
        <v>5.9647249999999996</v>
      </c>
      <c r="D123" s="18">
        <v>1.7115610000000001</v>
      </c>
      <c r="E123" s="18">
        <v>0.51240300000000005</v>
      </c>
      <c r="F123" s="18">
        <v>4.7473280000000004</v>
      </c>
      <c r="H123">
        <f t="shared" si="21"/>
        <v>405.48409900000007</v>
      </c>
      <c r="I123">
        <f t="shared" si="22"/>
        <v>509.10125800000009</v>
      </c>
      <c r="J123">
        <f t="shared" si="17"/>
        <v>914.58535700000016</v>
      </c>
      <c r="P123" s="9">
        <f t="shared" si="28"/>
        <v>0</v>
      </c>
      <c r="S123" s="9" t="e">
        <f t="shared" si="27"/>
        <v>#DIV/0!</v>
      </c>
      <c r="T123" s="9" t="e">
        <f t="shared" si="27"/>
        <v>#DIV/0!</v>
      </c>
      <c r="U123" s="9" t="e">
        <f t="shared" si="26"/>
        <v>#DIV/0!</v>
      </c>
      <c r="V123" s="9"/>
      <c r="W123">
        <v>1969</v>
      </c>
      <c r="X123" s="9" t="e">
        <f t="shared" si="18"/>
        <v>#DIV/0!</v>
      </c>
      <c r="Y123" s="9" t="e">
        <f t="shared" si="19"/>
        <v>#DIV/0!</v>
      </c>
      <c r="Z123" s="9" t="e">
        <f t="shared" si="20"/>
        <v>#DIV/0!</v>
      </c>
      <c r="AA123" s="9">
        <f t="shared" si="16"/>
        <v>0</v>
      </c>
      <c r="AC123">
        <f t="shared" si="24"/>
        <v>126.65513359963012</v>
      </c>
      <c r="AD123">
        <f t="shared" si="25"/>
        <v>-149.34486640036988</v>
      </c>
      <c r="AG123" s="19">
        <v>11.288852614271422</v>
      </c>
      <c r="AH123" s="19">
        <v>1.7491074517551313</v>
      </c>
      <c r="AI123" s="19">
        <v>6.1938231819243565</v>
      </c>
      <c r="AJ123" s="20">
        <f t="shared" si="29"/>
        <v>3.3459219805919336</v>
      </c>
    </row>
    <row r="124" spans="1:36" x14ac:dyDescent="0.45">
      <c r="A124">
        <v>1970</v>
      </c>
      <c r="B124" s="18">
        <v>5.6947299999999998</v>
      </c>
      <c r="C124" s="18">
        <v>6.7911900000000003</v>
      </c>
      <c r="D124" s="18">
        <v>1.7937000000000001</v>
      </c>
      <c r="E124" s="18">
        <v>0.56003999999999998</v>
      </c>
      <c r="F124" s="18">
        <v>4.6599649999999997</v>
      </c>
      <c r="H124">
        <f t="shared" si="21"/>
        <v>420.32375900000005</v>
      </c>
      <c r="I124">
        <f t="shared" si="22"/>
        <v>513.76122300000009</v>
      </c>
      <c r="J124">
        <f t="shared" si="17"/>
        <v>934.08498200000008</v>
      </c>
      <c r="P124" s="9">
        <f t="shared" si="28"/>
        <v>0</v>
      </c>
      <c r="S124" s="9" t="e">
        <f t="shared" si="27"/>
        <v>#DIV/0!</v>
      </c>
      <c r="T124" s="9" t="e">
        <f t="shared" si="27"/>
        <v>#DIV/0!</v>
      </c>
      <c r="U124" s="9" t="e">
        <f t="shared" si="26"/>
        <v>#DIV/0!</v>
      </c>
      <c r="V124" s="9"/>
      <c r="W124">
        <v>1970</v>
      </c>
      <c r="X124" s="9" t="e">
        <f t="shared" si="18"/>
        <v>#DIV/0!</v>
      </c>
      <c r="Y124" s="9" t="e">
        <f t="shared" si="19"/>
        <v>#DIV/0!</v>
      </c>
      <c r="Z124" s="9" t="e">
        <f t="shared" si="20"/>
        <v>#DIV/0!</v>
      </c>
      <c r="AA124" s="9">
        <f t="shared" si="16"/>
        <v>0</v>
      </c>
      <c r="AC124">
        <f t="shared" si="24"/>
        <v>123.47099242768448</v>
      </c>
      <c r="AD124">
        <f t="shared" si="25"/>
        <v>-152.52900757231552</v>
      </c>
      <c r="AG124" s="19">
        <v>11.57350617973189</v>
      </c>
      <c r="AH124" s="19">
        <v>1.8189391715227696</v>
      </c>
      <c r="AI124" s="19">
        <v>6.3510425621352393</v>
      </c>
      <c r="AJ124" s="20">
        <f t="shared" si="29"/>
        <v>3.4035244460738809</v>
      </c>
    </row>
    <row r="125" spans="1:36" x14ac:dyDescent="0.45">
      <c r="A125">
        <v>1971</v>
      </c>
      <c r="B125" s="18">
        <v>5.696237</v>
      </c>
      <c r="C125" s="18">
        <v>7.1852499999999999</v>
      </c>
      <c r="D125" s="18">
        <v>1.936321</v>
      </c>
      <c r="E125" s="18">
        <v>0.62126099999999995</v>
      </c>
      <c r="F125" s="18">
        <v>4.5695230000000002</v>
      </c>
      <c r="H125">
        <f t="shared" si="21"/>
        <v>435.76282800000007</v>
      </c>
      <c r="I125">
        <f t="shared" si="22"/>
        <v>518.33074600000009</v>
      </c>
      <c r="J125">
        <f t="shared" si="17"/>
        <v>954.09357400000022</v>
      </c>
      <c r="P125" s="9">
        <f t="shared" si="28"/>
        <v>0</v>
      </c>
      <c r="S125" s="9" t="e">
        <f t="shared" si="27"/>
        <v>#DIV/0!</v>
      </c>
      <c r="T125" s="9" t="e">
        <f t="shared" si="27"/>
        <v>#DIV/0!</v>
      </c>
      <c r="U125" s="9" t="e">
        <f t="shared" si="26"/>
        <v>#DIV/0!</v>
      </c>
      <c r="V125" s="9"/>
      <c r="W125">
        <v>1971</v>
      </c>
      <c r="X125" s="9" t="e">
        <f t="shared" si="18"/>
        <v>#DIV/0!</v>
      </c>
      <c r="Y125" s="9" t="e">
        <f t="shared" si="19"/>
        <v>#DIV/0!</v>
      </c>
      <c r="Z125" s="9" t="e">
        <f t="shared" si="20"/>
        <v>#DIV/0!</v>
      </c>
      <c r="AA125" s="9">
        <f t="shared" si="16"/>
        <v>0</v>
      </c>
      <c r="AC125">
        <f t="shared" si="24"/>
        <v>120.20374079695503</v>
      </c>
      <c r="AD125">
        <f t="shared" si="25"/>
        <v>-155.79625920304497</v>
      </c>
      <c r="AG125" s="19">
        <v>11.920072022069281</v>
      </c>
      <c r="AH125" s="19">
        <v>1.8981286275388345</v>
      </c>
      <c r="AI125" s="19">
        <v>6.4862278466629943</v>
      </c>
      <c r="AJ125" s="20">
        <f t="shared" si="29"/>
        <v>3.5357155478674516</v>
      </c>
    </row>
    <row r="126" spans="1:36" x14ac:dyDescent="0.45">
      <c r="A126">
        <v>1972</v>
      </c>
      <c r="B126" s="18">
        <v>5.6914689999999997</v>
      </c>
      <c r="C126" s="18">
        <v>7.7465859999999997</v>
      </c>
      <c r="D126" s="18">
        <v>2.0549189999999999</v>
      </c>
      <c r="E126" s="18">
        <v>0.66372500000000001</v>
      </c>
      <c r="F126" s="18">
        <v>4.4578430000000004</v>
      </c>
      <c r="H126">
        <f t="shared" si="21"/>
        <v>451.91952700000007</v>
      </c>
      <c r="I126">
        <f t="shared" si="22"/>
        <v>522.78858900000012</v>
      </c>
      <c r="J126">
        <f t="shared" si="17"/>
        <v>974.70811600000025</v>
      </c>
      <c r="P126" s="9">
        <f t="shared" si="28"/>
        <v>0</v>
      </c>
      <c r="S126" s="9" t="e">
        <f>($A126-$A$127)/($A$133-$A$127)*(S$133-S$127)+S$127</f>
        <v>#DIV/0!</v>
      </c>
      <c r="T126" s="9" t="e">
        <f>($A126-$A$127)/($A$133-$A$127)*(T$133-T$127)+T$127</f>
        <v>#DIV/0!</v>
      </c>
      <c r="U126" s="9" t="e">
        <f>U127</f>
        <v>#DIV/0!</v>
      </c>
      <c r="V126" s="9"/>
      <c r="W126">
        <v>1972</v>
      </c>
      <c r="X126" s="9" t="e">
        <f t="shared" si="18"/>
        <v>#DIV/0!</v>
      </c>
      <c r="Y126" s="9" t="e">
        <f t="shared" si="19"/>
        <v>#DIV/0!</v>
      </c>
      <c r="Z126" s="9" t="e">
        <f t="shared" si="20"/>
        <v>#DIV/0!</v>
      </c>
      <c r="AA126" s="9">
        <f t="shared" si="16"/>
        <v>0</v>
      </c>
      <c r="AC126">
        <f t="shared" si="24"/>
        <v>116.83754211759566</v>
      </c>
      <c r="AD126">
        <f t="shared" si="25"/>
        <v>-159.16245788240434</v>
      </c>
      <c r="AG126" s="19">
        <v>11.912858686012376</v>
      </c>
      <c r="AH126" s="19">
        <v>1.7931954217154737</v>
      </c>
      <c r="AI126" s="19">
        <v>6.6453686983345062</v>
      </c>
      <c r="AJ126" s="20">
        <f t="shared" si="29"/>
        <v>3.4742945659623956</v>
      </c>
    </row>
    <row r="127" spans="1:36" x14ac:dyDescent="0.45">
      <c r="A127">
        <v>1973</v>
      </c>
      <c r="B127" s="18">
        <v>5.8534810000000004</v>
      </c>
      <c r="C127" s="18">
        <v>8.2873049999999999</v>
      </c>
      <c r="D127" s="18">
        <v>2.1361590000000001</v>
      </c>
      <c r="E127" s="18">
        <v>0.73830899999999999</v>
      </c>
      <c r="F127" s="18">
        <v>4.3711859999999998</v>
      </c>
      <c r="H127">
        <f t="shared" si="21"/>
        <v>468.9347810000001</v>
      </c>
      <c r="I127">
        <f t="shared" si="22"/>
        <v>527.15977500000008</v>
      </c>
      <c r="J127">
        <f t="shared" si="17"/>
        <v>996.09455600000024</v>
      </c>
      <c r="L127" s="2">
        <v>1973</v>
      </c>
      <c r="M127" s="9">
        <f>'Energy demand time series'!C60*0.000000000001</f>
        <v>0</v>
      </c>
      <c r="N127" s="9">
        <f>'Energy demand time series'!B60*0.000000000001</f>
        <v>0</v>
      </c>
      <c r="O127" s="9">
        <f>'Energy demand time series'!D60*0.000000000001</f>
        <v>0</v>
      </c>
      <c r="P127" s="9">
        <f>Q127-SUM(M127:O127)</f>
        <v>0</v>
      </c>
      <c r="Q127" s="9">
        <f>'Energy demand time series'!I60*0.000000000001</f>
        <v>0</v>
      </c>
      <c r="S127" s="9" t="e">
        <f>B127/M127</f>
        <v>#DIV/0!</v>
      </c>
      <c r="T127" s="9" t="e">
        <f>C127/N127</f>
        <v>#DIV/0!</v>
      </c>
      <c r="U127" s="9" t="e">
        <f>D127/O127</f>
        <v>#DIV/0!</v>
      </c>
      <c r="V127" s="9"/>
      <c r="W127">
        <v>1973</v>
      </c>
      <c r="X127" s="9" t="e">
        <f t="shared" si="18"/>
        <v>#DIV/0!</v>
      </c>
      <c r="Y127" s="9" t="e">
        <f t="shared" si="19"/>
        <v>#DIV/0!</v>
      </c>
      <c r="Z127" s="9" t="e">
        <f t="shared" si="20"/>
        <v>#DIV/0!</v>
      </c>
      <c r="AA127" s="9">
        <f>P127</f>
        <v>0</v>
      </c>
      <c r="AC127">
        <f t="shared" si="24"/>
        <v>113.34529833724883</v>
      </c>
      <c r="AD127">
        <f t="shared" si="25"/>
        <v>-162.65470166275117</v>
      </c>
      <c r="AG127" s="19">
        <v>12.389552947583313</v>
      </c>
      <c r="AH127" s="19">
        <v>2.0130736316102356</v>
      </c>
      <c r="AI127" s="19">
        <v>6.7800445448384856</v>
      </c>
      <c r="AJ127" s="20">
        <f t="shared" si="29"/>
        <v>3.596434771134593</v>
      </c>
    </row>
    <row r="128" spans="1:36" x14ac:dyDescent="0.45">
      <c r="A128">
        <v>1974</v>
      </c>
      <c r="B128" s="18">
        <v>5.8652240000000004</v>
      </c>
      <c r="C128" s="18">
        <v>8.1672779999999996</v>
      </c>
      <c r="D128" s="18">
        <v>2.180796</v>
      </c>
      <c r="E128" s="18">
        <v>0.72838800000000004</v>
      </c>
      <c r="F128" s="18">
        <v>4.2459790000000002</v>
      </c>
      <c r="H128">
        <f t="shared" si="21"/>
        <v>485.8764670000001</v>
      </c>
      <c r="I128">
        <f t="shared" si="22"/>
        <v>531.40575400000012</v>
      </c>
      <c r="J128">
        <f t="shared" si="17"/>
        <v>1017.2822210000002</v>
      </c>
      <c r="P128" s="9">
        <f>($A128-$A$127)/($A$133-$A$127)*(P$133-P$127)+P$127</f>
        <v>0</v>
      </c>
      <c r="S128" s="9" t="e">
        <f>($A128-$A$127)/($A$133-$A$127)*(S$133-S$127)+S$127</f>
        <v>#DIV/0!</v>
      </c>
      <c r="T128" s="9" t="e">
        <f t="shared" ref="T128" si="30">($A128-$A$127)/($A$133-$A$127)*(T$133-T$127)+T$127</f>
        <v>#DIV/0!</v>
      </c>
      <c r="U128" s="9" t="e">
        <f>($A128-$A$127)/($A$133-$A$127)*(U$133-U$127)+U$127</f>
        <v>#DIV/0!</v>
      </c>
      <c r="V128" s="9"/>
      <c r="W128">
        <v>1974</v>
      </c>
      <c r="X128" s="9" t="e">
        <f t="shared" si="18"/>
        <v>#DIV/0!</v>
      </c>
      <c r="Y128" s="9" t="e">
        <f t="shared" si="19"/>
        <v>#DIV/0!</v>
      </c>
      <c r="Z128" s="9" t="e">
        <f t="shared" si="20"/>
        <v>#DIV/0!</v>
      </c>
      <c r="AA128" s="9">
        <f t="shared" ref="AA128:AA171" si="31">P128</f>
        <v>0</v>
      </c>
      <c r="AC128">
        <f t="shared" si="24"/>
        <v>109.88551300989553</v>
      </c>
      <c r="AD128">
        <f t="shared" si="25"/>
        <v>-166.11448699010447</v>
      </c>
    </row>
    <row r="129" spans="1:31" x14ac:dyDescent="0.45">
      <c r="A129">
        <v>1975</v>
      </c>
      <c r="B129" s="18">
        <v>5.9937120000000004</v>
      </c>
      <c r="C129" s="18">
        <v>8.0616269999999997</v>
      </c>
      <c r="D129" s="18">
        <v>2.1939920000000002</v>
      </c>
      <c r="E129" s="18">
        <v>0.67087600000000003</v>
      </c>
      <c r="F129" s="18">
        <v>4.1626599999999998</v>
      </c>
      <c r="H129">
        <f t="shared" si="21"/>
        <v>502.79667400000011</v>
      </c>
      <c r="I129">
        <f t="shared" si="22"/>
        <v>535.56841400000008</v>
      </c>
      <c r="J129">
        <f t="shared" si="17"/>
        <v>1038.3650880000002</v>
      </c>
      <c r="P129" s="9">
        <f t="shared" ref="P129:P132" si="32">($A129-$A$127)/($A$133-$A$127)*(P$133-P$127)+P$127</f>
        <v>0</v>
      </c>
      <c r="S129" s="9" t="e">
        <f t="shared" ref="S129:U132" si="33">($A129-$A$127)/($A$133-$A$127)*(S$133-S$127)+S$127</f>
        <v>#DIV/0!</v>
      </c>
      <c r="T129" s="9" t="e">
        <f t="shared" si="33"/>
        <v>#DIV/0!</v>
      </c>
      <c r="U129" s="9" t="e">
        <f t="shared" si="33"/>
        <v>#DIV/0!</v>
      </c>
      <c r="V129" s="9"/>
      <c r="W129">
        <v>1975</v>
      </c>
      <c r="X129" s="9" t="e">
        <f t="shared" si="18"/>
        <v>#DIV/0!</v>
      </c>
      <c r="Y129" s="9" t="e">
        <f t="shared" si="19"/>
        <v>#DIV/0!</v>
      </c>
      <c r="Z129" s="9" t="e">
        <f t="shared" si="20"/>
        <v>#DIV/0!</v>
      </c>
      <c r="AA129" s="9">
        <f t="shared" si="31"/>
        <v>0</v>
      </c>
      <c r="AC129">
        <f t="shared" si="24"/>
        <v>106.44284040273749</v>
      </c>
      <c r="AD129">
        <f t="shared" si="25"/>
        <v>-169.55715959726251</v>
      </c>
    </row>
    <row r="130" spans="1:31" x14ac:dyDescent="0.45">
      <c r="A130">
        <v>1976</v>
      </c>
      <c r="B130" s="18">
        <v>6.2619199999999999</v>
      </c>
      <c r="C130" s="18">
        <v>8.4801760000000002</v>
      </c>
      <c r="D130" s="18">
        <v>2.3234270000000001</v>
      </c>
      <c r="E130" s="18">
        <v>0.75235600000000002</v>
      </c>
      <c r="F130" s="18">
        <v>4.1084170000000002</v>
      </c>
      <c r="H130">
        <f t="shared" si="21"/>
        <v>520.61455300000011</v>
      </c>
      <c r="I130">
        <f t="shared" si="22"/>
        <v>539.67683100000011</v>
      </c>
      <c r="J130">
        <f t="shared" si="17"/>
        <v>1060.2913840000001</v>
      </c>
      <c r="P130" s="9">
        <f t="shared" si="32"/>
        <v>0</v>
      </c>
      <c r="S130" s="9" t="e">
        <f t="shared" si="33"/>
        <v>#DIV/0!</v>
      </c>
      <c r="T130" s="9" t="e">
        <f t="shared" si="33"/>
        <v>#DIV/0!</v>
      </c>
      <c r="U130" s="9" t="e">
        <f t="shared" si="33"/>
        <v>#DIV/0!</v>
      </c>
      <c r="V130" s="9"/>
      <c r="W130">
        <v>1976</v>
      </c>
      <c r="X130" s="9" t="e">
        <f t="shared" si="18"/>
        <v>#DIV/0!</v>
      </c>
      <c r="Y130" s="9" t="e">
        <f t="shared" si="19"/>
        <v>#DIV/0!</v>
      </c>
      <c r="Z130" s="9" t="e">
        <f t="shared" si="20"/>
        <v>#DIV/0!</v>
      </c>
      <c r="AA130" s="9">
        <f t="shared" si="31"/>
        <v>0</v>
      </c>
      <c r="AC130">
        <f t="shared" si="24"/>
        <v>102.8624422237024</v>
      </c>
      <c r="AD130">
        <f t="shared" si="25"/>
        <v>-173.1375577762976</v>
      </c>
    </row>
    <row r="131" spans="1:31" x14ac:dyDescent="0.45">
      <c r="A131">
        <v>1977</v>
      </c>
      <c r="B131" s="18">
        <v>6.394482</v>
      </c>
      <c r="C131" s="18">
        <v>8.7911990000000007</v>
      </c>
      <c r="D131" s="18">
        <v>2.3673069999999998</v>
      </c>
      <c r="E131" s="18">
        <v>0.75407500000000005</v>
      </c>
      <c r="F131" s="18">
        <v>4.0418209999999997</v>
      </c>
      <c r="H131">
        <f t="shared" si="21"/>
        <v>538.92161600000009</v>
      </c>
      <c r="I131">
        <f t="shared" si="22"/>
        <v>543.71865200000013</v>
      </c>
      <c r="J131">
        <f t="shared" si="17"/>
        <v>1082.6402680000001</v>
      </c>
      <c r="P131" s="9">
        <f t="shared" si="32"/>
        <v>0</v>
      </c>
      <c r="S131" s="9" t="e">
        <f t="shared" si="33"/>
        <v>#DIV/0!</v>
      </c>
      <c r="T131" s="9" t="e">
        <f t="shared" si="33"/>
        <v>#DIV/0!</v>
      </c>
      <c r="U131" s="9" t="e">
        <f t="shared" si="33"/>
        <v>#DIV/0!</v>
      </c>
      <c r="V131" s="9"/>
      <c r="W131">
        <v>1977</v>
      </c>
      <c r="X131" s="9" t="e">
        <f t="shared" si="18"/>
        <v>#DIV/0!</v>
      </c>
      <c r="Y131" s="9" t="e">
        <f t="shared" si="19"/>
        <v>#DIV/0!</v>
      </c>
      <c r="Z131" s="9" t="e">
        <f t="shared" si="20"/>
        <v>#DIV/0!</v>
      </c>
      <c r="AA131" s="9">
        <f t="shared" si="31"/>
        <v>0</v>
      </c>
      <c r="AC131">
        <f t="shared" si="24"/>
        <v>99.213038622790208</v>
      </c>
      <c r="AD131">
        <f t="shared" si="25"/>
        <v>-176.78696137720979</v>
      </c>
    </row>
    <row r="132" spans="1:31" x14ac:dyDescent="0.45">
      <c r="A132">
        <v>1978</v>
      </c>
      <c r="B132" s="18">
        <v>6.5891229999999998</v>
      </c>
      <c r="C132" s="18">
        <v>9.1124240000000007</v>
      </c>
      <c r="D132" s="18">
        <v>2.4903970000000002</v>
      </c>
      <c r="E132" s="18">
        <v>0.78582300000000005</v>
      </c>
      <c r="F132" s="18">
        <v>3.9057770000000001</v>
      </c>
      <c r="H132">
        <f t="shared" si="21"/>
        <v>557.89938300000006</v>
      </c>
      <c r="I132">
        <f t="shared" si="22"/>
        <v>547.62442900000008</v>
      </c>
      <c r="J132">
        <f t="shared" si="17"/>
        <v>1105.5238120000001</v>
      </c>
      <c r="P132" s="9">
        <f t="shared" si="32"/>
        <v>0</v>
      </c>
      <c r="S132" s="9" t="e">
        <f t="shared" si="33"/>
        <v>#DIV/0!</v>
      </c>
      <c r="T132" s="9" t="e">
        <f t="shared" si="33"/>
        <v>#DIV/0!</v>
      </c>
      <c r="U132" s="9" t="e">
        <f t="shared" si="33"/>
        <v>#DIV/0!</v>
      </c>
      <c r="V132" s="9"/>
      <c r="W132">
        <v>1978</v>
      </c>
      <c r="X132" s="9" t="e">
        <f t="shared" si="18"/>
        <v>#DIV/0!</v>
      </c>
      <c r="Y132" s="9" t="e">
        <f t="shared" si="19"/>
        <v>#DIV/0!</v>
      </c>
      <c r="Z132" s="9" t="e">
        <f t="shared" si="20"/>
        <v>#DIV/0!</v>
      </c>
      <c r="AA132" s="9">
        <f t="shared" si="31"/>
        <v>0</v>
      </c>
      <c r="AC132">
        <f t="shared" si="24"/>
        <v>95.476329090661778</v>
      </c>
      <c r="AD132">
        <f t="shared" si="25"/>
        <v>-180.52367090933822</v>
      </c>
    </row>
    <row r="133" spans="1:31" x14ac:dyDescent="0.45">
      <c r="A133">
        <v>1979</v>
      </c>
      <c r="B133" s="18">
        <v>6.8370050000000004</v>
      </c>
      <c r="C133" s="18">
        <v>9.2536199999999997</v>
      </c>
      <c r="D133" s="18">
        <v>2.6307999999999998</v>
      </c>
      <c r="E133" s="18">
        <v>0.76242399999999999</v>
      </c>
      <c r="F133" s="18">
        <v>3.8057940000000001</v>
      </c>
      <c r="H133">
        <f t="shared" si="21"/>
        <v>577.38323200000002</v>
      </c>
      <c r="I133">
        <f t="shared" si="22"/>
        <v>551.43022300000007</v>
      </c>
      <c r="J133">
        <f t="shared" ref="J133:J172" si="34">I133+H133</f>
        <v>1128.813455</v>
      </c>
      <c r="L133" s="2">
        <v>1979</v>
      </c>
      <c r="M133" s="9">
        <f>'Energy demand time series'!C61*0.000000000001</f>
        <v>0</v>
      </c>
      <c r="N133" s="9">
        <f>'Energy demand time series'!B61*0.000000000001</f>
        <v>0</v>
      </c>
      <c r="O133" s="9">
        <f>'Energy demand time series'!D61*0.000000000001</f>
        <v>0</v>
      </c>
      <c r="P133" s="9">
        <f>Q133-SUM(M133:O133)</f>
        <v>0</v>
      </c>
      <c r="Q133" s="9">
        <f>'Energy demand time series'!I61*0.000000000001</f>
        <v>0</v>
      </c>
      <c r="S133" s="9" t="e">
        <f>B133/M133</f>
        <v>#DIV/0!</v>
      </c>
      <c r="T133" s="9" t="e">
        <f t="shared" ref="T133" si="35">C133/N133</f>
        <v>#DIV/0!</v>
      </c>
      <c r="U133" s="9" t="e">
        <f t="shared" ref="U133" si="36">D133/O133</f>
        <v>#DIV/0!</v>
      </c>
      <c r="V133" s="9"/>
      <c r="W133">
        <v>1979</v>
      </c>
      <c r="X133" s="9" t="e">
        <f t="shared" ref="X133:X171" si="37">B133/S133</f>
        <v>#DIV/0!</v>
      </c>
      <c r="Y133" s="9" t="e">
        <f t="shared" ref="Y133:Y171" si="38">C133/T133</f>
        <v>#DIV/0!</v>
      </c>
      <c r="Z133" s="9" t="e">
        <f t="shared" ref="Z133:Z171" si="39">D133/U133</f>
        <v>#DIV/0!</v>
      </c>
      <c r="AA133" s="9">
        <f t="shared" si="31"/>
        <v>0</v>
      </c>
      <c r="AC133">
        <f t="shared" si="24"/>
        <v>91.673306665552815</v>
      </c>
      <c r="AD133">
        <f t="shared" si="25"/>
        <v>-184.32669333444719</v>
      </c>
    </row>
    <row r="134" spans="1:31" x14ac:dyDescent="0.45">
      <c r="A134">
        <v>1980</v>
      </c>
      <c r="B134" s="18">
        <v>7.040127</v>
      </c>
      <c r="C134" s="18">
        <v>8.9206099999999999</v>
      </c>
      <c r="D134" s="18">
        <v>2.7086160000000001</v>
      </c>
      <c r="E134" s="18">
        <v>0.72136199999999995</v>
      </c>
      <c r="F134" s="18">
        <v>3.9753859999999999</v>
      </c>
      <c r="H134">
        <f t="shared" ref="H134:H172" si="40">SUM(B134:E134)+H133</f>
        <v>596.77394700000002</v>
      </c>
      <c r="I134">
        <f t="shared" ref="I134:I172" si="41">F134+I133</f>
        <v>555.40560900000003</v>
      </c>
      <c r="J134">
        <f t="shared" si="34"/>
        <v>1152.179556</v>
      </c>
      <c r="P134" s="9">
        <f>($A134-$A$133)/($A$139-$A$133)*(P$139-P$133)+P$133</f>
        <v>0</v>
      </c>
      <c r="S134" s="9" t="e">
        <f>($A134-$A$133)/($A$139-$A$133)*(S$139-S$133)+S$133</f>
        <v>#DIV/0!</v>
      </c>
      <c r="T134" s="9" t="e">
        <f t="shared" ref="T134:U134" si="42">($A134-$A$133)/($A$139-$A$133)*(T$139-T$133)+T$133</f>
        <v>#DIV/0!</v>
      </c>
      <c r="U134" s="9" t="e">
        <f t="shared" si="42"/>
        <v>#DIV/0!</v>
      </c>
      <c r="V134" s="9"/>
      <c r="W134">
        <v>1980</v>
      </c>
      <c r="X134" s="9" t="e">
        <f t="shared" si="37"/>
        <v>#DIV/0!</v>
      </c>
      <c r="Y134" s="9" t="e">
        <f t="shared" si="38"/>
        <v>#DIV/0!</v>
      </c>
      <c r="Z134" s="9" t="e">
        <f t="shared" si="39"/>
        <v>#DIV/0!</v>
      </c>
      <c r="AA134" s="9">
        <f t="shared" si="31"/>
        <v>0</v>
      </c>
      <c r="AC134" s="5"/>
      <c r="AD134">
        <f>AC134-$AC$4</f>
        <v>-276</v>
      </c>
      <c r="AE134">
        <f>J134/AD134</f>
        <v>-4.1745636086956521</v>
      </c>
    </row>
    <row r="135" spans="1:31" x14ac:dyDescent="0.45">
      <c r="A135">
        <v>1981</v>
      </c>
      <c r="B135" s="18">
        <v>6.9978959999999999</v>
      </c>
      <c r="C135" s="18">
        <v>8.4843060000000001</v>
      </c>
      <c r="D135" s="18">
        <v>2.7398750000000001</v>
      </c>
      <c r="E135" s="18">
        <v>0.64210599999999995</v>
      </c>
      <c r="F135" s="18">
        <v>4.0379310000000004</v>
      </c>
      <c r="H135">
        <f t="shared" si="40"/>
        <v>615.63813000000005</v>
      </c>
      <c r="I135">
        <f t="shared" si="41"/>
        <v>559.44353999999998</v>
      </c>
      <c r="J135">
        <f t="shared" si="34"/>
        <v>1175.08167</v>
      </c>
      <c r="P135" s="9">
        <f t="shared" ref="P135:P138" si="43">($A135-$A$133)/($A$139-$A$133)*(P$139-P$133)+P$133</f>
        <v>0</v>
      </c>
      <c r="S135" s="9" t="e">
        <f t="shared" ref="S135:U138" si="44">($A135-$A$133)/($A$139-$A$133)*(S$139-S$133)+S$133</f>
        <v>#DIV/0!</v>
      </c>
      <c r="T135" s="9" t="e">
        <f t="shared" si="44"/>
        <v>#DIV/0!</v>
      </c>
      <c r="U135" s="9" t="e">
        <f t="shared" si="44"/>
        <v>#DIV/0!</v>
      </c>
      <c r="V135" s="9"/>
      <c r="W135">
        <v>1981</v>
      </c>
      <c r="X135" s="9" t="e">
        <f t="shared" si="37"/>
        <v>#DIV/0!</v>
      </c>
      <c r="Y135" s="9" t="e">
        <f t="shared" si="38"/>
        <v>#DIV/0!</v>
      </c>
      <c r="Z135" s="9" t="e">
        <f t="shared" si="39"/>
        <v>#DIV/0!</v>
      </c>
      <c r="AA135" s="9">
        <f t="shared" si="31"/>
        <v>0</v>
      </c>
      <c r="AC135" s="5"/>
      <c r="AD135">
        <f t="shared" ref="AD135:AD173" si="45">AC135-$AC$4</f>
        <v>-276</v>
      </c>
      <c r="AE135">
        <f t="shared" ref="AE135:AE173" si="46">J135/AD135</f>
        <v>-4.2575422826086955</v>
      </c>
    </row>
    <row r="136" spans="1:31" x14ac:dyDescent="0.45">
      <c r="A136">
        <v>1982</v>
      </c>
      <c r="B136" s="18">
        <v>7.1242000000000001</v>
      </c>
      <c r="C136" s="18">
        <v>8.2800670000000007</v>
      </c>
      <c r="D136" s="18">
        <v>2.681244</v>
      </c>
      <c r="E136" s="18">
        <v>0.63863599999999998</v>
      </c>
      <c r="F136" s="18">
        <v>4.0943019999999999</v>
      </c>
      <c r="H136">
        <f t="shared" si="40"/>
        <v>634.36227700000006</v>
      </c>
      <c r="I136">
        <f t="shared" si="41"/>
        <v>563.53784199999996</v>
      </c>
      <c r="J136">
        <f t="shared" si="34"/>
        <v>1197.9001189999999</v>
      </c>
      <c r="P136" s="9">
        <f t="shared" si="43"/>
        <v>0</v>
      </c>
      <c r="S136" s="9" t="e">
        <f t="shared" si="44"/>
        <v>#DIV/0!</v>
      </c>
      <c r="T136" s="9" t="e">
        <f t="shared" si="44"/>
        <v>#DIV/0!</v>
      </c>
      <c r="U136" s="9" t="e">
        <f t="shared" si="44"/>
        <v>#DIV/0!</v>
      </c>
      <c r="V136" s="9"/>
      <c r="W136">
        <v>1982</v>
      </c>
      <c r="X136" s="9" t="e">
        <f t="shared" si="37"/>
        <v>#DIV/0!</v>
      </c>
      <c r="Y136" s="9" t="e">
        <f t="shared" si="38"/>
        <v>#DIV/0!</v>
      </c>
      <c r="Z136" s="9" t="e">
        <f t="shared" si="39"/>
        <v>#DIV/0!</v>
      </c>
      <c r="AA136" s="9">
        <f t="shared" si="31"/>
        <v>0</v>
      </c>
      <c r="AC136" s="5"/>
      <c r="AD136">
        <f t="shared" si="45"/>
        <v>-276</v>
      </c>
      <c r="AE136">
        <f t="shared" si="46"/>
        <v>-4.3402178224637682</v>
      </c>
    </row>
    <row r="137" spans="1:31" x14ac:dyDescent="0.45">
      <c r="A137">
        <v>1983</v>
      </c>
      <c r="B137" s="18">
        <v>7.338578</v>
      </c>
      <c r="C137" s="18">
        <v>8.2114989999999999</v>
      </c>
      <c r="D137" s="18">
        <v>2.7258749999999998</v>
      </c>
      <c r="E137" s="18">
        <v>0.62570199999999998</v>
      </c>
      <c r="F137" s="18">
        <v>4.2506389999999996</v>
      </c>
      <c r="H137">
        <f t="shared" si="40"/>
        <v>653.26393100000007</v>
      </c>
      <c r="I137">
        <f t="shared" si="41"/>
        <v>567.78848099999993</v>
      </c>
      <c r="J137">
        <f t="shared" si="34"/>
        <v>1221.052412</v>
      </c>
      <c r="P137" s="9">
        <f t="shared" si="43"/>
        <v>0</v>
      </c>
      <c r="S137" s="9" t="e">
        <f t="shared" si="44"/>
        <v>#DIV/0!</v>
      </c>
      <c r="T137" s="9" t="e">
        <f t="shared" si="44"/>
        <v>#DIV/0!</v>
      </c>
      <c r="U137" s="9" t="e">
        <f t="shared" si="44"/>
        <v>#DIV/0!</v>
      </c>
      <c r="V137" s="9"/>
      <c r="W137">
        <v>1983</v>
      </c>
      <c r="X137" s="9" t="e">
        <f t="shared" si="37"/>
        <v>#DIV/0!</v>
      </c>
      <c r="Y137" s="9" t="e">
        <f t="shared" si="38"/>
        <v>#DIV/0!</v>
      </c>
      <c r="Z137" s="9" t="e">
        <f t="shared" si="39"/>
        <v>#DIV/0!</v>
      </c>
      <c r="AA137" s="9">
        <f t="shared" si="31"/>
        <v>0</v>
      </c>
      <c r="AC137" s="5"/>
      <c r="AD137">
        <f t="shared" si="45"/>
        <v>-276</v>
      </c>
      <c r="AE137">
        <f t="shared" si="46"/>
        <v>-4.4241029420289859</v>
      </c>
    </row>
    <row r="138" spans="1:31" x14ac:dyDescent="0.45">
      <c r="A138">
        <v>1984</v>
      </c>
      <c r="B138" s="18">
        <v>7.6500589999999997</v>
      </c>
      <c r="C138" s="18">
        <v>8.2509340000000009</v>
      </c>
      <c r="D138" s="18">
        <v>2.943171</v>
      </c>
      <c r="E138" s="18">
        <v>0.60751500000000003</v>
      </c>
      <c r="F138" s="18">
        <v>4.3908820000000004</v>
      </c>
      <c r="H138">
        <f t="shared" si="40"/>
        <v>672.71561000000008</v>
      </c>
      <c r="I138">
        <f t="shared" si="41"/>
        <v>572.17936299999997</v>
      </c>
      <c r="J138">
        <f t="shared" si="34"/>
        <v>1244.8949729999999</v>
      </c>
      <c r="P138" s="9">
        <f t="shared" si="43"/>
        <v>0</v>
      </c>
      <c r="S138" s="9" t="e">
        <f t="shared" si="44"/>
        <v>#DIV/0!</v>
      </c>
      <c r="T138" s="9" t="e">
        <f t="shared" si="44"/>
        <v>#DIV/0!</v>
      </c>
      <c r="U138" s="9" t="e">
        <f t="shared" si="44"/>
        <v>#DIV/0!</v>
      </c>
      <c r="V138" s="9"/>
      <c r="W138">
        <v>1984</v>
      </c>
      <c r="X138" s="9" t="e">
        <f t="shared" si="37"/>
        <v>#DIV/0!</v>
      </c>
      <c r="Y138" s="9" t="e">
        <f t="shared" si="38"/>
        <v>#DIV/0!</v>
      </c>
      <c r="Z138" s="9" t="e">
        <f t="shared" si="39"/>
        <v>#DIV/0!</v>
      </c>
      <c r="AA138" s="9">
        <f t="shared" si="31"/>
        <v>0</v>
      </c>
      <c r="AC138" s="5"/>
      <c r="AD138">
        <f t="shared" si="45"/>
        <v>-276</v>
      </c>
      <c r="AE138">
        <f t="shared" si="46"/>
        <v>-4.510489032608695</v>
      </c>
    </row>
    <row r="139" spans="1:31" x14ac:dyDescent="0.45">
      <c r="A139">
        <v>1985</v>
      </c>
      <c r="B139" s="18">
        <v>8.2056000000000004</v>
      </c>
      <c r="C139" s="18">
        <v>8.2680539999999993</v>
      </c>
      <c r="D139" s="18">
        <v>3.0647099999999998</v>
      </c>
      <c r="E139" s="18">
        <v>0.60624800000000001</v>
      </c>
      <c r="F139" s="18">
        <v>4.4635239999999996</v>
      </c>
      <c r="H139">
        <f t="shared" si="40"/>
        <v>692.86022200000014</v>
      </c>
      <c r="I139">
        <f t="shared" si="41"/>
        <v>576.64288699999997</v>
      </c>
      <c r="J139">
        <f t="shared" si="34"/>
        <v>1269.5031090000002</v>
      </c>
      <c r="L139" s="2">
        <v>1985</v>
      </c>
      <c r="M139" s="9">
        <f>'Energy demand time series'!C62*0.000000000001</f>
        <v>0</v>
      </c>
      <c r="N139" s="9">
        <f>'Energy demand time series'!B62*0.000000000001</f>
        <v>0</v>
      </c>
      <c r="O139" s="9">
        <f>'Energy demand time series'!D62*0.000000000001</f>
        <v>0</v>
      </c>
      <c r="P139" s="9">
        <f>Q139-SUM(M139:O139)</f>
        <v>0</v>
      </c>
      <c r="Q139" s="9">
        <f>'Energy demand time series'!I62*0.000000000001</f>
        <v>0</v>
      </c>
      <c r="S139" s="9" t="e">
        <f>B139/M139</f>
        <v>#DIV/0!</v>
      </c>
      <c r="T139" s="9" t="e">
        <f t="shared" ref="T139" si="47">C139/N139</f>
        <v>#DIV/0!</v>
      </c>
      <c r="U139" s="9" t="e">
        <f t="shared" ref="U139" si="48">D139/O139</f>
        <v>#DIV/0!</v>
      </c>
      <c r="V139" s="9"/>
      <c r="W139">
        <v>1985</v>
      </c>
      <c r="X139" s="9" t="e">
        <f t="shared" si="37"/>
        <v>#DIV/0!</v>
      </c>
      <c r="Y139" s="9" t="e">
        <f t="shared" si="38"/>
        <v>#DIV/0!</v>
      </c>
      <c r="Z139" s="9" t="e">
        <f t="shared" si="39"/>
        <v>#DIV/0!</v>
      </c>
      <c r="AA139" s="9">
        <f t="shared" si="31"/>
        <v>0</v>
      </c>
      <c r="AC139" s="5"/>
      <c r="AD139">
        <f t="shared" si="45"/>
        <v>-276</v>
      </c>
      <c r="AE139">
        <f t="shared" si="46"/>
        <v>-4.5996489456521745</v>
      </c>
    </row>
    <row r="140" spans="1:31" x14ac:dyDescent="0.45">
      <c r="A140">
        <v>1986</v>
      </c>
      <c r="B140" s="18">
        <v>8.2993140000000007</v>
      </c>
      <c r="C140" s="18">
        <v>8.5148080000000004</v>
      </c>
      <c r="D140" s="18">
        <v>3.005636</v>
      </c>
      <c r="E140" s="18">
        <v>0.61168500000000003</v>
      </c>
      <c r="F140" s="18">
        <v>4.5937349999999997</v>
      </c>
      <c r="H140">
        <f t="shared" si="40"/>
        <v>713.29166500000019</v>
      </c>
      <c r="I140">
        <f t="shared" si="41"/>
        <v>581.23662200000001</v>
      </c>
      <c r="J140">
        <f t="shared" si="34"/>
        <v>1294.5282870000001</v>
      </c>
      <c r="P140" s="9">
        <f>($A140-$A$139)/($A$144-$A$139)*(P$144-P$139)+P$139</f>
        <v>0</v>
      </c>
      <c r="S140" s="9" t="e">
        <f>($A140-$A$139)/($A$144-$A$139)*(S$144-S$139)+S$139</f>
        <v>#DIV/0!</v>
      </c>
      <c r="T140" s="9" t="e">
        <f t="shared" ref="T140:U140" si="49">($A140-$A$139)/($A$144-$A$139)*(T$144-T$139)+T$139</f>
        <v>#DIV/0!</v>
      </c>
      <c r="U140" s="9" t="e">
        <f t="shared" si="49"/>
        <v>#DIV/0!</v>
      </c>
      <c r="V140" s="9"/>
      <c r="W140">
        <v>1986</v>
      </c>
      <c r="X140" s="9" t="e">
        <f t="shared" si="37"/>
        <v>#DIV/0!</v>
      </c>
      <c r="Y140" s="9" t="e">
        <f t="shared" si="38"/>
        <v>#DIV/0!</v>
      </c>
      <c r="Z140" s="9" t="e">
        <f t="shared" si="39"/>
        <v>#DIV/0!</v>
      </c>
      <c r="AA140" s="9">
        <f t="shared" si="31"/>
        <v>0</v>
      </c>
      <c r="AC140" s="5"/>
      <c r="AD140">
        <f t="shared" si="45"/>
        <v>-276</v>
      </c>
      <c r="AE140">
        <f t="shared" si="46"/>
        <v>-4.6903198804347825</v>
      </c>
    </row>
    <row r="141" spans="1:31" x14ac:dyDescent="0.45">
      <c r="A141">
        <v>1987</v>
      </c>
      <c r="B141" s="18">
        <v>8.5993279999999999</v>
      </c>
      <c r="C141" s="18">
        <v>8.6165319999999994</v>
      </c>
      <c r="D141" s="18">
        <v>3.2550940000000002</v>
      </c>
      <c r="E141" s="18">
        <v>0.62287899999999996</v>
      </c>
      <c r="F141" s="18">
        <v>4.7305739999999998</v>
      </c>
      <c r="H141">
        <f t="shared" si="40"/>
        <v>734.38549800000021</v>
      </c>
      <c r="I141">
        <f t="shared" si="41"/>
        <v>585.96719600000006</v>
      </c>
      <c r="J141">
        <f t="shared" si="34"/>
        <v>1320.3526940000002</v>
      </c>
      <c r="P141" s="9">
        <f t="shared" ref="P141:P143" si="50">($A141-$A$139)/($A$144-$A$139)*(P$144-P$139)+P$139</f>
        <v>0</v>
      </c>
      <c r="S141" s="9" t="e">
        <f t="shared" ref="S141:U143" si="51">($A141-$A$139)/($A$144-$A$139)*(S$144-S$139)+S$139</f>
        <v>#DIV/0!</v>
      </c>
      <c r="T141" s="9" t="e">
        <f t="shared" si="51"/>
        <v>#DIV/0!</v>
      </c>
      <c r="U141" s="9" t="e">
        <f t="shared" si="51"/>
        <v>#DIV/0!</v>
      </c>
      <c r="V141" s="9"/>
      <c r="W141">
        <v>1987</v>
      </c>
      <c r="X141" s="9" t="e">
        <f t="shared" si="37"/>
        <v>#DIV/0!</v>
      </c>
      <c r="Y141" s="9" t="e">
        <f t="shared" si="38"/>
        <v>#DIV/0!</v>
      </c>
      <c r="Z141" s="9" t="e">
        <f t="shared" si="39"/>
        <v>#DIV/0!</v>
      </c>
      <c r="AA141" s="9">
        <f t="shared" si="31"/>
        <v>0</v>
      </c>
      <c r="AC141" s="5"/>
      <c r="AD141">
        <f t="shared" si="45"/>
        <v>-276</v>
      </c>
      <c r="AE141">
        <f t="shared" si="46"/>
        <v>-4.7838865724637687</v>
      </c>
    </row>
    <row r="142" spans="1:31" x14ac:dyDescent="0.45">
      <c r="A142">
        <v>1988</v>
      </c>
      <c r="B142" s="18">
        <v>8.892887</v>
      </c>
      <c r="C142" s="18">
        <v>8.9195799999999998</v>
      </c>
      <c r="D142" s="18">
        <v>3.4141689999999998</v>
      </c>
      <c r="E142" s="18">
        <v>0.67407300000000003</v>
      </c>
      <c r="F142" s="18">
        <v>4.7917930000000002</v>
      </c>
      <c r="H142">
        <f t="shared" si="40"/>
        <v>756.28620700000022</v>
      </c>
      <c r="I142">
        <f t="shared" si="41"/>
        <v>590.75898900000004</v>
      </c>
      <c r="J142">
        <f t="shared" si="34"/>
        <v>1347.0451960000003</v>
      </c>
      <c r="P142" s="9">
        <f t="shared" si="50"/>
        <v>0</v>
      </c>
      <c r="S142" s="9" t="e">
        <f t="shared" si="51"/>
        <v>#DIV/0!</v>
      </c>
      <c r="T142" s="9" t="e">
        <f t="shared" si="51"/>
        <v>#DIV/0!</v>
      </c>
      <c r="U142" s="9" t="e">
        <f t="shared" si="51"/>
        <v>#DIV/0!</v>
      </c>
      <c r="V142" s="9"/>
      <c r="W142">
        <v>1988</v>
      </c>
      <c r="X142" s="9" t="e">
        <f t="shared" si="37"/>
        <v>#DIV/0!</v>
      </c>
      <c r="Y142" s="9" t="e">
        <f t="shared" si="38"/>
        <v>#DIV/0!</v>
      </c>
      <c r="Z142" s="9" t="e">
        <f t="shared" si="39"/>
        <v>#DIV/0!</v>
      </c>
      <c r="AA142" s="9">
        <f t="shared" si="31"/>
        <v>0</v>
      </c>
      <c r="AC142" s="5"/>
      <c r="AD142">
        <f t="shared" si="45"/>
        <v>-276</v>
      </c>
      <c r="AE142">
        <f t="shared" si="46"/>
        <v>-4.8805985362318847</v>
      </c>
    </row>
    <row r="143" spans="1:31" x14ac:dyDescent="0.45">
      <c r="A143">
        <v>1989</v>
      </c>
      <c r="B143" s="18">
        <v>8.9185440000000007</v>
      </c>
      <c r="C143" s="18">
        <v>9.0690539999999995</v>
      </c>
      <c r="D143" s="18">
        <v>3.5921530000000002</v>
      </c>
      <c r="E143" s="18">
        <v>0.65093299999999998</v>
      </c>
      <c r="F143" s="18">
        <v>4.8903020000000001</v>
      </c>
      <c r="H143">
        <f t="shared" si="40"/>
        <v>778.51689100000021</v>
      </c>
      <c r="I143">
        <f t="shared" si="41"/>
        <v>595.64929100000006</v>
      </c>
      <c r="J143">
        <f t="shared" si="34"/>
        <v>1374.1661820000004</v>
      </c>
      <c r="P143" s="9">
        <f t="shared" si="50"/>
        <v>0</v>
      </c>
      <c r="S143" s="9" t="e">
        <f t="shared" si="51"/>
        <v>#DIV/0!</v>
      </c>
      <c r="T143" s="9" t="e">
        <f t="shared" si="51"/>
        <v>#DIV/0!</v>
      </c>
      <c r="U143" s="9" t="e">
        <f t="shared" si="51"/>
        <v>#DIV/0!</v>
      </c>
      <c r="V143" s="9"/>
      <c r="W143">
        <v>1989</v>
      </c>
      <c r="X143" s="9" t="e">
        <f t="shared" si="37"/>
        <v>#DIV/0!</v>
      </c>
      <c r="Y143" s="9" t="e">
        <f t="shared" si="38"/>
        <v>#DIV/0!</v>
      </c>
      <c r="Z143" s="9" t="e">
        <f t="shared" si="39"/>
        <v>#DIV/0!</v>
      </c>
      <c r="AA143" s="9">
        <f t="shared" si="31"/>
        <v>0</v>
      </c>
      <c r="AC143" s="5"/>
      <c r="AD143">
        <f t="shared" si="45"/>
        <v>-276</v>
      </c>
      <c r="AE143">
        <f t="shared" si="46"/>
        <v>-4.9788629782608709</v>
      </c>
    </row>
    <row r="144" spans="1:31" x14ac:dyDescent="0.45">
      <c r="A144">
        <v>1990</v>
      </c>
      <c r="B144" s="18">
        <v>8.7531459999999992</v>
      </c>
      <c r="C144" s="18">
        <v>9.2010459999999998</v>
      </c>
      <c r="D144" s="18">
        <v>3.8609719999999998</v>
      </c>
      <c r="E144" s="18">
        <v>0.73025300000000004</v>
      </c>
      <c r="F144" s="18">
        <v>4.7932509999999997</v>
      </c>
      <c r="H144">
        <f t="shared" si="40"/>
        <v>801.06230800000026</v>
      </c>
      <c r="I144">
        <f t="shared" si="41"/>
        <v>600.44254200000012</v>
      </c>
      <c r="J144">
        <f t="shared" si="34"/>
        <v>1401.5048500000003</v>
      </c>
      <c r="L144" s="2">
        <v>1990</v>
      </c>
      <c r="M144" s="9">
        <f>'Energy demand time series'!C63*0.000000000001</f>
        <v>0</v>
      </c>
      <c r="N144" s="9">
        <f>'Energy demand time series'!B63*0.000000000001</f>
        <v>0</v>
      </c>
      <c r="O144" s="9">
        <f>'Energy demand time series'!D63*0.000000000001</f>
        <v>0</v>
      </c>
      <c r="P144" s="9">
        <f>Q144-SUM(M144:O144)</f>
        <v>0</v>
      </c>
      <c r="Q144" s="9">
        <f>'Energy demand time series'!I63*0.000000000001</f>
        <v>0</v>
      </c>
      <c r="S144" s="9" t="e">
        <f>B144/M144</f>
        <v>#DIV/0!</v>
      </c>
      <c r="T144" s="9" t="e">
        <f t="shared" ref="T144" si="52">C144/N144</f>
        <v>#DIV/0!</v>
      </c>
      <c r="U144" s="9" t="e">
        <f t="shared" ref="U144" si="53">D144/O144</f>
        <v>#DIV/0!</v>
      </c>
      <c r="V144" s="9"/>
      <c r="W144">
        <v>1990</v>
      </c>
      <c r="X144" s="9" t="e">
        <f t="shared" si="37"/>
        <v>#DIV/0!</v>
      </c>
      <c r="Y144" s="9" t="e">
        <f t="shared" si="38"/>
        <v>#DIV/0!</v>
      </c>
      <c r="Z144" s="9" t="e">
        <f t="shared" si="39"/>
        <v>#DIV/0!</v>
      </c>
      <c r="AA144" s="9">
        <f t="shared" si="31"/>
        <v>0</v>
      </c>
      <c r="AC144" s="5"/>
      <c r="AD144">
        <f t="shared" si="45"/>
        <v>-276</v>
      </c>
      <c r="AE144">
        <f t="shared" si="46"/>
        <v>-5.0779161231884071</v>
      </c>
    </row>
    <row r="145" spans="1:31" x14ac:dyDescent="0.45">
      <c r="A145">
        <v>1991</v>
      </c>
      <c r="B145" s="18">
        <v>8.6755499999999994</v>
      </c>
      <c r="C145" s="18">
        <v>9.6589709999999993</v>
      </c>
      <c r="D145" s="18">
        <v>3.9384260000000002</v>
      </c>
      <c r="E145" s="18">
        <v>0.75804400000000005</v>
      </c>
      <c r="F145" s="18">
        <v>4.7874829999999999</v>
      </c>
      <c r="H145">
        <f t="shared" si="40"/>
        <v>824.09329900000023</v>
      </c>
      <c r="I145">
        <f t="shared" si="41"/>
        <v>605.23002500000007</v>
      </c>
      <c r="J145">
        <f t="shared" si="34"/>
        <v>1429.3233240000004</v>
      </c>
      <c r="P145" s="9">
        <f>($A145-$A$144)/($A$149-$A$144)*(P$149-P$144)+P$144</f>
        <v>0</v>
      </c>
      <c r="S145" s="9" t="e">
        <f>($A145-$A$144)/($A$149-$A$144)*(S$149-S$144)+S$144</f>
        <v>#DIV/0!</v>
      </c>
      <c r="T145" s="9" t="e">
        <f t="shared" ref="T145:U145" si="54">($A145-$A$144)/($A$149-$A$144)*(T$149-T$144)+T$144</f>
        <v>#DIV/0!</v>
      </c>
      <c r="U145" s="9" t="e">
        <f t="shared" si="54"/>
        <v>#DIV/0!</v>
      </c>
      <c r="V145" s="9"/>
      <c r="W145">
        <v>1991</v>
      </c>
      <c r="X145" s="9" t="e">
        <f t="shared" si="37"/>
        <v>#DIV/0!</v>
      </c>
      <c r="Y145" s="9" t="e">
        <f t="shared" si="38"/>
        <v>#DIV/0!</v>
      </c>
      <c r="Z145" s="9" t="e">
        <f t="shared" si="39"/>
        <v>#DIV/0!</v>
      </c>
      <c r="AA145" s="9">
        <f t="shared" si="31"/>
        <v>0</v>
      </c>
      <c r="AC145" s="5"/>
      <c r="AD145">
        <f t="shared" si="45"/>
        <v>-276</v>
      </c>
      <c r="AE145">
        <f t="shared" si="46"/>
        <v>-5.1787076956521751</v>
      </c>
    </row>
    <row r="146" spans="1:31" x14ac:dyDescent="0.45">
      <c r="A146">
        <v>1992</v>
      </c>
      <c r="B146" s="18">
        <v>8.4544309999999996</v>
      </c>
      <c r="C146" s="18">
        <v>9.1417090000000005</v>
      </c>
      <c r="D146" s="18">
        <v>3.965433</v>
      </c>
      <c r="E146" s="18">
        <v>0.749807</v>
      </c>
      <c r="F146" s="18">
        <v>4.818892</v>
      </c>
      <c r="H146">
        <f t="shared" si="40"/>
        <v>846.40467900000021</v>
      </c>
      <c r="I146">
        <f t="shared" si="41"/>
        <v>610.04891700000007</v>
      </c>
      <c r="J146">
        <f t="shared" si="34"/>
        <v>1456.4535960000003</v>
      </c>
      <c r="P146" s="9">
        <f t="shared" ref="P146:P148" si="55">($A146-$A$144)/($A$149-$A$144)*(P$149-P$144)+P$144</f>
        <v>0</v>
      </c>
      <c r="S146" s="9" t="e">
        <f t="shared" ref="S146:U148" si="56">($A146-$A$144)/($A$149-$A$144)*(S$149-S$144)+S$144</f>
        <v>#DIV/0!</v>
      </c>
      <c r="T146" s="9" t="e">
        <f t="shared" si="56"/>
        <v>#DIV/0!</v>
      </c>
      <c r="U146" s="9" t="e">
        <f t="shared" si="56"/>
        <v>#DIV/0!</v>
      </c>
      <c r="V146" s="9"/>
      <c r="W146">
        <v>1992</v>
      </c>
      <c r="X146" s="9" t="e">
        <f t="shared" si="37"/>
        <v>#DIV/0!</v>
      </c>
      <c r="Y146" s="9" t="e">
        <f t="shared" si="38"/>
        <v>#DIV/0!</v>
      </c>
      <c r="Z146" s="9" t="e">
        <f t="shared" si="39"/>
        <v>#DIV/0!</v>
      </c>
      <c r="AA146" s="9">
        <f t="shared" si="31"/>
        <v>0</v>
      </c>
      <c r="AC146" s="5"/>
      <c r="AD146">
        <f t="shared" si="45"/>
        <v>-276</v>
      </c>
      <c r="AE146">
        <f t="shared" si="46"/>
        <v>-5.2770057826086969</v>
      </c>
    </row>
    <row r="147" spans="1:31" x14ac:dyDescent="0.45">
      <c r="A147">
        <v>1993</v>
      </c>
      <c r="B147" s="18">
        <v>8.5644469999999995</v>
      </c>
      <c r="C147" s="18">
        <v>9.1737920000000006</v>
      </c>
      <c r="D147" s="18">
        <v>4.0745389999999997</v>
      </c>
      <c r="E147" s="18">
        <v>0.76609300000000002</v>
      </c>
      <c r="F147" s="18">
        <v>4.8106119999999999</v>
      </c>
      <c r="H147">
        <f t="shared" si="40"/>
        <v>868.98355000000026</v>
      </c>
      <c r="I147">
        <f t="shared" si="41"/>
        <v>614.85952900000007</v>
      </c>
      <c r="J147">
        <f t="shared" si="34"/>
        <v>1483.8430790000002</v>
      </c>
      <c r="P147" s="9">
        <f t="shared" si="55"/>
        <v>0</v>
      </c>
      <c r="S147" s="9" t="e">
        <f t="shared" si="56"/>
        <v>#DIV/0!</v>
      </c>
      <c r="T147" s="9" t="e">
        <f t="shared" si="56"/>
        <v>#DIV/0!</v>
      </c>
      <c r="U147" s="9" t="e">
        <f t="shared" si="56"/>
        <v>#DIV/0!</v>
      </c>
      <c r="V147" s="9"/>
      <c r="W147">
        <v>1993</v>
      </c>
      <c r="X147" s="9" t="e">
        <f t="shared" si="37"/>
        <v>#DIV/0!</v>
      </c>
      <c r="Y147" s="9" t="e">
        <f t="shared" si="38"/>
        <v>#DIV/0!</v>
      </c>
      <c r="Z147" s="9" t="e">
        <f t="shared" si="39"/>
        <v>#DIV/0!</v>
      </c>
      <c r="AA147" s="9">
        <f t="shared" si="31"/>
        <v>0</v>
      </c>
      <c r="AC147" s="5"/>
      <c r="AD147">
        <f t="shared" si="45"/>
        <v>-276</v>
      </c>
      <c r="AE147">
        <f t="shared" si="46"/>
        <v>-5.3762430398550736</v>
      </c>
    </row>
    <row r="148" spans="1:31" x14ac:dyDescent="0.45">
      <c r="A148">
        <v>1994</v>
      </c>
      <c r="B148" s="18">
        <v>8.6129350000000002</v>
      </c>
      <c r="C148" s="18">
        <v>9.2095029999999998</v>
      </c>
      <c r="D148" s="18">
        <v>4.1142029999999998</v>
      </c>
      <c r="E148" s="18">
        <v>0.80452299999999999</v>
      </c>
      <c r="F148" s="18">
        <v>4.7881929999999997</v>
      </c>
      <c r="H148">
        <f t="shared" si="40"/>
        <v>891.72471400000029</v>
      </c>
      <c r="I148">
        <f t="shared" si="41"/>
        <v>619.64772200000004</v>
      </c>
      <c r="J148">
        <f t="shared" si="34"/>
        <v>1511.3724360000003</v>
      </c>
      <c r="P148" s="9">
        <f t="shared" si="55"/>
        <v>0</v>
      </c>
      <c r="S148" s="9" t="e">
        <f t="shared" si="56"/>
        <v>#DIV/0!</v>
      </c>
      <c r="T148" s="9" t="e">
        <f t="shared" si="56"/>
        <v>#DIV/0!</v>
      </c>
      <c r="U148" s="9" t="e">
        <f t="shared" si="56"/>
        <v>#DIV/0!</v>
      </c>
      <c r="V148" s="9"/>
      <c r="W148">
        <v>1994</v>
      </c>
      <c r="X148" s="9" t="e">
        <f t="shared" si="37"/>
        <v>#DIV/0!</v>
      </c>
      <c r="Y148" s="9" t="e">
        <f t="shared" si="38"/>
        <v>#DIV/0!</v>
      </c>
      <c r="Z148" s="9" t="e">
        <f t="shared" si="39"/>
        <v>#DIV/0!</v>
      </c>
      <c r="AA148" s="9">
        <f t="shared" si="31"/>
        <v>0</v>
      </c>
      <c r="AC148" s="5"/>
      <c r="AD148">
        <f t="shared" si="45"/>
        <v>-276</v>
      </c>
      <c r="AE148">
        <f t="shared" si="46"/>
        <v>-5.4759870869565228</v>
      </c>
    </row>
    <row r="149" spans="1:31" x14ac:dyDescent="0.45">
      <c r="A149">
        <v>1995</v>
      </c>
      <c r="B149" s="18">
        <v>8.8642430000000001</v>
      </c>
      <c r="C149" s="18">
        <v>9.3086520000000004</v>
      </c>
      <c r="D149" s="18">
        <v>4.2210109999999998</v>
      </c>
      <c r="E149" s="18">
        <v>0.83709100000000003</v>
      </c>
      <c r="F149" s="18">
        <v>4.7340869999999997</v>
      </c>
      <c r="H149">
        <f t="shared" si="40"/>
        <v>914.95571100000029</v>
      </c>
      <c r="I149">
        <f t="shared" si="41"/>
        <v>624.38180900000009</v>
      </c>
      <c r="J149">
        <f t="shared" si="34"/>
        <v>1539.3375200000005</v>
      </c>
      <c r="L149" s="2">
        <v>1995</v>
      </c>
      <c r="M149" s="9">
        <f>'Energy demand time series'!C64*0.000000000001</f>
        <v>0</v>
      </c>
      <c r="N149" s="9">
        <f>'Energy demand time series'!B64*0.000000000001</f>
        <v>0</v>
      </c>
      <c r="O149" s="9">
        <f>'Energy demand time series'!D64*0.000000000001</f>
        <v>0</v>
      </c>
      <c r="P149" s="9">
        <f>Q149-SUM(M149:O149)</f>
        <v>0</v>
      </c>
      <c r="Q149" s="9">
        <f>'Energy demand time series'!I64*0.000000000001</f>
        <v>0</v>
      </c>
      <c r="S149" s="9" t="e">
        <f>B149/M149</f>
        <v>#DIV/0!</v>
      </c>
      <c r="T149" s="9" t="e">
        <f t="shared" ref="T149" si="57">C149/N149</f>
        <v>#DIV/0!</v>
      </c>
      <c r="U149" s="9" t="e">
        <f t="shared" ref="U149" si="58">D149/O149</f>
        <v>#DIV/0!</v>
      </c>
      <c r="V149" s="9"/>
      <c r="W149">
        <v>1995</v>
      </c>
      <c r="X149" s="9" t="e">
        <f t="shared" si="37"/>
        <v>#DIV/0!</v>
      </c>
      <c r="Y149" s="9" t="e">
        <f t="shared" si="38"/>
        <v>#DIV/0!</v>
      </c>
      <c r="Z149" s="9" t="e">
        <f t="shared" si="39"/>
        <v>#DIV/0!</v>
      </c>
      <c r="AA149" s="9">
        <f t="shared" si="31"/>
        <v>0</v>
      </c>
      <c r="AC149" s="5"/>
      <c r="AD149">
        <f t="shared" si="45"/>
        <v>-276</v>
      </c>
      <c r="AE149">
        <f t="shared" si="46"/>
        <v>-5.5773098550724658</v>
      </c>
    </row>
    <row r="150" spans="1:31" x14ac:dyDescent="0.45">
      <c r="A150">
        <v>1996</v>
      </c>
      <c r="B150" s="18">
        <v>9.0789039999999996</v>
      </c>
      <c r="C150" s="18">
        <v>9.6212719999999994</v>
      </c>
      <c r="D150" s="18">
        <v>4.407267</v>
      </c>
      <c r="E150" s="18">
        <v>0.85418099999999997</v>
      </c>
      <c r="F150" s="18">
        <v>4.6384689999999997</v>
      </c>
      <c r="H150">
        <f t="shared" si="40"/>
        <v>938.91733500000032</v>
      </c>
      <c r="I150">
        <f t="shared" si="41"/>
        <v>629.02027800000008</v>
      </c>
      <c r="J150">
        <f t="shared" si="34"/>
        <v>1567.9376130000005</v>
      </c>
      <c r="P150" s="9">
        <f>($A150-$A$149)/($A$154-$A$149)*(P$154-P$149)+P$149</f>
        <v>0</v>
      </c>
      <c r="S150" s="9" t="e">
        <f>($A150-$A$149)/($A$154-$A$149)*(S$154-S$149)+S$149</f>
        <v>#DIV/0!</v>
      </c>
      <c r="T150" s="9" t="e">
        <f t="shared" ref="T150:U150" si="59">($A150-$A$149)/($A$154-$A$149)*(T$154-T$149)+T$149</f>
        <v>#DIV/0!</v>
      </c>
      <c r="U150" s="9" t="e">
        <f t="shared" si="59"/>
        <v>#DIV/0!</v>
      </c>
      <c r="V150" s="9"/>
      <c r="W150">
        <v>1996</v>
      </c>
      <c r="X150" s="9" t="e">
        <f t="shared" si="37"/>
        <v>#DIV/0!</v>
      </c>
      <c r="Y150" s="9" t="e">
        <f t="shared" si="38"/>
        <v>#DIV/0!</v>
      </c>
      <c r="Z150" s="9" t="e">
        <f t="shared" si="39"/>
        <v>#DIV/0!</v>
      </c>
      <c r="AA150" s="9">
        <f t="shared" si="31"/>
        <v>0</v>
      </c>
      <c r="AC150" s="5"/>
      <c r="AD150">
        <f t="shared" si="45"/>
        <v>-276</v>
      </c>
      <c r="AE150">
        <f t="shared" si="46"/>
        <v>-5.6809333804347846</v>
      </c>
    </row>
    <row r="151" spans="1:31" x14ac:dyDescent="0.45">
      <c r="A151">
        <v>1997</v>
      </c>
      <c r="B151" s="18">
        <v>9.0363880000000005</v>
      </c>
      <c r="C151" s="18">
        <v>9.7585879999999996</v>
      </c>
      <c r="D151" s="18">
        <v>4.4286130000000004</v>
      </c>
      <c r="E151" s="18">
        <v>0.87826300000000002</v>
      </c>
      <c r="F151" s="18">
        <v>6.3695069999999996</v>
      </c>
      <c r="H151">
        <f t="shared" si="40"/>
        <v>963.01918700000033</v>
      </c>
      <c r="I151">
        <f t="shared" si="41"/>
        <v>635.38978500000007</v>
      </c>
      <c r="J151">
        <f t="shared" si="34"/>
        <v>1598.4089720000004</v>
      </c>
      <c r="P151" s="9">
        <f t="shared" ref="P151:P153" si="60">($A151-$A$149)/($A$154-$A$149)*(P$154-P$149)+P$149</f>
        <v>0</v>
      </c>
      <c r="S151" s="9" t="e">
        <f t="shared" ref="S151:U153" si="61">($A151-$A$149)/($A$154-$A$149)*(S$154-S$149)+S$149</f>
        <v>#DIV/0!</v>
      </c>
      <c r="T151" s="9" t="e">
        <f t="shared" si="61"/>
        <v>#DIV/0!</v>
      </c>
      <c r="U151" s="9" t="e">
        <f t="shared" si="61"/>
        <v>#DIV/0!</v>
      </c>
      <c r="V151" s="9"/>
      <c r="W151">
        <v>1997</v>
      </c>
      <c r="X151" s="9" t="e">
        <f t="shared" si="37"/>
        <v>#DIV/0!</v>
      </c>
      <c r="Y151" s="9" t="e">
        <f t="shared" si="38"/>
        <v>#DIV/0!</v>
      </c>
      <c r="Z151" s="9" t="e">
        <f t="shared" si="39"/>
        <v>#DIV/0!</v>
      </c>
      <c r="AA151" s="9">
        <f t="shared" si="31"/>
        <v>0</v>
      </c>
      <c r="AC151" s="5"/>
      <c r="AD151">
        <f t="shared" si="45"/>
        <v>-276</v>
      </c>
      <c r="AE151">
        <f t="shared" si="46"/>
        <v>-5.7913368550724655</v>
      </c>
    </row>
    <row r="152" spans="1:31" x14ac:dyDescent="0.45">
      <c r="A152">
        <v>1998</v>
      </c>
      <c r="B152" s="18">
        <v>8.8016050000000003</v>
      </c>
      <c r="C152" s="18">
        <v>9.8538510000000006</v>
      </c>
      <c r="D152" s="18">
        <v>4.4985270000000002</v>
      </c>
      <c r="E152" s="18">
        <v>0.86276900000000001</v>
      </c>
      <c r="F152" s="18">
        <v>4.3506629999999999</v>
      </c>
      <c r="H152">
        <f t="shared" si="40"/>
        <v>987.03593900000033</v>
      </c>
      <c r="I152">
        <f t="shared" si="41"/>
        <v>639.74044800000013</v>
      </c>
      <c r="J152">
        <f t="shared" si="34"/>
        <v>1626.7763870000003</v>
      </c>
      <c r="P152" s="9">
        <f t="shared" si="60"/>
        <v>0</v>
      </c>
      <c r="S152" s="9" t="e">
        <f t="shared" si="61"/>
        <v>#DIV/0!</v>
      </c>
      <c r="T152" s="9" t="e">
        <f t="shared" si="61"/>
        <v>#DIV/0!</v>
      </c>
      <c r="U152" s="9" t="e">
        <f t="shared" si="61"/>
        <v>#DIV/0!</v>
      </c>
      <c r="V152" s="9"/>
      <c r="W152">
        <v>1998</v>
      </c>
      <c r="X152" s="9" t="e">
        <f t="shared" si="37"/>
        <v>#DIV/0!</v>
      </c>
      <c r="Y152" s="9" t="e">
        <f t="shared" si="38"/>
        <v>#DIV/0!</v>
      </c>
      <c r="Z152" s="9" t="e">
        <f t="shared" si="39"/>
        <v>#DIV/0!</v>
      </c>
      <c r="AA152" s="9">
        <f t="shared" si="31"/>
        <v>0</v>
      </c>
      <c r="AC152" s="5"/>
      <c r="AD152">
        <f t="shared" si="45"/>
        <v>-276</v>
      </c>
      <c r="AE152">
        <f t="shared" si="46"/>
        <v>-5.8941173442028996</v>
      </c>
    </row>
    <row r="153" spans="1:31" x14ac:dyDescent="0.45">
      <c r="A153">
        <v>1999</v>
      </c>
      <c r="B153" s="18">
        <v>8.7375910000000001</v>
      </c>
      <c r="C153" s="18">
        <v>10.072168</v>
      </c>
      <c r="D153" s="18">
        <v>4.6307450000000001</v>
      </c>
      <c r="E153" s="18">
        <v>0.884355</v>
      </c>
      <c r="F153" s="18">
        <v>4.2553900000000002</v>
      </c>
      <c r="H153">
        <f t="shared" si="40"/>
        <v>1011.3607980000003</v>
      </c>
      <c r="I153">
        <f t="shared" si="41"/>
        <v>643.99583800000016</v>
      </c>
      <c r="J153">
        <f t="shared" si="34"/>
        <v>1655.3566360000004</v>
      </c>
      <c r="P153" s="9">
        <f t="shared" si="60"/>
        <v>0</v>
      </c>
      <c r="S153" s="9" t="e">
        <f t="shared" si="61"/>
        <v>#DIV/0!</v>
      </c>
      <c r="T153" s="9" t="e">
        <f t="shared" si="61"/>
        <v>#DIV/0!</v>
      </c>
      <c r="U153" s="9" t="e">
        <f t="shared" si="61"/>
        <v>#DIV/0!</v>
      </c>
      <c r="V153" s="9"/>
      <c r="W153">
        <v>1999</v>
      </c>
      <c r="X153" s="9" t="e">
        <f t="shared" si="37"/>
        <v>#DIV/0!</v>
      </c>
      <c r="Y153" s="9" t="e">
        <f t="shared" si="38"/>
        <v>#DIV/0!</v>
      </c>
      <c r="Z153" s="9" t="e">
        <f t="shared" si="39"/>
        <v>#DIV/0!</v>
      </c>
      <c r="AA153" s="9">
        <f t="shared" si="31"/>
        <v>0</v>
      </c>
      <c r="AC153" s="5"/>
      <c r="AD153">
        <f t="shared" si="45"/>
        <v>-276</v>
      </c>
      <c r="AE153">
        <f t="shared" si="46"/>
        <v>-5.9976689710144946</v>
      </c>
    </row>
    <row r="154" spans="1:31" x14ac:dyDescent="0.45">
      <c r="A154">
        <v>2000</v>
      </c>
      <c r="B154" s="18">
        <v>9.0598519999999994</v>
      </c>
      <c r="C154" s="18">
        <v>10.255630999999999</v>
      </c>
      <c r="D154" s="18">
        <v>4.7464789999999999</v>
      </c>
      <c r="E154" s="18">
        <v>0.96194800000000003</v>
      </c>
      <c r="F154" s="18">
        <v>4.9137719999999998</v>
      </c>
      <c r="H154">
        <f t="shared" si="40"/>
        <v>1036.3847080000003</v>
      </c>
      <c r="I154">
        <f t="shared" si="41"/>
        <v>648.90961000000016</v>
      </c>
      <c r="J154">
        <f t="shared" si="34"/>
        <v>1685.2943180000004</v>
      </c>
      <c r="L154" s="2">
        <v>2000</v>
      </c>
      <c r="M154" s="9">
        <f>'Energy demand time series'!C65*0.000000000001</f>
        <v>0</v>
      </c>
      <c r="N154" s="9">
        <f>'Energy demand time series'!B65*0.000000000001</f>
        <v>0</v>
      </c>
      <c r="O154" s="9">
        <f>'Energy demand time series'!D65*0.000000000001</f>
        <v>0</v>
      </c>
      <c r="P154" s="9">
        <f>Q154-SUM(M154:O154)</f>
        <v>0</v>
      </c>
      <c r="Q154" s="9">
        <f>'Energy demand time series'!I65*0.000000000001</f>
        <v>0</v>
      </c>
      <c r="S154" s="9" t="e">
        <f>B154/M154</f>
        <v>#DIV/0!</v>
      </c>
      <c r="T154" s="9" t="e">
        <f t="shared" ref="T154" si="62">C154/N154</f>
        <v>#DIV/0!</v>
      </c>
      <c r="U154" s="9" t="e">
        <f t="shared" ref="U154" si="63">D154/O154</f>
        <v>#DIV/0!</v>
      </c>
      <c r="V154" s="9"/>
      <c r="W154">
        <v>2000</v>
      </c>
      <c r="X154" s="9" t="e">
        <f t="shared" si="37"/>
        <v>#DIV/0!</v>
      </c>
      <c r="Y154" s="9" t="e">
        <f t="shared" si="38"/>
        <v>#DIV/0!</v>
      </c>
      <c r="Z154" s="9" t="e">
        <f t="shared" si="39"/>
        <v>#DIV/0!</v>
      </c>
      <c r="AA154" s="9">
        <f t="shared" si="31"/>
        <v>0</v>
      </c>
      <c r="AC154" s="5"/>
      <c r="AD154">
        <f t="shared" si="45"/>
        <v>-276</v>
      </c>
      <c r="AE154">
        <f t="shared" si="46"/>
        <v>-6.1061388333333353</v>
      </c>
    </row>
    <row r="155" spans="1:31" x14ac:dyDescent="0.45">
      <c r="A155">
        <v>2001</v>
      </c>
      <c r="B155" s="18">
        <v>9.1075239999999997</v>
      </c>
      <c r="C155" s="18">
        <v>10.338207000000001</v>
      </c>
      <c r="D155" s="18">
        <v>4.7927239999999998</v>
      </c>
      <c r="E155" s="18">
        <v>0.99565800000000004</v>
      </c>
      <c r="F155" s="18">
        <v>4.6607830000000003</v>
      </c>
      <c r="H155">
        <f t="shared" si="40"/>
        <v>1061.6188210000003</v>
      </c>
      <c r="I155">
        <f t="shared" si="41"/>
        <v>653.57039300000019</v>
      </c>
      <c r="J155">
        <f t="shared" si="34"/>
        <v>1715.1892140000004</v>
      </c>
      <c r="P155" s="9">
        <f>($A155-$A$154)/($A$159-$A$154)*(P$159-P$154)+P$154</f>
        <v>0</v>
      </c>
      <c r="S155" s="9" t="e">
        <f>($A155-$A$154)/($A$159-$A$154)*(S$159-S$154)+S$154</f>
        <v>#DIV/0!</v>
      </c>
      <c r="T155" s="9" t="e">
        <f t="shared" ref="T155:U155" si="64">($A155-$A$154)/($A$159-$A$154)*(T$159-T$154)+T$154</f>
        <v>#DIV/0!</v>
      </c>
      <c r="U155" s="9" t="e">
        <f t="shared" si="64"/>
        <v>#DIV/0!</v>
      </c>
      <c r="V155" s="9"/>
      <c r="W155">
        <v>2001</v>
      </c>
      <c r="X155" s="9" t="e">
        <f t="shared" si="37"/>
        <v>#DIV/0!</v>
      </c>
      <c r="Y155" s="9" t="e">
        <f t="shared" si="38"/>
        <v>#DIV/0!</v>
      </c>
      <c r="Z155" s="9" t="e">
        <f t="shared" si="39"/>
        <v>#DIV/0!</v>
      </c>
      <c r="AA155" s="9">
        <f t="shared" si="31"/>
        <v>0</v>
      </c>
      <c r="AC155" s="5"/>
      <c r="AD155">
        <f t="shared" si="45"/>
        <v>-276</v>
      </c>
      <c r="AE155">
        <f t="shared" si="46"/>
        <v>-6.2144536739130452</v>
      </c>
    </row>
    <row r="156" spans="1:31" x14ac:dyDescent="0.45">
      <c r="A156">
        <v>2002</v>
      </c>
      <c r="B156" s="18">
        <v>9.4989749999999997</v>
      </c>
      <c r="C156" s="18">
        <v>10.300743000000001</v>
      </c>
      <c r="D156" s="18">
        <v>4.9382630000000001</v>
      </c>
      <c r="E156" s="18">
        <v>1.0488029999999999</v>
      </c>
      <c r="F156" s="18">
        <v>5.3521799999999997</v>
      </c>
      <c r="H156">
        <f t="shared" si="40"/>
        <v>1087.4056050000002</v>
      </c>
      <c r="I156">
        <f t="shared" si="41"/>
        <v>658.92257300000017</v>
      </c>
      <c r="J156">
        <f t="shared" si="34"/>
        <v>1746.3281780000002</v>
      </c>
      <c r="P156" s="9">
        <f t="shared" ref="P156:P158" si="65">($A156-$A$154)/($A$159-$A$154)*(P$159-P$154)+P$154</f>
        <v>0</v>
      </c>
      <c r="S156" s="9" t="e">
        <f t="shared" ref="S156:U158" si="66">($A156-$A$154)/($A$159-$A$154)*(S$159-S$154)+S$154</f>
        <v>#DIV/0!</v>
      </c>
      <c r="T156" s="9" t="e">
        <f t="shared" si="66"/>
        <v>#DIV/0!</v>
      </c>
      <c r="U156" s="9" t="e">
        <f t="shared" si="66"/>
        <v>#DIV/0!</v>
      </c>
      <c r="V156" s="9"/>
      <c r="W156">
        <v>2002</v>
      </c>
      <c r="X156" s="9" t="e">
        <f t="shared" si="37"/>
        <v>#DIV/0!</v>
      </c>
      <c r="Y156" s="9" t="e">
        <f t="shared" si="38"/>
        <v>#DIV/0!</v>
      </c>
      <c r="Z156" s="9" t="e">
        <f t="shared" si="39"/>
        <v>#DIV/0!</v>
      </c>
      <c r="AA156" s="9">
        <f t="shared" si="31"/>
        <v>0</v>
      </c>
      <c r="AC156" s="5"/>
      <c r="AD156">
        <f t="shared" si="45"/>
        <v>-276</v>
      </c>
      <c r="AE156">
        <f t="shared" si="46"/>
        <v>-6.3272760072463772</v>
      </c>
    </row>
    <row r="157" spans="1:31" x14ac:dyDescent="0.45">
      <c r="A157">
        <v>2003</v>
      </c>
      <c r="B157" s="18">
        <v>10.273491</v>
      </c>
      <c r="C157" s="18">
        <v>10.544015999999999</v>
      </c>
      <c r="D157" s="18">
        <v>5.1066019999999996</v>
      </c>
      <c r="E157" s="18">
        <v>1.108884</v>
      </c>
      <c r="F157" s="18">
        <v>5.5677399999999997</v>
      </c>
      <c r="H157">
        <f t="shared" si="40"/>
        <v>1114.4385980000002</v>
      </c>
      <c r="I157">
        <f t="shared" si="41"/>
        <v>664.49031300000013</v>
      </c>
      <c r="J157">
        <f t="shared" si="34"/>
        <v>1778.9289110000004</v>
      </c>
      <c r="P157" s="9">
        <f t="shared" si="65"/>
        <v>0</v>
      </c>
      <c r="S157" s="9" t="e">
        <f t="shared" si="66"/>
        <v>#DIV/0!</v>
      </c>
      <c r="T157" s="9" t="e">
        <f t="shared" si="66"/>
        <v>#DIV/0!</v>
      </c>
      <c r="U157" s="9" t="e">
        <f t="shared" si="66"/>
        <v>#DIV/0!</v>
      </c>
      <c r="V157" s="9"/>
      <c r="W157">
        <v>2003</v>
      </c>
      <c r="X157" s="9" t="e">
        <f t="shared" si="37"/>
        <v>#DIV/0!</v>
      </c>
      <c r="Y157" s="9" t="e">
        <f t="shared" si="38"/>
        <v>#DIV/0!</v>
      </c>
      <c r="Z157" s="9" t="e">
        <f t="shared" si="39"/>
        <v>#DIV/0!</v>
      </c>
      <c r="AA157" s="9">
        <f t="shared" si="31"/>
        <v>0</v>
      </c>
      <c r="AC157" s="5"/>
      <c r="AD157">
        <f t="shared" si="45"/>
        <v>-276</v>
      </c>
      <c r="AE157">
        <f t="shared" si="46"/>
        <v>-6.4453946050724653</v>
      </c>
    </row>
    <row r="158" spans="1:31" x14ac:dyDescent="0.45">
      <c r="A158">
        <v>2004</v>
      </c>
      <c r="B158" s="18">
        <v>10.946745999999999</v>
      </c>
      <c r="C158" s="18">
        <v>10.900077</v>
      </c>
      <c r="D158" s="18">
        <v>5.2707800000000002</v>
      </c>
      <c r="E158" s="18">
        <v>1.189187</v>
      </c>
      <c r="F158" s="18">
        <v>5.4183690000000002</v>
      </c>
      <c r="H158">
        <f t="shared" si="40"/>
        <v>1142.7453880000003</v>
      </c>
      <c r="I158">
        <f t="shared" si="41"/>
        <v>669.90868200000011</v>
      </c>
      <c r="J158">
        <f t="shared" si="34"/>
        <v>1812.6540700000005</v>
      </c>
      <c r="P158" s="9">
        <f t="shared" si="65"/>
        <v>0</v>
      </c>
      <c r="S158" s="9" t="e">
        <f t="shared" si="66"/>
        <v>#DIV/0!</v>
      </c>
      <c r="T158" s="9" t="e">
        <f t="shared" si="66"/>
        <v>#DIV/0!</v>
      </c>
      <c r="U158" s="9" t="e">
        <f t="shared" si="66"/>
        <v>#DIV/0!</v>
      </c>
      <c r="V158" s="9"/>
      <c r="W158">
        <v>2004</v>
      </c>
      <c r="X158" s="9" t="e">
        <f t="shared" si="37"/>
        <v>#DIV/0!</v>
      </c>
      <c r="Y158" s="9" t="e">
        <f t="shared" si="38"/>
        <v>#DIV/0!</v>
      </c>
      <c r="Z158" s="9" t="e">
        <f t="shared" si="39"/>
        <v>#DIV/0!</v>
      </c>
      <c r="AA158" s="9">
        <f t="shared" si="31"/>
        <v>0</v>
      </c>
      <c r="AC158" s="5"/>
      <c r="AD158">
        <f t="shared" si="45"/>
        <v>-276</v>
      </c>
      <c r="AE158">
        <f t="shared" si="46"/>
        <v>-6.5675872101449295</v>
      </c>
    </row>
    <row r="159" spans="1:31" x14ac:dyDescent="0.45">
      <c r="A159">
        <v>2005</v>
      </c>
      <c r="B159" s="18">
        <v>11.614689</v>
      </c>
      <c r="C159" s="18">
        <v>10.990382</v>
      </c>
      <c r="D159" s="18">
        <v>5.3964319999999999</v>
      </c>
      <c r="E159" s="18">
        <v>1.2606390000000001</v>
      </c>
      <c r="F159" s="18">
        <v>5.0115020000000001</v>
      </c>
      <c r="H159">
        <f t="shared" si="40"/>
        <v>1172.0075300000003</v>
      </c>
      <c r="I159">
        <f t="shared" si="41"/>
        <v>674.92018400000006</v>
      </c>
      <c r="J159">
        <f t="shared" si="34"/>
        <v>1846.9277140000004</v>
      </c>
      <c r="L159" s="2">
        <v>2005</v>
      </c>
      <c r="M159" s="9">
        <f>'Energy demand time series'!C66*0.000000000001</f>
        <v>0</v>
      </c>
      <c r="N159" s="9">
        <f>'Energy demand time series'!B66*0.000000000001</f>
        <v>0</v>
      </c>
      <c r="O159" s="9">
        <f>'Energy demand time series'!D66*0.000000000001</f>
        <v>0</v>
      </c>
      <c r="P159" s="9">
        <f>Q159-SUM(M159:O159)</f>
        <v>0</v>
      </c>
      <c r="Q159" s="9">
        <f>'Energy demand time series'!I66*0.000000000001</f>
        <v>0</v>
      </c>
      <c r="S159" s="9" t="e">
        <f>B159/M159</f>
        <v>#DIV/0!</v>
      </c>
      <c r="T159" s="9" t="e">
        <f t="shared" ref="T159" si="67">C159/N159</f>
        <v>#DIV/0!</v>
      </c>
      <c r="U159" s="9" t="e">
        <f t="shared" ref="U159" si="68">D159/O159</f>
        <v>#DIV/0!</v>
      </c>
      <c r="V159" s="9"/>
      <c r="W159">
        <v>2005</v>
      </c>
      <c r="X159" s="9" t="e">
        <f t="shared" si="37"/>
        <v>#DIV/0!</v>
      </c>
      <c r="Y159" s="9" t="e">
        <f t="shared" si="38"/>
        <v>#DIV/0!</v>
      </c>
      <c r="Z159" s="9" t="e">
        <f t="shared" si="39"/>
        <v>#DIV/0!</v>
      </c>
      <c r="AA159" s="9">
        <f t="shared" si="31"/>
        <v>0</v>
      </c>
      <c r="AC159" s="5"/>
      <c r="AD159">
        <f t="shared" si="45"/>
        <v>-276</v>
      </c>
      <c r="AE159">
        <f t="shared" si="46"/>
        <v>-6.6917670797101465</v>
      </c>
    </row>
    <row r="160" spans="1:31" x14ac:dyDescent="0.45">
      <c r="A160">
        <v>2006</v>
      </c>
      <c r="B160" s="18">
        <v>12.273777000000001</v>
      </c>
      <c r="C160" s="18">
        <v>11.071365</v>
      </c>
      <c r="D160" s="18">
        <v>5.5352439999999996</v>
      </c>
      <c r="E160" s="18">
        <v>1.348859</v>
      </c>
      <c r="F160" s="18">
        <v>5.193962</v>
      </c>
      <c r="H160">
        <f t="shared" si="40"/>
        <v>1202.2367750000003</v>
      </c>
      <c r="I160">
        <f t="shared" si="41"/>
        <v>680.11414600000012</v>
      </c>
      <c r="J160">
        <f t="shared" si="34"/>
        <v>1882.3509210000004</v>
      </c>
      <c r="P160" s="9">
        <f>($A160-$A$159)/($A$164-$A$159)*(P$164-P$159)+P$159</f>
        <v>0</v>
      </c>
      <c r="S160" s="9" t="e">
        <f>($A160-$A$159)/($A$164-$A$159)*(S$164-S$159)+S$159</f>
        <v>#DIV/0!</v>
      </c>
      <c r="T160" s="9" t="e">
        <f t="shared" ref="T160:U160" si="69">($A160-$A$159)/($A$164-$A$159)*(T$164-T$159)+T$159</f>
        <v>#DIV/0!</v>
      </c>
      <c r="U160" s="9" t="e">
        <f t="shared" si="69"/>
        <v>#DIV/0!</v>
      </c>
      <c r="V160" s="9"/>
      <c r="W160">
        <v>2006</v>
      </c>
      <c r="X160" s="9" t="e">
        <f t="shared" si="37"/>
        <v>#DIV/0!</v>
      </c>
      <c r="Y160" s="9" t="e">
        <f t="shared" si="38"/>
        <v>#DIV/0!</v>
      </c>
      <c r="Z160" s="9" t="e">
        <f t="shared" si="39"/>
        <v>#DIV/0!</v>
      </c>
      <c r="AA160" s="9">
        <f t="shared" si="31"/>
        <v>0</v>
      </c>
      <c r="AC160" s="5"/>
      <c r="AD160">
        <f t="shared" si="45"/>
        <v>-276</v>
      </c>
      <c r="AE160">
        <f t="shared" si="46"/>
        <v>-6.820112032608697</v>
      </c>
    </row>
    <row r="161" spans="1:31" x14ac:dyDescent="0.45">
      <c r="A161">
        <v>2007</v>
      </c>
      <c r="B161" s="18">
        <v>12.862913000000001</v>
      </c>
      <c r="C161" s="18">
        <v>11.109942</v>
      </c>
      <c r="D161" s="18">
        <v>5.7212829999999997</v>
      </c>
      <c r="E161" s="18">
        <v>1.4396329999999999</v>
      </c>
      <c r="F161" s="18">
        <v>4.5275239999999997</v>
      </c>
      <c r="H161">
        <f t="shared" si="40"/>
        <v>1233.3705460000003</v>
      </c>
      <c r="I161">
        <f t="shared" si="41"/>
        <v>684.64167000000009</v>
      </c>
      <c r="J161">
        <f t="shared" si="34"/>
        <v>1918.0122160000005</v>
      </c>
      <c r="P161" s="9">
        <f t="shared" ref="P161:P163" si="70">($A161-$A$159)/($A$164-$A$159)*(P$164-P$159)+P$159</f>
        <v>0</v>
      </c>
      <c r="S161" s="9" t="e">
        <f t="shared" ref="S161:U163" si="71">($A161-$A$159)/($A$164-$A$159)*(S$164-S$159)+S$159</f>
        <v>#DIV/0!</v>
      </c>
      <c r="T161" s="9" t="e">
        <f t="shared" si="71"/>
        <v>#DIV/0!</v>
      </c>
      <c r="U161" s="9" t="e">
        <f t="shared" si="71"/>
        <v>#DIV/0!</v>
      </c>
      <c r="V161" s="9"/>
      <c r="W161">
        <v>2007</v>
      </c>
      <c r="X161" s="9" t="e">
        <f t="shared" si="37"/>
        <v>#DIV/0!</v>
      </c>
      <c r="Y161" s="9" t="e">
        <f t="shared" si="38"/>
        <v>#DIV/0!</v>
      </c>
      <c r="Z161" s="9" t="e">
        <f t="shared" si="39"/>
        <v>#DIV/0!</v>
      </c>
      <c r="AA161" s="9">
        <f t="shared" si="31"/>
        <v>0</v>
      </c>
      <c r="AC161" s="5"/>
      <c r="AD161">
        <f t="shared" si="45"/>
        <v>-276</v>
      </c>
      <c r="AE161">
        <f t="shared" si="46"/>
        <v>-6.9493196231884076</v>
      </c>
    </row>
    <row r="162" spans="1:31" x14ac:dyDescent="0.45">
      <c r="A162">
        <v>2008</v>
      </c>
      <c r="B162" s="18">
        <v>13.359475</v>
      </c>
      <c r="C162" s="18">
        <v>11.140762</v>
      </c>
      <c r="D162" s="18">
        <v>5.8839189999999997</v>
      </c>
      <c r="E162" s="18">
        <v>1.4680550000000001</v>
      </c>
      <c r="F162" s="18">
        <v>4.7576580000000002</v>
      </c>
      <c r="H162">
        <f t="shared" si="40"/>
        <v>1265.2227570000002</v>
      </c>
      <c r="I162">
        <f t="shared" si="41"/>
        <v>689.39932800000008</v>
      </c>
      <c r="J162">
        <f t="shared" si="34"/>
        <v>1954.6220850000004</v>
      </c>
      <c r="P162" s="9">
        <f t="shared" si="70"/>
        <v>0</v>
      </c>
      <c r="S162" s="9" t="e">
        <f t="shared" si="71"/>
        <v>#DIV/0!</v>
      </c>
      <c r="T162" s="9" t="e">
        <f t="shared" si="71"/>
        <v>#DIV/0!</v>
      </c>
      <c r="U162" s="9" t="e">
        <f t="shared" si="71"/>
        <v>#DIV/0!</v>
      </c>
      <c r="V162" s="9"/>
      <c r="W162">
        <v>2008</v>
      </c>
      <c r="X162" s="9" t="e">
        <f t="shared" si="37"/>
        <v>#DIV/0!</v>
      </c>
      <c r="Y162" s="9" t="e">
        <f t="shared" si="38"/>
        <v>#DIV/0!</v>
      </c>
      <c r="Z162" s="9" t="e">
        <f t="shared" si="39"/>
        <v>#DIV/0!</v>
      </c>
      <c r="AA162" s="9">
        <f t="shared" si="31"/>
        <v>0</v>
      </c>
      <c r="AC162" s="5"/>
      <c r="AD162">
        <f t="shared" si="45"/>
        <v>-276</v>
      </c>
      <c r="AE162">
        <f t="shared" si="46"/>
        <v>-7.0819640760869582</v>
      </c>
    </row>
    <row r="163" spans="1:31" x14ac:dyDescent="0.45">
      <c r="A163">
        <v>2009</v>
      </c>
      <c r="B163" s="18">
        <v>13.199914</v>
      </c>
      <c r="C163" s="18">
        <v>10.962235</v>
      </c>
      <c r="D163" s="18">
        <v>5.7549039999999998</v>
      </c>
      <c r="E163" s="18">
        <v>1.4954780000000001</v>
      </c>
      <c r="F163" s="18">
        <v>5.5115699999999999</v>
      </c>
      <c r="H163">
        <f t="shared" si="40"/>
        <v>1296.6352880000002</v>
      </c>
      <c r="I163">
        <f t="shared" si="41"/>
        <v>694.91089800000009</v>
      </c>
      <c r="J163">
        <f t="shared" si="34"/>
        <v>1991.5461860000003</v>
      </c>
      <c r="P163" s="9">
        <f t="shared" si="70"/>
        <v>0</v>
      </c>
      <c r="S163" s="9" t="e">
        <f t="shared" si="71"/>
        <v>#DIV/0!</v>
      </c>
      <c r="T163" s="9" t="e">
        <f t="shared" si="71"/>
        <v>#DIV/0!</v>
      </c>
      <c r="U163" s="9" t="e">
        <f t="shared" si="71"/>
        <v>#DIV/0!</v>
      </c>
      <c r="V163" s="9"/>
      <c r="W163">
        <v>2009</v>
      </c>
      <c r="X163" s="9" t="e">
        <f t="shared" si="37"/>
        <v>#DIV/0!</v>
      </c>
      <c r="Y163" s="9" t="e">
        <f t="shared" si="38"/>
        <v>#DIV/0!</v>
      </c>
      <c r="Z163" s="9" t="e">
        <f t="shared" si="39"/>
        <v>#DIV/0!</v>
      </c>
      <c r="AA163" s="9">
        <f t="shared" si="31"/>
        <v>0</v>
      </c>
      <c r="AC163" s="5"/>
      <c r="AD163">
        <f t="shared" si="45"/>
        <v>-276</v>
      </c>
      <c r="AE163">
        <f t="shared" si="46"/>
        <v>-7.2157470507246391</v>
      </c>
    </row>
    <row r="164" spans="1:31" x14ac:dyDescent="0.45">
      <c r="A164">
        <v>2010</v>
      </c>
      <c r="B164" s="18">
        <v>14.004189</v>
      </c>
      <c r="C164" s="18">
        <v>11.23577</v>
      </c>
      <c r="D164" s="18">
        <v>6.1972399999999999</v>
      </c>
      <c r="E164" s="18">
        <v>1.5790869999999999</v>
      </c>
      <c r="F164" s="18">
        <v>5.0733389999999998</v>
      </c>
      <c r="H164">
        <f t="shared" si="40"/>
        <v>1329.6515740000002</v>
      </c>
      <c r="I164">
        <f t="shared" si="41"/>
        <v>699.98423700000012</v>
      </c>
      <c r="J164">
        <f t="shared" si="34"/>
        <v>2029.6358110000003</v>
      </c>
      <c r="L164" s="2">
        <v>2010</v>
      </c>
      <c r="M164" s="9">
        <f>'Energy demand time series'!C67*0.000000000001</f>
        <v>0</v>
      </c>
      <c r="N164" s="9">
        <f>'Energy demand time series'!B67*0.000000000001</f>
        <v>0</v>
      </c>
      <c r="O164" s="9">
        <f>'Energy demand time series'!D67*0.000000000001</f>
        <v>0</v>
      </c>
      <c r="P164" s="9">
        <f>Q164-SUM(M164:O164)</f>
        <v>0</v>
      </c>
      <c r="Q164" s="9">
        <f>'Energy demand time series'!I67*0.000000000001</f>
        <v>0</v>
      </c>
      <c r="S164" s="9" t="e">
        <f>B164/M164</f>
        <v>#DIV/0!</v>
      </c>
      <c r="T164" s="9" t="e">
        <f t="shared" ref="T164" si="72">C164/N164</f>
        <v>#DIV/0!</v>
      </c>
      <c r="U164" s="9" t="e">
        <f t="shared" ref="U164" si="73">D164/O164</f>
        <v>#DIV/0!</v>
      </c>
      <c r="V164" s="9"/>
      <c r="W164">
        <v>2010</v>
      </c>
      <c r="X164" s="9" t="e">
        <f t="shared" si="37"/>
        <v>#DIV/0!</v>
      </c>
      <c r="Y164" s="9" t="e">
        <f t="shared" si="38"/>
        <v>#DIV/0!</v>
      </c>
      <c r="Z164" s="9" t="e">
        <f t="shared" si="39"/>
        <v>#DIV/0!</v>
      </c>
      <c r="AA164" s="9">
        <f t="shared" si="31"/>
        <v>0</v>
      </c>
      <c r="AC164" s="5"/>
      <c r="AD164">
        <f t="shared" si="45"/>
        <v>-276</v>
      </c>
      <c r="AE164">
        <f t="shared" si="46"/>
        <v>-7.3537529384057985</v>
      </c>
    </row>
    <row r="165" spans="1:31" x14ac:dyDescent="0.45">
      <c r="A165">
        <v>2011</v>
      </c>
      <c r="B165" s="18">
        <v>14.882899999999999</v>
      </c>
      <c r="C165" s="18">
        <v>11.244630000000001</v>
      </c>
      <c r="D165" s="18">
        <v>6.3436260000000004</v>
      </c>
      <c r="E165" s="18">
        <v>1.663432</v>
      </c>
      <c r="F165" s="18">
        <v>4.9172880000000001</v>
      </c>
      <c r="H165">
        <f t="shared" si="40"/>
        <v>1363.7861620000001</v>
      </c>
      <c r="I165">
        <f t="shared" si="41"/>
        <v>704.90152500000011</v>
      </c>
      <c r="J165">
        <f t="shared" si="34"/>
        <v>2068.6876870000001</v>
      </c>
      <c r="P165" s="9">
        <f>($A165-$A$164)/($A$169-$A$164)*(P$169-P$164)+P$164</f>
        <v>0</v>
      </c>
      <c r="S165" s="9" t="e">
        <f>($A165-$A$164)/($A$169-$A$164)*(S$169-S$164)+S$164</f>
        <v>#DIV/0!</v>
      </c>
      <c r="T165" s="9" t="e">
        <f t="shared" ref="T165:U165" si="74">($A165-$A$164)/($A$169-$A$164)*(T$169-T$164)+T$164</f>
        <v>#DIV/0!</v>
      </c>
      <c r="U165" s="9" t="e">
        <f t="shared" si="74"/>
        <v>#DIV/0!</v>
      </c>
      <c r="V165" s="9"/>
      <c r="W165">
        <v>2011</v>
      </c>
      <c r="X165" s="9" t="e">
        <f t="shared" si="37"/>
        <v>#DIV/0!</v>
      </c>
      <c r="Y165" s="9" t="e">
        <f t="shared" si="38"/>
        <v>#DIV/0!</v>
      </c>
      <c r="Z165" s="9" t="e">
        <f t="shared" si="39"/>
        <v>#DIV/0!</v>
      </c>
      <c r="AA165" s="9">
        <f t="shared" si="31"/>
        <v>0</v>
      </c>
      <c r="AC165" s="5"/>
      <c r="AD165">
        <f t="shared" si="45"/>
        <v>-276</v>
      </c>
      <c r="AE165">
        <f t="shared" si="46"/>
        <v>-7.4952452427536231</v>
      </c>
    </row>
    <row r="166" spans="1:31" x14ac:dyDescent="0.45">
      <c r="A166">
        <v>2012</v>
      </c>
      <c r="B166" s="18">
        <v>15.043240000000001</v>
      </c>
      <c r="C166" s="18">
        <v>11.44689</v>
      </c>
      <c r="D166" s="18">
        <v>6.4667500000000002</v>
      </c>
      <c r="E166" s="18">
        <v>1.7012970000000001</v>
      </c>
      <c r="F166" s="18">
        <v>5.3788809999999998</v>
      </c>
      <c r="H166">
        <f t="shared" si="40"/>
        <v>1398.4443390000001</v>
      </c>
      <c r="I166">
        <f t="shared" si="41"/>
        <v>710.28040600000008</v>
      </c>
      <c r="J166">
        <f t="shared" si="34"/>
        <v>2108.7247450000004</v>
      </c>
      <c r="P166" s="9">
        <f t="shared" ref="P166:P168" si="75">($A166-$A$164)/($A$169-$A$164)*(P$169-P$164)+P$164</f>
        <v>0</v>
      </c>
      <c r="S166" s="9" t="e">
        <f t="shared" ref="S166:U168" si="76">($A166-$A$164)/($A$169-$A$164)*(S$169-S$164)+S$164</f>
        <v>#DIV/0!</v>
      </c>
      <c r="T166" s="9" t="e">
        <f t="shared" si="76"/>
        <v>#DIV/0!</v>
      </c>
      <c r="U166" s="9" t="e">
        <f t="shared" si="76"/>
        <v>#DIV/0!</v>
      </c>
      <c r="V166" s="9"/>
      <c r="W166">
        <v>2012</v>
      </c>
      <c r="X166" s="9" t="e">
        <f t="shared" si="37"/>
        <v>#DIV/0!</v>
      </c>
      <c r="Y166" s="9" t="e">
        <f t="shared" si="38"/>
        <v>#DIV/0!</v>
      </c>
      <c r="Z166" s="9" t="e">
        <f t="shared" si="39"/>
        <v>#DIV/0!</v>
      </c>
      <c r="AA166" s="9">
        <f t="shared" si="31"/>
        <v>0</v>
      </c>
      <c r="AC166" s="5"/>
      <c r="AD166">
        <f t="shared" si="45"/>
        <v>-276</v>
      </c>
      <c r="AE166">
        <f t="shared" si="46"/>
        <v>-7.6403070471014507</v>
      </c>
    </row>
    <row r="167" spans="1:31" x14ac:dyDescent="0.45">
      <c r="A167">
        <v>2013</v>
      </c>
      <c r="B167" s="18">
        <v>14.931525000000001</v>
      </c>
      <c r="C167" s="18">
        <v>11.588877</v>
      </c>
      <c r="D167" s="18">
        <v>6.5461929999999997</v>
      </c>
      <c r="E167" s="18">
        <v>1.7563660000000001</v>
      </c>
      <c r="F167" s="18">
        <v>5.5642310000000004</v>
      </c>
      <c r="H167">
        <f t="shared" si="40"/>
        <v>1433.2673000000002</v>
      </c>
      <c r="I167">
        <f t="shared" si="41"/>
        <v>715.84463700000003</v>
      </c>
      <c r="J167">
        <f t="shared" si="34"/>
        <v>2149.1119370000001</v>
      </c>
      <c r="P167" s="9">
        <f t="shared" si="75"/>
        <v>0</v>
      </c>
      <c r="S167" s="9" t="e">
        <f t="shared" si="76"/>
        <v>#DIV/0!</v>
      </c>
      <c r="T167" s="9" t="e">
        <f t="shared" si="76"/>
        <v>#DIV/0!</v>
      </c>
      <c r="U167" s="9" t="e">
        <f t="shared" si="76"/>
        <v>#DIV/0!</v>
      </c>
      <c r="V167" s="9"/>
      <c r="W167">
        <v>2013</v>
      </c>
      <c r="X167" s="9" t="e">
        <f t="shared" si="37"/>
        <v>#DIV/0!</v>
      </c>
      <c r="Y167" s="9" t="e">
        <f t="shared" si="38"/>
        <v>#DIV/0!</v>
      </c>
      <c r="Z167" s="9" t="e">
        <f t="shared" si="39"/>
        <v>#DIV/0!</v>
      </c>
      <c r="AA167" s="9">
        <f t="shared" si="31"/>
        <v>0</v>
      </c>
      <c r="AC167" s="5"/>
      <c r="AD167">
        <f t="shared" si="45"/>
        <v>-276</v>
      </c>
      <c r="AE167">
        <f t="shared" si="46"/>
        <v>-7.7866374528985514</v>
      </c>
    </row>
    <row r="168" spans="1:31" x14ac:dyDescent="0.45">
      <c r="A168">
        <v>2014</v>
      </c>
      <c r="B168" s="18">
        <v>14.936736</v>
      </c>
      <c r="C168" s="18">
        <v>11.738849999999999</v>
      </c>
      <c r="D168" s="18">
        <v>6.598738</v>
      </c>
      <c r="E168" s="18">
        <v>1.812897</v>
      </c>
      <c r="F168" s="18">
        <v>6.0791279999999999</v>
      </c>
      <c r="H168">
        <f t="shared" si="40"/>
        <v>1468.3545210000002</v>
      </c>
      <c r="I168">
        <f t="shared" si="41"/>
        <v>721.923765</v>
      </c>
      <c r="J168">
        <f t="shared" si="34"/>
        <v>2190.2782860000002</v>
      </c>
      <c r="P168" s="9">
        <f t="shared" si="75"/>
        <v>0</v>
      </c>
      <c r="S168" s="9" t="e">
        <f t="shared" si="76"/>
        <v>#DIV/0!</v>
      </c>
      <c r="T168" s="9" t="e">
        <f t="shared" si="76"/>
        <v>#DIV/0!</v>
      </c>
      <c r="U168" s="9" t="e">
        <f t="shared" si="76"/>
        <v>#DIV/0!</v>
      </c>
      <c r="V168" s="9"/>
      <c r="W168">
        <v>2014</v>
      </c>
      <c r="X168" s="9" t="e">
        <f t="shared" si="37"/>
        <v>#DIV/0!</v>
      </c>
      <c r="Y168" s="9" t="e">
        <f t="shared" si="38"/>
        <v>#DIV/0!</v>
      </c>
      <c r="Z168" s="9" t="e">
        <f t="shared" si="39"/>
        <v>#DIV/0!</v>
      </c>
      <c r="AA168" s="9">
        <f t="shared" si="31"/>
        <v>0</v>
      </c>
      <c r="AC168" s="5"/>
      <c r="AD168">
        <f t="shared" si="45"/>
        <v>-276</v>
      </c>
      <c r="AE168">
        <f t="shared" si="46"/>
        <v>-7.9357908913043484</v>
      </c>
    </row>
    <row r="169" spans="1:31" x14ac:dyDescent="0.45">
      <c r="A169">
        <v>2015</v>
      </c>
      <c r="B169" s="18">
        <v>14.641197999999999</v>
      </c>
      <c r="C169" s="18">
        <v>11.942551</v>
      </c>
      <c r="D169" s="18">
        <v>6.7473929999999998</v>
      </c>
      <c r="E169" s="18">
        <v>1.7734350000000001</v>
      </c>
      <c r="F169" s="18">
        <v>6.2417199999999999</v>
      </c>
      <c r="H169">
        <f t="shared" si="40"/>
        <v>1503.4590980000003</v>
      </c>
      <c r="I169">
        <f t="shared" si="41"/>
        <v>728.16548499999999</v>
      </c>
      <c r="J169">
        <f t="shared" si="34"/>
        <v>2231.6245830000003</v>
      </c>
      <c r="L169" s="2">
        <v>2015</v>
      </c>
      <c r="M169" s="9">
        <f>'Energy demand time series'!C68*0.000000000001</f>
        <v>0</v>
      </c>
      <c r="N169" s="9">
        <f>'Energy demand time series'!B68*0.000000000001</f>
        <v>0</v>
      </c>
      <c r="O169" s="9">
        <f>'Energy demand time series'!D68*0.000000000001</f>
        <v>0</v>
      </c>
      <c r="P169" s="9">
        <f>Q169-SUM(M169:O169)</f>
        <v>0</v>
      </c>
      <c r="Q169" s="9">
        <f>'Energy demand time series'!I68*0.000000000001</f>
        <v>0</v>
      </c>
      <c r="S169" s="9" t="e">
        <f>B169/M169</f>
        <v>#DIV/0!</v>
      </c>
      <c r="T169" s="9" t="e">
        <f t="shared" ref="T169" si="77">C169/N169</f>
        <v>#DIV/0!</v>
      </c>
      <c r="U169" s="9" t="e">
        <f t="shared" ref="U169" si="78">D169/O169</f>
        <v>#DIV/0!</v>
      </c>
      <c r="V169" s="9"/>
      <c r="W169">
        <v>2015</v>
      </c>
      <c r="X169" s="9" t="e">
        <f t="shared" si="37"/>
        <v>#DIV/0!</v>
      </c>
      <c r="Y169" s="9" t="e">
        <f t="shared" si="38"/>
        <v>#DIV/0!</v>
      </c>
      <c r="Z169" s="9" t="e">
        <f t="shared" si="39"/>
        <v>#DIV/0!</v>
      </c>
      <c r="AA169" s="9">
        <f t="shared" si="31"/>
        <v>0</v>
      </c>
      <c r="AC169" s="5"/>
      <c r="AD169">
        <f t="shared" si="45"/>
        <v>-276</v>
      </c>
      <c r="AE169">
        <f t="shared" si="46"/>
        <v>-8.0855963152173924</v>
      </c>
    </row>
    <row r="170" spans="1:31" x14ac:dyDescent="0.45">
      <c r="A170">
        <v>2016</v>
      </c>
      <c r="B170" s="18">
        <v>14.440880999999999</v>
      </c>
      <c r="C170" s="18">
        <v>12.123426</v>
      </c>
      <c r="D170" s="18">
        <v>6.8849840000000002</v>
      </c>
      <c r="E170" s="18">
        <v>1.7998499999999999</v>
      </c>
      <c r="F170" s="18">
        <v>5.633057</v>
      </c>
      <c r="H170">
        <f t="shared" si="40"/>
        <v>1538.7082390000003</v>
      </c>
      <c r="I170">
        <f t="shared" si="41"/>
        <v>733.798542</v>
      </c>
      <c r="J170">
        <f t="shared" si="34"/>
        <v>2272.506781</v>
      </c>
      <c r="L170" s="2">
        <v>2016</v>
      </c>
      <c r="M170" s="9">
        <f>'Energy demand time series'!C69*0.000000000001</f>
        <v>0</v>
      </c>
      <c r="N170" s="9">
        <f>'Energy demand time series'!B69*0.000000000001</f>
        <v>0</v>
      </c>
      <c r="O170" s="9">
        <f>'Energy demand time series'!D69*0.000000000001</f>
        <v>0</v>
      </c>
      <c r="P170" s="9">
        <f>Q170-SUM(M170:O170)</f>
        <v>0</v>
      </c>
      <c r="Q170" s="9">
        <f>'Energy demand time series'!I69*0.000000000001</f>
        <v>0</v>
      </c>
      <c r="S170" s="9" t="e">
        <f>B170/M170</f>
        <v>#DIV/0!</v>
      </c>
      <c r="T170" s="9" t="e">
        <f t="shared" ref="T170:T171" si="79">C170/N170</f>
        <v>#DIV/0!</v>
      </c>
      <c r="U170" s="9" t="e">
        <f t="shared" ref="U170:U171" si="80">D170/O170</f>
        <v>#DIV/0!</v>
      </c>
      <c r="V170" s="9"/>
      <c r="W170">
        <v>2016</v>
      </c>
      <c r="X170" s="9" t="e">
        <f t="shared" si="37"/>
        <v>#DIV/0!</v>
      </c>
      <c r="Y170" s="9" t="e">
        <f t="shared" si="38"/>
        <v>#DIV/0!</v>
      </c>
      <c r="Z170" s="9" t="e">
        <f t="shared" si="39"/>
        <v>#DIV/0!</v>
      </c>
      <c r="AA170" s="9">
        <f t="shared" si="31"/>
        <v>0</v>
      </c>
      <c r="AC170" s="5"/>
      <c r="AD170">
        <f t="shared" si="45"/>
        <v>-276</v>
      </c>
      <c r="AE170">
        <f t="shared" si="46"/>
        <v>-8.2337202210144937</v>
      </c>
    </row>
    <row r="171" spans="1:31" x14ac:dyDescent="0.45">
      <c r="A171">
        <v>2017</v>
      </c>
      <c r="B171" s="18">
        <v>14.483732</v>
      </c>
      <c r="C171" s="18">
        <v>12.274686000000001</v>
      </c>
      <c r="D171" s="18">
        <v>7.1011559999999996</v>
      </c>
      <c r="E171" s="18">
        <v>1.8193440000000001</v>
      </c>
      <c r="F171" s="18">
        <v>5.382504</v>
      </c>
      <c r="H171">
        <f t="shared" si="40"/>
        <v>1574.3871570000003</v>
      </c>
      <c r="I171">
        <f t="shared" si="41"/>
        <v>739.18104600000004</v>
      </c>
      <c r="J171">
        <f t="shared" si="34"/>
        <v>2313.5682030000003</v>
      </c>
      <c r="L171" s="2">
        <v>2017</v>
      </c>
      <c r="M171" s="9">
        <f>'Energy demand time series'!C70*0.000000000001</f>
        <v>0</v>
      </c>
      <c r="N171" s="9">
        <f>'Energy demand time series'!B70*0.000000000001</f>
        <v>0</v>
      </c>
      <c r="O171" s="9">
        <f>'Energy demand time series'!D70*0.000000000001</f>
        <v>0</v>
      </c>
      <c r="P171" s="9">
        <f>Q171-SUM(M171:O171)</f>
        <v>0</v>
      </c>
      <c r="Q171" s="9">
        <f>'Energy demand time series'!I70*0.000000000001</f>
        <v>0</v>
      </c>
      <c r="S171" s="9" t="e">
        <f>B171/M171</f>
        <v>#DIV/0!</v>
      </c>
      <c r="T171" s="9" t="e">
        <f t="shared" si="79"/>
        <v>#DIV/0!</v>
      </c>
      <c r="U171" s="9" t="e">
        <f t="shared" si="80"/>
        <v>#DIV/0!</v>
      </c>
      <c r="V171" s="9"/>
      <c r="W171">
        <v>2017</v>
      </c>
      <c r="X171" s="9" t="e">
        <f t="shared" si="37"/>
        <v>#DIV/0!</v>
      </c>
      <c r="Y171" s="9" t="e">
        <f t="shared" si="38"/>
        <v>#DIV/0!</v>
      </c>
      <c r="Z171" s="9" t="e">
        <f t="shared" si="39"/>
        <v>#DIV/0!</v>
      </c>
      <c r="AA171" s="9">
        <f t="shared" si="31"/>
        <v>0</v>
      </c>
      <c r="AC171" s="5"/>
      <c r="AD171">
        <f t="shared" si="45"/>
        <v>-276</v>
      </c>
      <c r="AE171">
        <f t="shared" si="46"/>
        <v>-8.3824934891304359</v>
      </c>
    </row>
    <row r="172" spans="1:31" x14ac:dyDescent="0.45">
      <c r="A172">
        <v>2018</v>
      </c>
      <c r="B172" s="18">
        <v>14.680381000000001</v>
      </c>
      <c r="C172" s="18">
        <v>12.425535999999999</v>
      </c>
      <c r="D172" s="18">
        <v>7.485188</v>
      </c>
      <c r="E172" s="18">
        <v>1.850069</v>
      </c>
      <c r="F172" s="18">
        <v>5.5284230000000001</v>
      </c>
      <c r="H172">
        <f t="shared" si="40"/>
        <v>1610.8283310000004</v>
      </c>
      <c r="I172">
        <f t="shared" si="41"/>
        <v>744.70946900000001</v>
      </c>
      <c r="J172">
        <f t="shared" si="34"/>
        <v>2355.5378000000005</v>
      </c>
      <c r="S172" s="9" t="e">
        <f>S171</f>
        <v>#DIV/0!</v>
      </c>
      <c r="T172" s="9" t="e">
        <f t="shared" ref="T172:U172" si="81">T171</f>
        <v>#DIV/0!</v>
      </c>
      <c r="U172" s="9" t="e">
        <f t="shared" si="81"/>
        <v>#DIV/0!</v>
      </c>
      <c r="W172">
        <v>2018</v>
      </c>
      <c r="X172" s="9" t="e">
        <f t="shared" ref="X172" si="82">B172/S172</f>
        <v>#DIV/0!</v>
      </c>
      <c r="Y172" s="9" t="e">
        <f t="shared" ref="Y172" si="83">C172/T172</f>
        <v>#DIV/0!</v>
      </c>
      <c r="Z172" s="9" t="e">
        <f t="shared" ref="Z172" si="84">D172/U172</f>
        <v>#DIV/0!</v>
      </c>
      <c r="AA172" s="9">
        <f>AA171</f>
        <v>0</v>
      </c>
      <c r="AC172" s="5"/>
      <c r="AD172">
        <f t="shared" si="45"/>
        <v>-276</v>
      </c>
      <c r="AE172">
        <f t="shared" si="46"/>
        <v>-8.5345572463768136</v>
      </c>
    </row>
    <row r="173" spans="1:31" x14ac:dyDescent="0.45">
      <c r="A173">
        <v>2019</v>
      </c>
      <c r="J173">
        <f>AD173*AE1</f>
        <v>1690.2191860769235</v>
      </c>
      <c r="AC173" s="5"/>
      <c r="AD173">
        <f t="shared" si="45"/>
        <v>-276</v>
      </c>
      <c r="AE173">
        <f t="shared" si="46"/>
        <v>-6.1239825582497227</v>
      </c>
    </row>
    <row r="174" spans="1:31" x14ac:dyDescent="0.45">
      <c r="AC174" t="s">
        <v>105</v>
      </c>
    </row>
    <row r="175" spans="1:31" x14ac:dyDescent="0.45">
      <c r="AC175" s="6" t="s">
        <v>106</v>
      </c>
    </row>
    <row r="178" spans="28:29" x14ac:dyDescent="0.45">
      <c r="AB178" t="s">
        <v>99</v>
      </c>
    </row>
    <row r="179" spans="28:29" x14ac:dyDescent="0.45">
      <c r="AC179" t="e">
        <f>PEARSON(AC134:AC173,J134:J173)</f>
        <v>#DIV/0!</v>
      </c>
    </row>
  </sheetData>
  <hyperlinks>
    <hyperlink ref="B1" r:id="rId1"/>
    <hyperlink ref="AC175" r:id="rId2"/>
    <hyperlink ref="AI1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B64" sqref="B64"/>
    </sheetView>
  </sheetViews>
  <sheetFormatPr baseColWidth="10" defaultRowHeight="16" x14ac:dyDescent="0.45"/>
  <sheetData>
    <row r="1" spans="1:18" x14ac:dyDescent="0.45">
      <c r="K1" t="s">
        <v>86</v>
      </c>
      <c r="L1" t="s">
        <v>110</v>
      </c>
      <c r="M1" s="6" t="s">
        <v>111</v>
      </c>
      <c r="O1" t="s">
        <v>112</v>
      </c>
    </row>
    <row r="2" spans="1:18" x14ac:dyDescent="0.45">
      <c r="A2" t="s">
        <v>98</v>
      </c>
      <c r="B2" t="s">
        <v>94</v>
      </c>
      <c r="C2" t="s">
        <v>95</v>
      </c>
      <c r="D2" t="s">
        <v>96</v>
      </c>
      <c r="E2" t="s">
        <v>90</v>
      </c>
      <c r="F2" t="s">
        <v>97</v>
      </c>
      <c r="K2" s="5">
        <v>70</v>
      </c>
      <c r="L2" s="5">
        <v>0.25</v>
      </c>
      <c r="M2" s="5">
        <v>0.48</v>
      </c>
      <c r="N2" s="5">
        <v>0.43</v>
      </c>
    </row>
    <row r="3" spans="1:18" x14ac:dyDescent="0.45">
      <c r="B3" t="s">
        <v>85</v>
      </c>
    </row>
    <row r="4" spans="1:18" x14ac:dyDescent="0.45">
      <c r="A4" t="s">
        <v>105</v>
      </c>
      <c r="B4" s="6" t="s">
        <v>84</v>
      </c>
      <c r="K4" t="s">
        <v>46</v>
      </c>
    </row>
    <row r="5" spans="1:18" x14ac:dyDescent="0.45">
      <c r="A5" t="s">
        <v>83</v>
      </c>
      <c r="B5" s="16" t="s">
        <v>87</v>
      </c>
      <c r="C5" s="16" t="s">
        <v>88</v>
      </c>
      <c r="D5" s="16" t="s">
        <v>89</v>
      </c>
      <c r="E5" s="16" t="s">
        <v>30</v>
      </c>
      <c r="F5" s="17" t="s">
        <v>87</v>
      </c>
      <c r="G5" s="17" t="s">
        <v>88</v>
      </c>
      <c r="H5" s="17" t="s">
        <v>89</v>
      </c>
      <c r="I5" s="17" t="s">
        <v>30</v>
      </c>
      <c r="K5" s="16" t="s">
        <v>87</v>
      </c>
      <c r="L5" s="16" t="s">
        <v>88</v>
      </c>
      <c r="M5" s="16" t="s">
        <v>89</v>
      </c>
      <c r="N5" s="16" t="s">
        <v>30</v>
      </c>
      <c r="O5" s="17" t="s">
        <v>87</v>
      </c>
      <c r="P5" s="17" t="s">
        <v>88</v>
      </c>
      <c r="Q5" s="17" t="s">
        <v>89</v>
      </c>
      <c r="R5" s="17" t="s">
        <v>30</v>
      </c>
    </row>
    <row r="6" spans="1:18" x14ac:dyDescent="0.45">
      <c r="A6">
        <v>1965</v>
      </c>
      <c r="B6" s="5"/>
      <c r="C6" s="5"/>
      <c r="D6" s="5"/>
      <c r="E6" s="5"/>
      <c r="F6" s="5"/>
      <c r="G6" s="5"/>
      <c r="H6" s="5"/>
      <c r="I6" s="5"/>
      <c r="K6">
        <f t="shared" ref="K6:K37" si="0">B6/(365.25*24)</f>
        <v>0</v>
      </c>
      <c r="L6">
        <f t="shared" ref="L6:L37" si="1">C6/(365.25*24)</f>
        <v>0</v>
      </c>
      <c r="M6">
        <f t="shared" ref="M6:M37" si="2">D6/(365.25*24)</f>
        <v>0</v>
      </c>
      <c r="N6">
        <f t="shared" ref="N6:N37" si="3">E6/(365.25*24)</f>
        <v>0</v>
      </c>
      <c r="O6">
        <f t="shared" ref="O6:R6" si="4">F6/(365.25*24)</f>
        <v>0</v>
      </c>
      <c r="P6">
        <f t="shared" si="4"/>
        <v>0</v>
      </c>
      <c r="Q6">
        <f t="shared" si="4"/>
        <v>0</v>
      </c>
      <c r="R6">
        <f t="shared" si="4"/>
        <v>0</v>
      </c>
    </row>
    <row r="7" spans="1:18" x14ac:dyDescent="0.45">
      <c r="A7">
        <v>1966</v>
      </c>
      <c r="B7" s="5"/>
      <c r="C7" s="5"/>
      <c r="D7" s="5"/>
      <c r="E7" s="5"/>
      <c r="F7" s="5"/>
      <c r="G7" s="5"/>
      <c r="H7" s="5"/>
      <c r="I7" s="5"/>
      <c r="K7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ref="O7:O38" si="5">F7/(365.25*24)</f>
        <v>0</v>
      </c>
      <c r="P7">
        <f t="shared" ref="P7:P38" si="6">G7/(365.25*24)</f>
        <v>0</v>
      </c>
      <c r="Q7">
        <f t="shared" ref="Q7:Q38" si="7">H7/(365.25*24)</f>
        <v>0</v>
      </c>
      <c r="R7">
        <f t="shared" ref="R7:R38" si="8">I7/(365.25*24)</f>
        <v>0</v>
      </c>
    </row>
    <row r="8" spans="1:18" x14ac:dyDescent="0.45">
      <c r="A8">
        <v>1967</v>
      </c>
      <c r="B8" s="5"/>
      <c r="C8" s="5"/>
      <c r="D8" s="5"/>
      <c r="E8" s="5"/>
      <c r="F8" s="5"/>
      <c r="G8" s="5"/>
      <c r="H8" s="5"/>
      <c r="I8" s="5"/>
      <c r="K8">
        <f t="shared" si="0"/>
        <v>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</row>
    <row r="9" spans="1:18" x14ac:dyDescent="0.45">
      <c r="A9">
        <v>1968</v>
      </c>
      <c r="B9" s="5"/>
      <c r="C9" s="5"/>
      <c r="D9" s="5"/>
      <c r="E9" s="5"/>
      <c r="F9" s="5"/>
      <c r="G9" s="5"/>
      <c r="H9" s="5"/>
      <c r="I9" s="5"/>
      <c r="K9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</row>
    <row r="10" spans="1:18" x14ac:dyDescent="0.45">
      <c r="A10">
        <v>1969</v>
      </c>
      <c r="B10" s="5"/>
      <c r="C10" s="5"/>
      <c r="D10" s="5"/>
      <c r="E10" s="5"/>
      <c r="F10" s="5"/>
      <c r="G10" s="5"/>
      <c r="H10" s="5"/>
      <c r="I10" s="5"/>
      <c r="K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</row>
    <row r="11" spans="1:18" x14ac:dyDescent="0.45">
      <c r="A11">
        <v>1970</v>
      </c>
      <c r="B11" s="5"/>
      <c r="C11" s="5"/>
      <c r="D11" s="5"/>
      <c r="E11" s="5"/>
      <c r="F11" s="5"/>
      <c r="G11" s="5"/>
      <c r="H11" s="5"/>
      <c r="I11" s="5"/>
      <c r="K11">
        <f t="shared" si="0"/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</row>
    <row r="12" spans="1:18" x14ac:dyDescent="0.45">
      <c r="A12">
        <v>1971</v>
      </c>
      <c r="B12" s="5"/>
      <c r="C12" s="5"/>
      <c r="D12" s="5"/>
      <c r="E12" s="5"/>
      <c r="F12" s="5"/>
      <c r="G12" s="5"/>
      <c r="H12" s="5"/>
      <c r="I12" s="5"/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</row>
    <row r="13" spans="1:18" x14ac:dyDescent="0.45">
      <c r="A13">
        <v>1972</v>
      </c>
      <c r="B13" s="5"/>
      <c r="C13" s="5"/>
      <c r="D13" s="5"/>
      <c r="E13" s="5"/>
      <c r="F13" s="5"/>
      <c r="G13" s="5"/>
      <c r="H13" s="5"/>
      <c r="I13" s="5"/>
      <c r="K13">
        <f t="shared" si="0"/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</row>
    <row r="14" spans="1:18" x14ac:dyDescent="0.45">
      <c r="A14">
        <v>1973</v>
      </c>
      <c r="B14" s="5"/>
      <c r="C14" s="5"/>
      <c r="D14" s="5"/>
      <c r="E14" s="5"/>
      <c r="F14" s="5"/>
      <c r="G14" s="5"/>
      <c r="H14" s="5"/>
      <c r="I14" s="5"/>
      <c r="K1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</row>
    <row r="15" spans="1:18" x14ac:dyDescent="0.45">
      <c r="A15">
        <v>1974</v>
      </c>
      <c r="B15" s="5"/>
      <c r="C15" s="5"/>
      <c r="D15" s="5"/>
      <c r="E15" s="5"/>
      <c r="F15" s="5"/>
      <c r="G15" s="5"/>
      <c r="H15" s="5"/>
      <c r="I15" s="5"/>
      <c r="K15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</row>
    <row r="16" spans="1:18" x14ac:dyDescent="0.45">
      <c r="A16">
        <v>1975</v>
      </c>
      <c r="B16" s="5"/>
      <c r="C16" s="5"/>
      <c r="D16" s="5"/>
      <c r="E16" s="5"/>
      <c r="F16" s="5"/>
      <c r="G16" s="5"/>
      <c r="H16" s="5"/>
      <c r="I16" s="5"/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</row>
    <row r="17" spans="1:18" x14ac:dyDescent="0.45">
      <c r="A17">
        <v>1976</v>
      </c>
      <c r="B17" s="5"/>
      <c r="C17" s="5"/>
      <c r="D17" s="5"/>
      <c r="E17" s="5"/>
      <c r="F17" s="5"/>
      <c r="G17" s="5"/>
      <c r="H17" s="5"/>
      <c r="I17" s="5"/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</row>
    <row r="18" spans="1:18" x14ac:dyDescent="0.45">
      <c r="A18">
        <v>1977</v>
      </c>
      <c r="B18" s="5"/>
      <c r="C18" s="5"/>
      <c r="D18" s="5"/>
      <c r="E18" s="5"/>
      <c r="F18" s="5"/>
      <c r="G18" s="5"/>
      <c r="H18" s="5"/>
      <c r="I18" s="5"/>
      <c r="K18">
        <f t="shared" si="0"/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</row>
    <row r="19" spans="1:18" x14ac:dyDescent="0.45">
      <c r="A19">
        <v>1978</v>
      </c>
      <c r="B19" s="5"/>
      <c r="C19" s="5"/>
      <c r="D19" s="5"/>
      <c r="E19" s="5"/>
      <c r="F19" s="5"/>
      <c r="G19" s="5"/>
      <c r="H19" s="5"/>
      <c r="I19" s="5"/>
      <c r="K19">
        <f t="shared" si="0"/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</row>
    <row r="20" spans="1:18" x14ac:dyDescent="0.45">
      <c r="A20">
        <v>1979</v>
      </c>
      <c r="B20" s="5"/>
      <c r="C20" s="5"/>
      <c r="D20" s="5"/>
      <c r="E20" s="5"/>
      <c r="F20" s="5"/>
      <c r="G20" s="5"/>
      <c r="H20" s="5"/>
      <c r="I20" s="5"/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</row>
    <row r="21" spans="1:18" x14ac:dyDescent="0.45">
      <c r="A21">
        <v>1980</v>
      </c>
      <c r="B21" s="5"/>
      <c r="C21" s="5"/>
      <c r="D21" s="5"/>
      <c r="E21" s="5"/>
      <c r="F21" s="5"/>
      <c r="G21" s="5"/>
      <c r="H21" s="5"/>
      <c r="I21" s="5"/>
      <c r="K21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</row>
    <row r="22" spans="1:18" x14ac:dyDescent="0.45">
      <c r="A22">
        <v>1981</v>
      </c>
      <c r="B22" s="5"/>
      <c r="C22" s="5"/>
      <c r="D22" s="5"/>
      <c r="E22" s="5"/>
      <c r="F22" s="5"/>
      <c r="G22" s="5"/>
      <c r="H22" s="5"/>
      <c r="I22" s="5"/>
      <c r="K22">
        <f t="shared" si="0"/>
        <v>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</row>
    <row r="23" spans="1:18" x14ac:dyDescent="0.45">
      <c r="A23">
        <v>1982</v>
      </c>
      <c r="B23" s="5"/>
      <c r="C23" s="5"/>
      <c r="D23" s="5"/>
      <c r="E23" s="5"/>
      <c r="F23" s="5"/>
      <c r="G23" s="5"/>
      <c r="H23" s="5"/>
      <c r="I23" s="5"/>
      <c r="K23">
        <f t="shared" si="0"/>
        <v>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</row>
    <row r="24" spans="1:18" x14ac:dyDescent="0.45">
      <c r="A24">
        <v>1983</v>
      </c>
      <c r="B24" s="5"/>
      <c r="C24" s="5"/>
      <c r="D24" s="5"/>
      <c r="E24" s="5"/>
      <c r="F24" s="5"/>
      <c r="G24" s="5"/>
      <c r="H24" s="5"/>
      <c r="I24" s="5"/>
      <c r="K2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</row>
    <row r="25" spans="1:18" x14ac:dyDescent="0.45">
      <c r="A25">
        <v>1984</v>
      </c>
      <c r="B25" s="5"/>
      <c r="C25" s="5"/>
      <c r="D25" s="5"/>
      <c r="E25" s="5"/>
      <c r="F25" s="5"/>
      <c r="G25" s="5"/>
      <c r="H25" s="5"/>
      <c r="I25" s="5"/>
      <c r="K25">
        <f t="shared" si="0"/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</row>
    <row r="26" spans="1:18" x14ac:dyDescent="0.45">
      <c r="A26">
        <v>1985</v>
      </c>
      <c r="B26" s="5"/>
      <c r="C26" s="5"/>
      <c r="D26" s="5"/>
      <c r="E26" s="5"/>
      <c r="F26" s="5"/>
      <c r="G26" s="5"/>
      <c r="H26" s="5"/>
      <c r="I26" s="5"/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</row>
    <row r="27" spans="1:18" x14ac:dyDescent="0.45">
      <c r="A27">
        <v>1986</v>
      </c>
      <c r="B27" s="5"/>
      <c r="C27" s="5"/>
      <c r="D27" s="5"/>
      <c r="E27" s="5"/>
      <c r="F27" s="5"/>
      <c r="G27" s="5"/>
      <c r="H27" s="5"/>
      <c r="I27" s="5"/>
      <c r="K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</row>
    <row r="28" spans="1:18" x14ac:dyDescent="0.45">
      <c r="A28">
        <v>1987</v>
      </c>
      <c r="B28" s="5"/>
      <c r="C28" s="5"/>
      <c r="D28" s="5"/>
      <c r="E28" s="5"/>
      <c r="F28" s="5"/>
      <c r="G28" s="5"/>
      <c r="H28" s="5"/>
      <c r="I28" s="5"/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</row>
    <row r="29" spans="1:18" x14ac:dyDescent="0.45">
      <c r="A29">
        <v>1988</v>
      </c>
      <c r="B29" s="5"/>
      <c r="C29" s="5"/>
      <c r="D29" s="5"/>
      <c r="E29" s="5"/>
      <c r="F29" s="5"/>
      <c r="G29" s="5"/>
      <c r="H29" s="5"/>
      <c r="I29" s="5"/>
      <c r="K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</row>
    <row r="30" spans="1:18" x14ac:dyDescent="0.45">
      <c r="A30">
        <v>1989</v>
      </c>
      <c r="B30" s="5"/>
      <c r="C30" s="5"/>
      <c r="D30" s="5"/>
      <c r="E30" s="5"/>
      <c r="F30" s="5"/>
      <c r="G30" s="5"/>
      <c r="H30" s="5"/>
      <c r="I30" s="5"/>
      <c r="K30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</row>
    <row r="31" spans="1:18" x14ac:dyDescent="0.45">
      <c r="A31">
        <v>1990</v>
      </c>
      <c r="B31" s="5"/>
      <c r="C31" s="5"/>
      <c r="D31" s="5"/>
      <c r="E31" s="5"/>
      <c r="F31" s="5"/>
      <c r="G31" s="5"/>
      <c r="H31" s="5"/>
      <c r="I31" s="5"/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</row>
    <row r="32" spans="1:18" x14ac:dyDescent="0.45">
      <c r="A32">
        <v>1991</v>
      </c>
      <c r="B32" s="5"/>
      <c r="C32" s="5"/>
      <c r="D32" s="5"/>
      <c r="E32" s="5"/>
      <c r="F32" s="5"/>
      <c r="G32" s="5"/>
      <c r="H32" s="5"/>
      <c r="I32" s="5"/>
      <c r="K32">
        <f t="shared" si="0"/>
        <v>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</row>
    <row r="33" spans="1:18" x14ac:dyDescent="0.45">
      <c r="A33">
        <v>1992</v>
      </c>
      <c r="B33" s="5"/>
      <c r="C33" s="5"/>
      <c r="D33" s="5"/>
      <c r="E33" s="5"/>
      <c r="F33" s="5"/>
      <c r="G33" s="5"/>
      <c r="H33" s="5"/>
      <c r="I33" s="5"/>
      <c r="K33">
        <f t="shared" si="0"/>
        <v>0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</row>
    <row r="34" spans="1:18" x14ac:dyDescent="0.45">
      <c r="A34">
        <v>1993</v>
      </c>
      <c r="B34" s="5"/>
      <c r="C34" s="5"/>
      <c r="D34" s="5"/>
      <c r="E34" s="5"/>
      <c r="F34" s="5"/>
      <c r="G34" s="5"/>
      <c r="H34" s="5"/>
      <c r="I34" s="5"/>
      <c r="K34">
        <f t="shared" si="0"/>
        <v>0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</row>
    <row r="35" spans="1:18" x14ac:dyDescent="0.45">
      <c r="A35">
        <v>1994</v>
      </c>
      <c r="B35" s="5"/>
      <c r="C35" s="5"/>
      <c r="D35" s="5"/>
      <c r="E35" s="5"/>
      <c r="F35" s="5"/>
      <c r="G35" s="5"/>
      <c r="H35" s="5"/>
      <c r="I35" s="5"/>
      <c r="K35">
        <f t="shared" si="0"/>
        <v>0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</row>
    <row r="36" spans="1:18" x14ac:dyDescent="0.45">
      <c r="A36">
        <v>1995</v>
      </c>
      <c r="B36" s="5"/>
      <c r="C36" s="5"/>
      <c r="D36" s="5"/>
      <c r="E36" s="5"/>
      <c r="F36" s="5"/>
      <c r="G36" s="5"/>
      <c r="H36" s="5"/>
      <c r="I36" s="5"/>
      <c r="K36">
        <f t="shared" si="0"/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</row>
    <row r="37" spans="1:18" x14ac:dyDescent="0.45">
      <c r="A37">
        <v>1996</v>
      </c>
      <c r="B37" s="5"/>
      <c r="C37" s="5"/>
      <c r="D37" s="5"/>
      <c r="E37" s="5"/>
      <c r="F37" s="5"/>
      <c r="G37" s="5"/>
      <c r="H37" s="5"/>
      <c r="I37" s="5"/>
      <c r="K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</row>
    <row r="38" spans="1:18" x14ac:dyDescent="0.45">
      <c r="A38">
        <v>1997</v>
      </c>
      <c r="B38" s="5"/>
      <c r="C38" s="5"/>
      <c r="D38" s="5"/>
      <c r="E38" s="5"/>
      <c r="F38" s="5"/>
      <c r="G38" s="5"/>
      <c r="H38" s="5"/>
      <c r="I38" s="5"/>
      <c r="K38">
        <f t="shared" ref="K38:K60" si="9">B38/(365.25*24)</f>
        <v>0</v>
      </c>
      <c r="L38">
        <f t="shared" ref="L38:L60" si="10">C38/(365.25*24)</f>
        <v>0</v>
      </c>
      <c r="M38">
        <f t="shared" ref="M38:M60" si="11">D38/(365.25*24)</f>
        <v>0</v>
      </c>
      <c r="N38">
        <f t="shared" ref="N38:N60" si="12">E38/(365.25*24)</f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</row>
    <row r="39" spans="1:18" x14ac:dyDescent="0.45">
      <c r="A39">
        <v>1998</v>
      </c>
      <c r="B39" s="5"/>
      <c r="C39" s="5"/>
      <c r="D39" s="5"/>
      <c r="E39" s="5"/>
      <c r="F39" s="5"/>
      <c r="G39" s="5"/>
      <c r="H39" s="5"/>
      <c r="I39" s="5"/>
      <c r="K39">
        <f t="shared" si="9"/>
        <v>0</v>
      </c>
      <c r="L39">
        <f t="shared" si="10"/>
        <v>0</v>
      </c>
      <c r="M39">
        <f t="shared" si="11"/>
        <v>0</v>
      </c>
      <c r="N39">
        <f t="shared" si="12"/>
        <v>0</v>
      </c>
      <c r="O39">
        <f t="shared" ref="O39:O60" si="13">F39/(365.25*24)</f>
        <v>0</v>
      </c>
      <c r="P39">
        <f t="shared" ref="P39:P60" si="14">G39/(365.25*24)</f>
        <v>0</v>
      </c>
      <c r="Q39">
        <f t="shared" ref="Q39:Q60" si="15">H39/(365.25*24)</f>
        <v>0</v>
      </c>
      <c r="R39">
        <f t="shared" ref="R39:R60" si="16">I39/(365.25*24)</f>
        <v>0</v>
      </c>
    </row>
    <row r="40" spans="1:18" x14ac:dyDescent="0.45">
      <c r="A40">
        <v>1999</v>
      </c>
      <c r="B40" s="5"/>
      <c r="C40" s="5"/>
      <c r="D40" s="5"/>
      <c r="E40" s="5"/>
      <c r="F40" s="5"/>
      <c r="G40" s="5"/>
      <c r="H40" s="5"/>
      <c r="I40" s="5"/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>
        <f t="shared" si="15"/>
        <v>0</v>
      </c>
      <c r="R40">
        <f t="shared" si="16"/>
        <v>0</v>
      </c>
    </row>
    <row r="41" spans="1:18" x14ac:dyDescent="0.45">
      <c r="A41">
        <v>2000</v>
      </c>
      <c r="B41" s="5"/>
      <c r="C41" s="5"/>
      <c r="D41" s="5"/>
      <c r="E41" s="5"/>
      <c r="F41" s="5"/>
      <c r="G41" s="5"/>
      <c r="H41" s="5"/>
      <c r="I41" s="5"/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0</v>
      </c>
      <c r="R41">
        <f t="shared" si="16"/>
        <v>0</v>
      </c>
    </row>
    <row r="42" spans="1:18" x14ac:dyDescent="0.45">
      <c r="A42">
        <v>2001</v>
      </c>
      <c r="B42" s="5"/>
      <c r="C42" s="5"/>
      <c r="D42" s="5"/>
      <c r="E42" s="5"/>
      <c r="F42" s="5"/>
      <c r="G42" s="5"/>
      <c r="H42" s="5"/>
      <c r="I42" s="5"/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>
        <f t="shared" si="15"/>
        <v>0</v>
      </c>
      <c r="R42">
        <f t="shared" si="16"/>
        <v>0</v>
      </c>
    </row>
    <row r="43" spans="1:18" x14ac:dyDescent="0.45">
      <c r="A43">
        <v>2002</v>
      </c>
      <c r="B43" s="5"/>
      <c r="C43" s="5"/>
      <c r="D43" s="5"/>
      <c r="E43" s="5"/>
      <c r="F43" s="5"/>
      <c r="G43" s="5"/>
      <c r="H43" s="5"/>
      <c r="I43" s="5"/>
      <c r="K43">
        <f t="shared" si="9"/>
        <v>0</v>
      </c>
      <c r="L43">
        <f t="shared" si="10"/>
        <v>0</v>
      </c>
      <c r="M43">
        <f t="shared" si="11"/>
        <v>0</v>
      </c>
      <c r="N43">
        <f t="shared" si="12"/>
        <v>0</v>
      </c>
      <c r="O43">
        <f t="shared" si="13"/>
        <v>0</v>
      </c>
      <c r="P43">
        <f t="shared" si="14"/>
        <v>0</v>
      </c>
      <c r="Q43">
        <f t="shared" si="15"/>
        <v>0</v>
      </c>
      <c r="R43">
        <f t="shared" si="16"/>
        <v>0</v>
      </c>
    </row>
    <row r="44" spans="1:18" x14ac:dyDescent="0.45">
      <c r="A44">
        <v>2003</v>
      </c>
      <c r="B44" s="5"/>
      <c r="C44" s="5"/>
      <c r="D44" s="5"/>
      <c r="E44" s="5"/>
      <c r="F44" s="5"/>
      <c r="G44" s="5"/>
      <c r="H44" s="5"/>
      <c r="I44" s="5"/>
      <c r="K44">
        <f t="shared" si="9"/>
        <v>0</v>
      </c>
      <c r="L44">
        <f t="shared" si="10"/>
        <v>0</v>
      </c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</row>
    <row r="45" spans="1:18" x14ac:dyDescent="0.45">
      <c r="A45">
        <v>2004</v>
      </c>
      <c r="B45" s="5"/>
      <c r="C45" s="5"/>
      <c r="D45" s="5"/>
      <c r="E45" s="5"/>
      <c r="F45" s="5"/>
      <c r="G45" s="5"/>
      <c r="H45" s="5"/>
      <c r="I45" s="5"/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</row>
    <row r="46" spans="1:18" x14ac:dyDescent="0.45">
      <c r="A46">
        <v>2005</v>
      </c>
      <c r="B46" s="5"/>
      <c r="C46" s="5"/>
      <c r="D46" s="5"/>
      <c r="E46" s="5"/>
      <c r="F46" s="5"/>
      <c r="G46" s="5"/>
      <c r="H46" s="5"/>
      <c r="I46" s="5"/>
      <c r="K46">
        <f t="shared" si="9"/>
        <v>0</v>
      </c>
      <c r="L46">
        <f t="shared" si="10"/>
        <v>0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</row>
    <row r="47" spans="1:18" x14ac:dyDescent="0.45">
      <c r="A47">
        <v>2006</v>
      </c>
      <c r="B47" s="5"/>
      <c r="C47" s="5"/>
      <c r="D47" s="5"/>
      <c r="E47" s="5"/>
      <c r="F47" s="5"/>
      <c r="G47" s="5"/>
      <c r="H47" s="5"/>
      <c r="I47" s="5"/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</row>
    <row r="48" spans="1:18" x14ac:dyDescent="0.45">
      <c r="A48">
        <v>2007</v>
      </c>
      <c r="B48" s="5"/>
      <c r="C48" s="5"/>
      <c r="D48" s="5"/>
      <c r="E48" s="5"/>
      <c r="F48" s="5"/>
      <c r="G48" s="5"/>
      <c r="H48" s="5"/>
      <c r="I48" s="5"/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</row>
    <row r="49" spans="1:18" x14ac:dyDescent="0.45">
      <c r="A49">
        <v>2008</v>
      </c>
      <c r="B49" s="5"/>
      <c r="C49" s="5"/>
      <c r="D49" s="5"/>
      <c r="E49" s="5"/>
      <c r="F49" s="5"/>
      <c r="G49" s="5"/>
      <c r="H49" s="5"/>
      <c r="I49" s="5"/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</row>
    <row r="50" spans="1:18" x14ac:dyDescent="0.45">
      <c r="A50">
        <v>2009</v>
      </c>
      <c r="B50" s="5"/>
      <c r="C50" s="5"/>
      <c r="D50" s="5"/>
      <c r="E50" s="5"/>
      <c r="F50" s="5"/>
      <c r="G50" s="5"/>
      <c r="H50" s="5"/>
      <c r="I50" s="5"/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</row>
    <row r="51" spans="1:18" x14ac:dyDescent="0.45">
      <c r="A51">
        <v>2010</v>
      </c>
      <c r="B51" s="5"/>
      <c r="C51" s="5"/>
      <c r="D51" s="5"/>
      <c r="E51" s="5"/>
      <c r="F51" s="5"/>
      <c r="G51" s="5"/>
      <c r="H51" s="5"/>
      <c r="I51" s="5"/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</row>
    <row r="52" spans="1:18" x14ac:dyDescent="0.45">
      <c r="A52">
        <v>2011</v>
      </c>
      <c r="B52" s="5"/>
      <c r="C52" s="5"/>
      <c r="D52" s="5"/>
      <c r="E52" s="5"/>
      <c r="F52" s="5"/>
      <c r="G52" s="5"/>
      <c r="H52" s="5"/>
      <c r="I52" s="5"/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>
        <f t="shared" si="15"/>
        <v>0</v>
      </c>
      <c r="R52">
        <f t="shared" si="16"/>
        <v>0</v>
      </c>
    </row>
    <row r="53" spans="1:18" x14ac:dyDescent="0.45">
      <c r="A53">
        <v>2012</v>
      </c>
      <c r="B53" s="5"/>
      <c r="C53" s="5"/>
      <c r="D53" s="5"/>
      <c r="E53" s="5"/>
      <c r="F53" s="5"/>
      <c r="G53" s="5"/>
      <c r="H53" s="5"/>
      <c r="I53" s="5"/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</row>
    <row r="54" spans="1:18" x14ac:dyDescent="0.45">
      <c r="A54">
        <v>2013</v>
      </c>
      <c r="B54" s="5"/>
      <c r="C54" s="5"/>
      <c r="D54" s="5"/>
      <c r="E54" s="5"/>
      <c r="F54" s="5"/>
      <c r="G54" s="5"/>
      <c r="H54" s="5"/>
      <c r="I54" s="5"/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</row>
    <row r="55" spans="1:18" x14ac:dyDescent="0.45">
      <c r="A55">
        <v>2014</v>
      </c>
      <c r="B55" s="5"/>
      <c r="C55" s="5"/>
      <c r="D55" s="5"/>
      <c r="E55" s="5"/>
      <c r="F55" s="5"/>
      <c r="G55" s="5"/>
      <c r="H55" s="5"/>
      <c r="I55" s="5"/>
      <c r="K55">
        <f t="shared" si="9"/>
        <v>0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</row>
    <row r="56" spans="1:18" x14ac:dyDescent="0.45">
      <c r="A56">
        <v>2015</v>
      </c>
      <c r="B56" s="5"/>
      <c r="C56" s="5"/>
      <c r="D56" s="5"/>
      <c r="E56" s="5"/>
      <c r="F56" s="5"/>
      <c r="G56" s="5"/>
      <c r="H56" s="5"/>
      <c r="I56" s="5"/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</row>
    <row r="57" spans="1:18" x14ac:dyDescent="0.45">
      <c r="A57">
        <v>2016</v>
      </c>
      <c r="B57" s="5"/>
      <c r="C57" s="5"/>
      <c r="D57" s="5"/>
      <c r="E57" s="5"/>
      <c r="F57" s="5"/>
      <c r="G57" s="5"/>
      <c r="H57" s="5"/>
      <c r="I57" s="5"/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0</v>
      </c>
      <c r="R57">
        <f t="shared" si="16"/>
        <v>0</v>
      </c>
    </row>
    <row r="58" spans="1:18" x14ac:dyDescent="0.45">
      <c r="A58">
        <v>2017</v>
      </c>
      <c r="B58" s="5"/>
      <c r="C58" s="5"/>
      <c r="D58" s="5"/>
      <c r="E58" s="5"/>
      <c r="F58" s="5"/>
      <c r="G58" s="5"/>
      <c r="H58" s="5"/>
      <c r="I58" s="5"/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</row>
    <row r="59" spans="1:18" x14ac:dyDescent="0.45">
      <c r="A59">
        <v>2018</v>
      </c>
      <c r="B59" s="5"/>
      <c r="C59" s="5"/>
      <c r="D59" s="5"/>
      <c r="E59" s="5"/>
      <c r="F59" s="5"/>
      <c r="G59" s="5"/>
      <c r="H59" s="5"/>
      <c r="I59" s="5"/>
      <c r="K59">
        <f t="shared" si="9"/>
        <v>0</v>
      </c>
      <c r="L59">
        <f t="shared" si="10"/>
        <v>0</v>
      </c>
      <c r="M59">
        <f t="shared" si="11"/>
        <v>0</v>
      </c>
      <c r="N59">
        <f t="shared" si="12"/>
        <v>0</v>
      </c>
      <c r="O59">
        <f t="shared" si="13"/>
        <v>0</v>
      </c>
      <c r="P59">
        <f t="shared" si="14"/>
        <v>0</v>
      </c>
      <c r="Q59">
        <f t="shared" si="15"/>
        <v>0</v>
      </c>
      <c r="R59">
        <f t="shared" si="16"/>
        <v>0</v>
      </c>
    </row>
    <row r="60" spans="1:18" x14ac:dyDescent="0.45">
      <c r="A60">
        <v>2019</v>
      </c>
      <c r="B60" s="5"/>
      <c r="C60" s="5"/>
      <c r="D60" s="5"/>
      <c r="E60" s="5"/>
      <c r="F60" s="5"/>
      <c r="G60" s="5"/>
      <c r="H60" s="5"/>
      <c r="I60" s="5"/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  <c r="O60">
        <f t="shared" si="13"/>
        <v>0</v>
      </c>
      <c r="P60">
        <f t="shared" si="14"/>
        <v>0</v>
      </c>
      <c r="Q60">
        <f t="shared" si="15"/>
        <v>0</v>
      </c>
      <c r="R60">
        <f t="shared" si="16"/>
        <v>0</v>
      </c>
    </row>
    <row r="63" spans="1:18" x14ac:dyDescent="0.45">
      <c r="B63" t="s">
        <v>91</v>
      </c>
    </row>
    <row r="64" spans="1:18" x14ac:dyDescent="0.45">
      <c r="A64" t="s">
        <v>105</v>
      </c>
      <c r="B64" s="6" t="s">
        <v>109</v>
      </c>
      <c r="K64" t="s">
        <v>91</v>
      </c>
    </row>
    <row r="65" spans="1:18" x14ac:dyDescent="0.45">
      <c r="B65" s="16" t="s">
        <v>92</v>
      </c>
      <c r="C65" s="16"/>
      <c r="D65" s="16"/>
      <c r="E65" s="16"/>
      <c r="F65" s="17" t="s">
        <v>93</v>
      </c>
      <c r="G65" s="17"/>
      <c r="H65" s="17"/>
      <c r="I65" s="17"/>
      <c r="K65" s="16" t="s">
        <v>92</v>
      </c>
      <c r="L65" s="16"/>
      <c r="M65" s="16"/>
      <c r="N65" s="16"/>
      <c r="O65" s="17" t="s">
        <v>93</v>
      </c>
      <c r="P65" s="17"/>
      <c r="Q65" s="17"/>
      <c r="R65" s="17"/>
    </row>
    <row r="66" spans="1:18" x14ac:dyDescent="0.45">
      <c r="A66">
        <v>2019</v>
      </c>
      <c r="B66">
        <f>B60</f>
        <v>0</v>
      </c>
      <c r="C66">
        <f t="shared" ref="C66:I66" si="17">C60</f>
        <v>0</v>
      </c>
      <c r="D66">
        <f t="shared" si="17"/>
        <v>0</v>
      </c>
      <c r="E66">
        <f t="shared" si="17"/>
        <v>0</v>
      </c>
      <c r="F66">
        <f t="shared" si="17"/>
        <v>0</v>
      </c>
      <c r="G66">
        <f t="shared" si="17"/>
        <v>0</v>
      </c>
      <c r="H66">
        <f t="shared" si="17"/>
        <v>0</v>
      </c>
      <c r="I66">
        <f t="shared" si="17"/>
        <v>0</v>
      </c>
      <c r="K66">
        <f>K60</f>
        <v>0</v>
      </c>
      <c r="L66">
        <f t="shared" ref="L66:R66" si="18">L60</f>
        <v>0</v>
      </c>
      <c r="M66">
        <f t="shared" si="18"/>
        <v>0</v>
      </c>
      <c r="N66">
        <f t="shared" si="18"/>
        <v>0</v>
      </c>
      <c r="O66">
        <f t="shared" si="18"/>
        <v>0</v>
      </c>
      <c r="P66">
        <f t="shared" si="18"/>
        <v>0</v>
      </c>
      <c r="Q66">
        <f t="shared" si="18"/>
        <v>0</v>
      </c>
      <c r="R66">
        <f t="shared" si="18"/>
        <v>0</v>
      </c>
    </row>
    <row r="67" spans="1:18" x14ac:dyDescent="0.45">
      <c r="A67">
        <v>2025</v>
      </c>
      <c r="B67" s="5"/>
      <c r="C67" s="5"/>
      <c r="D67" s="5"/>
      <c r="E67" s="5"/>
      <c r="F67" s="5"/>
      <c r="G67" s="5"/>
      <c r="H67" s="5"/>
      <c r="I67" s="5"/>
      <c r="K67">
        <f t="shared" ref="K67:R69" si="19">B67/(365.25*24)</f>
        <v>0</v>
      </c>
      <c r="L67">
        <f t="shared" si="19"/>
        <v>0</v>
      </c>
      <c r="M67">
        <f t="shared" si="19"/>
        <v>0</v>
      </c>
      <c r="N67">
        <f t="shared" si="19"/>
        <v>0</v>
      </c>
      <c r="O67">
        <f t="shared" si="19"/>
        <v>0</v>
      </c>
      <c r="P67">
        <f t="shared" si="19"/>
        <v>0</v>
      </c>
      <c r="Q67">
        <f t="shared" si="19"/>
        <v>0</v>
      </c>
      <c r="R67">
        <f t="shared" si="19"/>
        <v>0</v>
      </c>
    </row>
    <row r="68" spans="1:18" x14ac:dyDescent="0.45">
      <c r="A68">
        <v>2030</v>
      </c>
      <c r="B68" s="5"/>
      <c r="C68" s="5"/>
      <c r="D68" s="5"/>
      <c r="E68" s="5"/>
      <c r="F68" s="5"/>
      <c r="G68" s="5"/>
      <c r="H68" s="5"/>
      <c r="I68" s="5"/>
      <c r="K68">
        <f t="shared" si="19"/>
        <v>0</v>
      </c>
      <c r="L68">
        <f t="shared" si="19"/>
        <v>0</v>
      </c>
      <c r="M68">
        <f t="shared" si="19"/>
        <v>0</v>
      </c>
      <c r="N68">
        <f t="shared" si="19"/>
        <v>0</v>
      </c>
      <c r="O68">
        <f t="shared" si="19"/>
        <v>0</v>
      </c>
      <c r="P68">
        <f t="shared" si="19"/>
        <v>0</v>
      </c>
      <c r="Q68">
        <f t="shared" si="19"/>
        <v>0</v>
      </c>
      <c r="R68">
        <f t="shared" si="19"/>
        <v>0</v>
      </c>
    </row>
    <row r="69" spans="1:18" x14ac:dyDescent="0.45">
      <c r="A69">
        <v>2040</v>
      </c>
      <c r="B69" s="5"/>
      <c r="C69" s="5"/>
      <c r="D69" s="5"/>
      <c r="E69" s="5"/>
      <c r="F69" s="5"/>
      <c r="G69" s="5"/>
      <c r="H69" s="5"/>
      <c r="I69" s="5"/>
      <c r="K69">
        <f t="shared" si="19"/>
        <v>0</v>
      </c>
      <c r="L69">
        <f t="shared" si="19"/>
        <v>0</v>
      </c>
      <c r="M69">
        <f t="shared" si="19"/>
        <v>0</v>
      </c>
      <c r="N69">
        <f t="shared" si="19"/>
        <v>0</v>
      </c>
      <c r="O69">
        <f t="shared" si="19"/>
        <v>0</v>
      </c>
      <c r="P69">
        <f t="shared" si="19"/>
        <v>0</v>
      </c>
      <c r="Q69">
        <f t="shared" si="19"/>
        <v>0</v>
      </c>
      <c r="R69">
        <f t="shared" si="19"/>
        <v>0</v>
      </c>
    </row>
  </sheetData>
  <hyperlinks>
    <hyperlink ref="B4" r:id="rId1"/>
    <hyperlink ref="B64" r:id="rId2"/>
    <hyperlink ref="M1" r:id="rId3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K15" sqref="K15:K17"/>
    </sheetView>
  </sheetViews>
  <sheetFormatPr baseColWidth="10" defaultRowHeight="16" x14ac:dyDescent="0.45"/>
  <cols>
    <col min="1" max="1" width="10.90625" style="2"/>
    <col min="2" max="16384" width="10.90625" style="9"/>
  </cols>
  <sheetData>
    <row r="1" spans="1:11" x14ac:dyDescent="0.45">
      <c r="A1" s="2" t="s">
        <v>58</v>
      </c>
    </row>
    <row r="2" spans="1:11" x14ac:dyDescent="0.45">
      <c r="B2" s="9" t="s">
        <v>2</v>
      </c>
      <c r="C2" s="9" t="s">
        <v>1</v>
      </c>
      <c r="D2" s="9" t="s">
        <v>28</v>
      </c>
      <c r="E2" s="9" t="s">
        <v>29</v>
      </c>
      <c r="F2" s="9" t="s">
        <v>30</v>
      </c>
      <c r="G2" s="9" t="s">
        <v>31</v>
      </c>
      <c r="H2" s="9" t="s">
        <v>32</v>
      </c>
      <c r="I2" s="9" t="s">
        <v>44</v>
      </c>
      <c r="J2" s="9" t="s">
        <v>33</v>
      </c>
    </row>
    <row r="3" spans="1:11" x14ac:dyDescent="0.45">
      <c r="A3" s="2">
        <v>1973</v>
      </c>
      <c r="B3" s="10"/>
      <c r="C3" s="10"/>
      <c r="D3" s="10"/>
      <c r="E3" s="10"/>
      <c r="F3" s="10"/>
      <c r="G3" s="10"/>
      <c r="H3" s="10"/>
      <c r="I3" s="9">
        <f t="shared" ref="I3:I5" si="0">SUM(B3:H3)</f>
        <v>0</v>
      </c>
      <c r="J3" s="9" t="s">
        <v>34</v>
      </c>
      <c r="K3" s="9" t="s">
        <v>113</v>
      </c>
    </row>
    <row r="4" spans="1:11" x14ac:dyDescent="0.45">
      <c r="A4" s="2">
        <v>1979</v>
      </c>
      <c r="B4" s="10"/>
      <c r="C4" s="10"/>
      <c r="D4" s="10"/>
      <c r="E4" s="10"/>
      <c r="F4" s="10"/>
      <c r="G4" s="10"/>
      <c r="H4" s="10"/>
      <c r="I4" s="9">
        <f t="shared" si="0"/>
        <v>0</v>
      </c>
      <c r="J4" s="9" t="s">
        <v>34</v>
      </c>
      <c r="K4" s="21" t="s">
        <v>115</v>
      </c>
    </row>
    <row r="5" spans="1:11" x14ac:dyDescent="0.45">
      <c r="A5" s="2">
        <v>1985</v>
      </c>
      <c r="B5" s="10"/>
      <c r="C5" s="10"/>
      <c r="D5" s="10"/>
      <c r="E5" s="10"/>
      <c r="F5" s="10"/>
      <c r="G5" s="10"/>
      <c r="H5" s="10"/>
      <c r="I5" s="9">
        <f t="shared" si="0"/>
        <v>0</v>
      </c>
      <c r="J5" s="9" t="s">
        <v>34</v>
      </c>
      <c r="K5" s="2" t="s">
        <v>114</v>
      </c>
    </row>
    <row r="6" spans="1:11" x14ac:dyDescent="0.45">
      <c r="A6" s="2">
        <v>1990</v>
      </c>
      <c r="B6" s="10"/>
      <c r="C6" s="10"/>
      <c r="D6" s="10"/>
      <c r="E6" s="10"/>
      <c r="F6" s="10"/>
      <c r="G6" s="10"/>
      <c r="H6" s="10"/>
      <c r="I6" s="9">
        <f>SUM(B6:H6)</f>
        <v>0</v>
      </c>
      <c r="J6" s="9" t="s">
        <v>34</v>
      </c>
      <c r="K6" s="2" t="s">
        <v>27</v>
      </c>
    </row>
    <row r="7" spans="1:11" x14ac:dyDescent="0.45">
      <c r="A7" s="2">
        <v>1995</v>
      </c>
      <c r="B7" s="10"/>
      <c r="C7" s="10"/>
      <c r="D7" s="10"/>
      <c r="E7" s="10"/>
      <c r="F7" s="10"/>
      <c r="G7" s="10"/>
      <c r="H7" s="10"/>
      <c r="I7" s="9">
        <f t="shared" ref="I7:I14" si="1">SUM(B7:H7)</f>
        <v>0</v>
      </c>
      <c r="J7" s="9" t="s">
        <v>34</v>
      </c>
    </row>
    <row r="8" spans="1:11" x14ac:dyDescent="0.45">
      <c r="A8" s="2">
        <v>2000</v>
      </c>
      <c r="B8" s="10"/>
      <c r="C8" s="10"/>
      <c r="D8" s="10"/>
      <c r="E8" s="10"/>
      <c r="F8" s="10"/>
      <c r="G8" s="10"/>
      <c r="H8" s="10"/>
      <c r="I8" s="9">
        <f t="shared" si="1"/>
        <v>0</v>
      </c>
      <c r="J8" s="9" t="s">
        <v>34</v>
      </c>
    </row>
    <row r="9" spans="1:11" x14ac:dyDescent="0.45">
      <c r="A9" s="2">
        <v>2005</v>
      </c>
      <c r="B9" s="10"/>
      <c r="C9" s="10"/>
      <c r="D9" s="10"/>
      <c r="E9" s="10"/>
      <c r="F9" s="10"/>
      <c r="G9" s="10"/>
      <c r="H9" s="10"/>
      <c r="I9" s="9">
        <f t="shared" si="1"/>
        <v>0</v>
      </c>
      <c r="J9" s="9" t="s">
        <v>34</v>
      </c>
    </row>
    <row r="10" spans="1:11" x14ac:dyDescent="0.45">
      <c r="A10" s="2">
        <v>2010</v>
      </c>
      <c r="B10" s="10"/>
      <c r="C10" s="10"/>
      <c r="D10" s="10"/>
      <c r="E10" s="10"/>
      <c r="F10" s="10"/>
      <c r="G10" s="10"/>
      <c r="H10" s="10"/>
      <c r="I10" s="9">
        <f t="shared" si="1"/>
        <v>0</v>
      </c>
      <c r="J10" s="9" t="s">
        <v>34</v>
      </c>
    </row>
    <row r="11" spans="1:11" x14ac:dyDescent="0.45">
      <c r="A11" s="2">
        <v>2015</v>
      </c>
      <c r="B11" s="10"/>
      <c r="C11" s="10"/>
      <c r="D11" s="10"/>
      <c r="E11" s="10"/>
      <c r="F11" s="10"/>
      <c r="G11" s="10"/>
      <c r="H11" s="10"/>
      <c r="I11" s="9">
        <f t="shared" si="1"/>
        <v>0</v>
      </c>
      <c r="J11" s="9" t="s">
        <v>34</v>
      </c>
      <c r="K11" s="2"/>
    </row>
    <row r="12" spans="1:11" x14ac:dyDescent="0.45">
      <c r="A12" s="2">
        <v>2016</v>
      </c>
      <c r="B12" s="10"/>
      <c r="C12" s="10"/>
      <c r="D12" s="10"/>
      <c r="E12" s="10"/>
      <c r="F12" s="10"/>
      <c r="G12" s="10"/>
      <c r="H12" s="10"/>
      <c r="I12" s="9">
        <f t="shared" si="1"/>
        <v>0</v>
      </c>
      <c r="J12" s="9" t="s">
        <v>34</v>
      </c>
    </row>
    <row r="13" spans="1:11" x14ac:dyDescent="0.45">
      <c r="A13" s="2">
        <v>2017</v>
      </c>
      <c r="B13" s="10"/>
      <c r="C13" s="10"/>
      <c r="D13" s="10"/>
      <c r="E13" s="10"/>
      <c r="F13" s="10"/>
      <c r="G13" s="10"/>
      <c r="H13" s="10"/>
      <c r="I13" s="9">
        <f t="shared" si="1"/>
        <v>0</v>
      </c>
      <c r="J13" s="9" t="s">
        <v>34</v>
      </c>
    </row>
    <row r="14" spans="1:11" x14ac:dyDescent="0.45">
      <c r="A14" s="2">
        <v>2018</v>
      </c>
      <c r="B14" s="10"/>
      <c r="C14" s="10"/>
      <c r="D14" s="10"/>
      <c r="E14" s="10"/>
      <c r="F14" s="10"/>
      <c r="G14" s="10"/>
      <c r="H14" s="10"/>
      <c r="I14" s="9">
        <f t="shared" si="1"/>
        <v>0</v>
      </c>
      <c r="J14" s="9" t="s">
        <v>34</v>
      </c>
    </row>
    <row r="15" spans="1:11" x14ac:dyDescent="0.45">
      <c r="K15" s="9" t="s">
        <v>113</v>
      </c>
    </row>
    <row r="16" spans="1:11" x14ac:dyDescent="0.45">
      <c r="A16" s="2">
        <v>2030</v>
      </c>
      <c r="B16" s="10"/>
      <c r="C16" s="10"/>
      <c r="D16" s="10"/>
      <c r="E16" s="10"/>
      <c r="F16" s="10"/>
      <c r="G16" s="10"/>
      <c r="H16" s="10"/>
      <c r="I16" s="9">
        <f t="shared" ref="I16:I17" si="2">SUM(B16:H16)</f>
        <v>0</v>
      </c>
      <c r="J16" s="9" t="s">
        <v>34</v>
      </c>
      <c r="K16" s="9" t="s">
        <v>116</v>
      </c>
    </row>
    <row r="17" spans="1:11" x14ac:dyDescent="0.45">
      <c r="A17" s="2">
        <v>2040</v>
      </c>
      <c r="B17" s="10"/>
      <c r="C17" s="10"/>
      <c r="D17" s="10"/>
      <c r="E17" s="10"/>
      <c r="F17" s="10"/>
      <c r="G17" s="10"/>
      <c r="H17" s="10"/>
      <c r="I17" s="9">
        <f t="shared" si="2"/>
        <v>0</v>
      </c>
      <c r="J17" s="9" t="s">
        <v>34</v>
      </c>
      <c r="K17" s="6" t="s">
        <v>109</v>
      </c>
    </row>
    <row r="24" spans="1:11" x14ac:dyDescent="0.45">
      <c r="A24" s="2" t="s">
        <v>38</v>
      </c>
    </row>
    <row r="25" spans="1:11" x14ac:dyDescent="0.45">
      <c r="A25" s="2" t="s">
        <v>36</v>
      </c>
      <c r="B25" s="9">
        <f>41.8715*0.001</f>
        <v>4.1871499999999999E-2</v>
      </c>
      <c r="C25" s="9" t="s">
        <v>37</v>
      </c>
    </row>
    <row r="26" spans="1:11" x14ac:dyDescent="0.45">
      <c r="A26" s="9"/>
    </row>
    <row r="27" spans="1:11" x14ac:dyDescent="0.45">
      <c r="A27" s="2">
        <v>1973</v>
      </c>
      <c r="B27" s="9">
        <f t="shared" ref="B27:H29" si="3">B3*$B$25</f>
        <v>0</v>
      </c>
      <c r="C27" s="9">
        <f t="shared" si="3"/>
        <v>0</v>
      </c>
      <c r="D27" s="9">
        <f t="shared" si="3"/>
        <v>0</v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ref="I27:I37" si="4">SUM(B27:H27)</f>
        <v>0</v>
      </c>
      <c r="J27" s="9" t="s">
        <v>35</v>
      </c>
    </row>
    <row r="28" spans="1:11" x14ac:dyDescent="0.45">
      <c r="A28" s="2">
        <v>1979</v>
      </c>
      <c r="B28" s="9">
        <f t="shared" si="3"/>
        <v>0</v>
      </c>
      <c r="C28" s="9">
        <f t="shared" si="3"/>
        <v>0</v>
      </c>
      <c r="D28" s="9">
        <f t="shared" si="3"/>
        <v>0</v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4"/>
        <v>0</v>
      </c>
      <c r="J28" s="9" t="s">
        <v>35</v>
      </c>
    </row>
    <row r="29" spans="1:11" x14ac:dyDescent="0.45">
      <c r="A29" s="2">
        <v>1985</v>
      </c>
      <c r="B29" s="9">
        <f t="shared" si="3"/>
        <v>0</v>
      </c>
      <c r="C29" s="9">
        <f t="shared" si="3"/>
        <v>0</v>
      </c>
      <c r="D29" s="9">
        <f t="shared" si="3"/>
        <v>0</v>
      </c>
      <c r="E29" s="9">
        <f t="shared" si="3"/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4"/>
        <v>0</v>
      </c>
      <c r="J29" s="9" t="s">
        <v>35</v>
      </c>
    </row>
    <row r="30" spans="1:11" x14ac:dyDescent="0.45">
      <c r="A30" s="2">
        <v>1990</v>
      </c>
      <c r="B30" s="9">
        <f>B6*$B$25</f>
        <v>0</v>
      </c>
      <c r="C30" s="9">
        <f t="shared" ref="C30:H30" si="5">C6*$B$25</f>
        <v>0</v>
      </c>
      <c r="D30" s="9">
        <f t="shared" si="5"/>
        <v>0</v>
      </c>
      <c r="E30" s="9">
        <f t="shared" si="5"/>
        <v>0</v>
      </c>
      <c r="F30" s="9">
        <f t="shared" si="5"/>
        <v>0</v>
      </c>
      <c r="G30" s="9">
        <f t="shared" si="5"/>
        <v>0</v>
      </c>
      <c r="H30" s="9">
        <f t="shared" si="5"/>
        <v>0</v>
      </c>
      <c r="I30" s="9">
        <f t="shared" si="4"/>
        <v>0</v>
      </c>
      <c r="J30" s="9" t="s">
        <v>35</v>
      </c>
    </row>
    <row r="31" spans="1:11" x14ac:dyDescent="0.45">
      <c r="A31" s="2">
        <v>1995</v>
      </c>
      <c r="B31" s="9">
        <f>B7*$B$25</f>
        <v>0</v>
      </c>
      <c r="C31" s="9">
        <f t="shared" ref="C31:H31" si="6">C7*$B$25</f>
        <v>0</v>
      </c>
      <c r="D31" s="9">
        <f t="shared" si="6"/>
        <v>0</v>
      </c>
      <c r="E31" s="9">
        <f t="shared" si="6"/>
        <v>0</v>
      </c>
      <c r="F31" s="9">
        <f t="shared" si="6"/>
        <v>0</v>
      </c>
      <c r="G31" s="9">
        <f t="shared" si="6"/>
        <v>0</v>
      </c>
      <c r="H31" s="9">
        <f t="shared" si="6"/>
        <v>0</v>
      </c>
      <c r="I31" s="9">
        <f t="shared" si="4"/>
        <v>0</v>
      </c>
      <c r="J31" s="9" t="s">
        <v>35</v>
      </c>
    </row>
    <row r="32" spans="1:11" x14ac:dyDescent="0.45">
      <c r="A32" s="2">
        <v>2000</v>
      </c>
      <c r="B32" s="9">
        <f>B8*$B$25</f>
        <v>0</v>
      </c>
      <c r="C32" s="9">
        <f t="shared" ref="C32:H32" si="7">C8*$B$25</f>
        <v>0</v>
      </c>
      <c r="D32" s="9">
        <f t="shared" si="7"/>
        <v>0</v>
      </c>
      <c r="E32" s="9">
        <f t="shared" si="7"/>
        <v>0</v>
      </c>
      <c r="F32" s="9">
        <f t="shared" si="7"/>
        <v>0</v>
      </c>
      <c r="G32" s="9">
        <f t="shared" si="7"/>
        <v>0</v>
      </c>
      <c r="H32" s="9">
        <f t="shared" si="7"/>
        <v>0</v>
      </c>
      <c r="I32" s="9">
        <f t="shared" si="4"/>
        <v>0</v>
      </c>
      <c r="J32" s="9" t="s">
        <v>35</v>
      </c>
    </row>
    <row r="33" spans="1:10" x14ac:dyDescent="0.45">
      <c r="A33" s="2">
        <v>2005</v>
      </c>
      <c r="B33" s="9">
        <f>B9*$B$25</f>
        <v>0</v>
      </c>
      <c r="C33" s="9">
        <f t="shared" ref="C33:H33" si="8">C9*$B$25</f>
        <v>0</v>
      </c>
      <c r="D33" s="9">
        <f t="shared" si="8"/>
        <v>0</v>
      </c>
      <c r="E33" s="9">
        <f t="shared" si="8"/>
        <v>0</v>
      </c>
      <c r="F33" s="9">
        <f t="shared" si="8"/>
        <v>0</v>
      </c>
      <c r="G33" s="9">
        <f t="shared" si="8"/>
        <v>0</v>
      </c>
      <c r="H33" s="9">
        <f t="shared" si="8"/>
        <v>0</v>
      </c>
      <c r="I33" s="9">
        <f t="shared" si="4"/>
        <v>0</v>
      </c>
      <c r="J33" s="9" t="s">
        <v>35</v>
      </c>
    </row>
    <row r="34" spans="1:10" x14ac:dyDescent="0.45">
      <c r="A34" s="2">
        <v>2010</v>
      </c>
      <c r="B34" s="9">
        <f>B10*$B$25</f>
        <v>0</v>
      </c>
      <c r="C34" s="9">
        <f t="shared" ref="C34:H34" si="9">C10*$B$25</f>
        <v>0</v>
      </c>
      <c r="D34" s="9">
        <f t="shared" si="9"/>
        <v>0</v>
      </c>
      <c r="E34" s="9">
        <f t="shared" si="9"/>
        <v>0</v>
      </c>
      <c r="F34" s="9">
        <f t="shared" si="9"/>
        <v>0</v>
      </c>
      <c r="G34" s="9">
        <f t="shared" si="9"/>
        <v>0</v>
      </c>
      <c r="H34" s="9">
        <f t="shared" si="9"/>
        <v>0</v>
      </c>
      <c r="I34" s="9">
        <f t="shared" si="4"/>
        <v>0</v>
      </c>
      <c r="J34" s="9" t="s">
        <v>35</v>
      </c>
    </row>
    <row r="35" spans="1:10" x14ac:dyDescent="0.45">
      <c r="A35" s="2">
        <v>2015</v>
      </c>
      <c r="B35" s="9">
        <f t="shared" ref="B35:H37" si="10">B11*$B$25</f>
        <v>0</v>
      </c>
      <c r="C35" s="9">
        <f t="shared" si="10"/>
        <v>0</v>
      </c>
      <c r="D35" s="9">
        <f t="shared" si="10"/>
        <v>0</v>
      </c>
      <c r="E35" s="9">
        <f t="shared" si="10"/>
        <v>0</v>
      </c>
      <c r="F35" s="9">
        <f t="shared" si="10"/>
        <v>0</v>
      </c>
      <c r="G35" s="9">
        <f t="shared" si="10"/>
        <v>0</v>
      </c>
      <c r="H35" s="9">
        <f t="shared" si="10"/>
        <v>0</v>
      </c>
      <c r="I35" s="9">
        <f t="shared" si="4"/>
        <v>0</v>
      </c>
      <c r="J35" s="9" t="s">
        <v>35</v>
      </c>
    </row>
    <row r="36" spans="1:10" x14ac:dyDescent="0.45">
      <c r="A36" s="2">
        <v>2016</v>
      </c>
      <c r="B36" s="9">
        <f t="shared" si="10"/>
        <v>0</v>
      </c>
      <c r="C36" s="9">
        <f t="shared" si="10"/>
        <v>0</v>
      </c>
      <c r="D36" s="9">
        <f t="shared" si="10"/>
        <v>0</v>
      </c>
      <c r="E36" s="9">
        <f t="shared" si="10"/>
        <v>0</v>
      </c>
      <c r="F36" s="9">
        <f t="shared" si="10"/>
        <v>0</v>
      </c>
      <c r="G36" s="9">
        <f t="shared" si="10"/>
        <v>0</v>
      </c>
      <c r="H36" s="9">
        <f t="shared" si="10"/>
        <v>0</v>
      </c>
      <c r="I36" s="9">
        <f t="shared" si="4"/>
        <v>0</v>
      </c>
      <c r="J36" s="9" t="s">
        <v>35</v>
      </c>
    </row>
    <row r="37" spans="1:10" x14ac:dyDescent="0.45">
      <c r="A37" s="2">
        <v>2017</v>
      </c>
      <c r="B37" s="9">
        <f t="shared" si="10"/>
        <v>0</v>
      </c>
      <c r="C37" s="9">
        <f t="shared" si="10"/>
        <v>0</v>
      </c>
      <c r="D37" s="9">
        <f t="shared" si="10"/>
        <v>0</v>
      </c>
      <c r="E37" s="9">
        <f t="shared" si="10"/>
        <v>0</v>
      </c>
      <c r="F37" s="9">
        <f t="shared" si="10"/>
        <v>0</v>
      </c>
      <c r="G37" s="9">
        <f t="shared" si="10"/>
        <v>0</v>
      </c>
      <c r="H37" s="9">
        <f t="shared" si="10"/>
        <v>0</v>
      </c>
      <c r="I37" s="9">
        <f t="shared" si="4"/>
        <v>0</v>
      </c>
      <c r="J37" s="9" t="s">
        <v>35</v>
      </c>
    </row>
    <row r="40" spans="1:10" x14ac:dyDescent="0.45">
      <c r="A40" s="2" t="s">
        <v>41</v>
      </c>
    </row>
    <row r="41" spans="1:10" x14ac:dyDescent="0.45">
      <c r="A41" s="2" t="s">
        <v>42</v>
      </c>
      <c r="B41" s="9">
        <f>1000000000000000/(3600*24*365.25)</f>
        <v>31688087.814028949</v>
      </c>
      <c r="C41" s="9" t="s">
        <v>43</v>
      </c>
    </row>
    <row r="42" spans="1:10" x14ac:dyDescent="0.45">
      <c r="B42" s="9" t="s">
        <v>2</v>
      </c>
      <c r="C42" s="9" t="s">
        <v>1</v>
      </c>
      <c r="D42" s="9" t="s">
        <v>28</v>
      </c>
      <c r="E42" s="9" t="s">
        <v>29</v>
      </c>
      <c r="F42" s="9" t="s">
        <v>30</v>
      </c>
      <c r="G42" s="9" t="s">
        <v>31</v>
      </c>
      <c r="H42" s="9" t="s">
        <v>32</v>
      </c>
    </row>
    <row r="43" spans="1:10" x14ac:dyDescent="0.45">
      <c r="A43" s="2">
        <v>1973</v>
      </c>
      <c r="B43" s="9">
        <f>B27*$B$41</f>
        <v>0</v>
      </c>
      <c r="C43" s="9">
        <f t="shared" ref="C43:H43" si="11">C27*$B$41</f>
        <v>0</v>
      </c>
      <c r="D43" s="9">
        <f t="shared" si="11"/>
        <v>0</v>
      </c>
      <c r="E43" s="9">
        <f t="shared" si="11"/>
        <v>0</v>
      </c>
      <c r="F43" s="9">
        <f t="shared" si="11"/>
        <v>0</v>
      </c>
      <c r="G43" s="9">
        <f t="shared" si="11"/>
        <v>0</v>
      </c>
      <c r="H43" s="9">
        <f t="shared" si="11"/>
        <v>0</v>
      </c>
      <c r="I43" s="9">
        <f t="shared" ref="I43:I53" si="12">SUM(B43:H43)</f>
        <v>0</v>
      </c>
      <c r="J43" s="9" t="s">
        <v>43</v>
      </c>
    </row>
    <row r="44" spans="1:10" x14ac:dyDescent="0.45">
      <c r="A44" s="2">
        <v>1979</v>
      </c>
      <c r="B44" s="9">
        <f t="shared" ref="B44:H53" si="13">B28*$B$41</f>
        <v>0</v>
      </c>
      <c r="C44" s="9">
        <f t="shared" si="13"/>
        <v>0</v>
      </c>
      <c r="D44" s="9">
        <f t="shared" si="13"/>
        <v>0</v>
      </c>
      <c r="E44" s="9">
        <f t="shared" si="13"/>
        <v>0</v>
      </c>
      <c r="F44" s="9">
        <f t="shared" si="13"/>
        <v>0</v>
      </c>
      <c r="G44" s="9">
        <f t="shared" si="13"/>
        <v>0</v>
      </c>
      <c r="H44" s="9">
        <f t="shared" si="13"/>
        <v>0</v>
      </c>
      <c r="I44" s="9">
        <f t="shared" si="12"/>
        <v>0</v>
      </c>
      <c r="J44" s="9" t="s">
        <v>43</v>
      </c>
    </row>
    <row r="45" spans="1:10" x14ac:dyDescent="0.45">
      <c r="A45" s="2">
        <v>1985</v>
      </c>
      <c r="B45" s="9">
        <f t="shared" si="13"/>
        <v>0</v>
      </c>
      <c r="C45" s="9">
        <f t="shared" si="13"/>
        <v>0</v>
      </c>
      <c r="D45" s="9">
        <f t="shared" si="13"/>
        <v>0</v>
      </c>
      <c r="E45" s="9">
        <f t="shared" si="13"/>
        <v>0</v>
      </c>
      <c r="F45" s="9">
        <f t="shared" si="13"/>
        <v>0</v>
      </c>
      <c r="G45" s="9">
        <f t="shared" si="13"/>
        <v>0</v>
      </c>
      <c r="H45" s="9">
        <f t="shared" si="13"/>
        <v>0</v>
      </c>
      <c r="I45" s="9">
        <f t="shared" si="12"/>
        <v>0</v>
      </c>
      <c r="J45" s="9" t="s">
        <v>43</v>
      </c>
    </row>
    <row r="46" spans="1:10" x14ac:dyDescent="0.45">
      <c r="A46" s="2">
        <v>1990</v>
      </c>
      <c r="B46" s="9">
        <f t="shared" si="13"/>
        <v>0</v>
      </c>
      <c r="C46" s="9">
        <f t="shared" si="13"/>
        <v>0</v>
      </c>
      <c r="D46" s="9">
        <f t="shared" si="13"/>
        <v>0</v>
      </c>
      <c r="E46" s="9">
        <f t="shared" si="13"/>
        <v>0</v>
      </c>
      <c r="F46" s="9">
        <f t="shared" si="13"/>
        <v>0</v>
      </c>
      <c r="G46" s="9">
        <f t="shared" si="13"/>
        <v>0</v>
      </c>
      <c r="H46" s="9">
        <f t="shared" si="13"/>
        <v>0</v>
      </c>
      <c r="I46" s="9">
        <f t="shared" si="12"/>
        <v>0</v>
      </c>
      <c r="J46" s="9" t="s">
        <v>43</v>
      </c>
    </row>
    <row r="47" spans="1:10" x14ac:dyDescent="0.45">
      <c r="A47" s="2">
        <v>1995</v>
      </c>
      <c r="B47" s="9">
        <f t="shared" si="13"/>
        <v>0</v>
      </c>
      <c r="C47" s="9">
        <f t="shared" si="13"/>
        <v>0</v>
      </c>
      <c r="D47" s="9">
        <f t="shared" si="13"/>
        <v>0</v>
      </c>
      <c r="E47" s="9">
        <f t="shared" si="13"/>
        <v>0</v>
      </c>
      <c r="F47" s="9">
        <f t="shared" si="13"/>
        <v>0</v>
      </c>
      <c r="G47" s="9">
        <f t="shared" si="13"/>
        <v>0</v>
      </c>
      <c r="H47" s="9">
        <f t="shared" si="13"/>
        <v>0</v>
      </c>
      <c r="I47" s="9">
        <f t="shared" si="12"/>
        <v>0</v>
      </c>
      <c r="J47" s="9" t="s">
        <v>43</v>
      </c>
    </row>
    <row r="48" spans="1:10" x14ac:dyDescent="0.45">
      <c r="A48" s="2">
        <v>2000</v>
      </c>
      <c r="B48" s="9">
        <f t="shared" si="13"/>
        <v>0</v>
      </c>
      <c r="C48" s="9">
        <f t="shared" si="13"/>
        <v>0</v>
      </c>
      <c r="D48" s="9">
        <f t="shared" si="13"/>
        <v>0</v>
      </c>
      <c r="E48" s="9">
        <f t="shared" si="13"/>
        <v>0</v>
      </c>
      <c r="F48" s="9">
        <f t="shared" si="13"/>
        <v>0</v>
      </c>
      <c r="G48" s="9">
        <f t="shared" si="13"/>
        <v>0</v>
      </c>
      <c r="H48" s="9">
        <f t="shared" si="13"/>
        <v>0</v>
      </c>
      <c r="I48" s="9">
        <f t="shared" si="12"/>
        <v>0</v>
      </c>
      <c r="J48" s="9" t="s">
        <v>43</v>
      </c>
    </row>
    <row r="49" spans="1:10" x14ac:dyDescent="0.45">
      <c r="A49" s="2">
        <v>2005</v>
      </c>
      <c r="B49" s="9">
        <f t="shared" si="13"/>
        <v>0</v>
      </c>
      <c r="C49" s="9">
        <f t="shared" si="13"/>
        <v>0</v>
      </c>
      <c r="D49" s="9">
        <f t="shared" si="13"/>
        <v>0</v>
      </c>
      <c r="E49" s="9">
        <f t="shared" si="13"/>
        <v>0</v>
      </c>
      <c r="F49" s="9">
        <f t="shared" si="13"/>
        <v>0</v>
      </c>
      <c r="G49" s="9">
        <f t="shared" si="13"/>
        <v>0</v>
      </c>
      <c r="H49" s="9">
        <f t="shared" si="13"/>
        <v>0</v>
      </c>
      <c r="I49" s="9">
        <f t="shared" si="12"/>
        <v>0</v>
      </c>
      <c r="J49" s="9" t="s">
        <v>43</v>
      </c>
    </row>
    <row r="50" spans="1:10" x14ac:dyDescent="0.45">
      <c r="A50" s="2">
        <v>2010</v>
      </c>
      <c r="B50" s="9">
        <f t="shared" si="13"/>
        <v>0</v>
      </c>
      <c r="C50" s="9">
        <f t="shared" si="13"/>
        <v>0</v>
      </c>
      <c r="D50" s="9">
        <f t="shared" si="13"/>
        <v>0</v>
      </c>
      <c r="E50" s="9">
        <f t="shared" si="13"/>
        <v>0</v>
      </c>
      <c r="F50" s="9">
        <f t="shared" si="13"/>
        <v>0</v>
      </c>
      <c r="G50" s="9">
        <f t="shared" si="13"/>
        <v>0</v>
      </c>
      <c r="H50" s="9">
        <f t="shared" si="13"/>
        <v>0</v>
      </c>
      <c r="I50" s="9">
        <f t="shared" si="12"/>
        <v>0</v>
      </c>
      <c r="J50" s="9" t="s">
        <v>43</v>
      </c>
    </row>
    <row r="51" spans="1:10" x14ac:dyDescent="0.45">
      <c r="A51" s="2">
        <v>2015</v>
      </c>
      <c r="B51" s="9">
        <f t="shared" si="13"/>
        <v>0</v>
      </c>
      <c r="C51" s="9">
        <f t="shared" si="13"/>
        <v>0</v>
      </c>
      <c r="D51" s="9">
        <f t="shared" si="13"/>
        <v>0</v>
      </c>
      <c r="E51" s="9">
        <f t="shared" si="13"/>
        <v>0</v>
      </c>
      <c r="F51" s="9">
        <f t="shared" si="13"/>
        <v>0</v>
      </c>
      <c r="G51" s="9">
        <f t="shared" si="13"/>
        <v>0</v>
      </c>
      <c r="H51" s="9">
        <f t="shared" si="13"/>
        <v>0</v>
      </c>
      <c r="I51" s="9">
        <f t="shared" si="12"/>
        <v>0</v>
      </c>
      <c r="J51" s="9" t="s">
        <v>43</v>
      </c>
    </row>
    <row r="52" spans="1:10" x14ac:dyDescent="0.45">
      <c r="A52" s="2">
        <v>2016</v>
      </c>
      <c r="B52" s="9">
        <f t="shared" si="13"/>
        <v>0</v>
      </c>
      <c r="C52" s="9">
        <f t="shared" si="13"/>
        <v>0</v>
      </c>
      <c r="D52" s="9">
        <f t="shared" si="13"/>
        <v>0</v>
      </c>
      <c r="E52" s="9">
        <f t="shared" si="13"/>
        <v>0</v>
      </c>
      <c r="F52" s="9">
        <f t="shared" si="13"/>
        <v>0</v>
      </c>
      <c r="G52" s="9">
        <f t="shared" si="13"/>
        <v>0</v>
      </c>
      <c r="H52" s="9">
        <f t="shared" si="13"/>
        <v>0</v>
      </c>
      <c r="I52" s="9">
        <f t="shared" si="12"/>
        <v>0</v>
      </c>
      <c r="J52" s="9" t="s">
        <v>43</v>
      </c>
    </row>
    <row r="53" spans="1:10" x14ac:dyDescent="0.45">
      <c r="A53" s="2">
        <v>2017</v>
      </c>
      <c r="B53" s="9">
        <f t="shared" si="13"/>
        <v>0</v>
      </c>
      <c r="C53" s="9">
        <f t="shared" si="13"/>
        <v>0</v>
      </c>
      <c r="D53" s="9">
        <f t="shared" si="13"/>
        <v>0</v>
      </c>
      <c r="E53" s="9">
        <f t="shared" si="13"/>
        <v>0</v>
      </c>
      <c r="F53" s="9">
        <f t="shared" si="13"/>
        <v>0</v>
      </c>
      <c r="G53" s="9">
        <f t="shared" si="13"/>
        <v>0</v>
      </c>
      <c r="H53" s="9">
        <f t="shared" si="13"/>
        <v>0</v>
      </c>
      <c r="I53" s="9">
        <f t="shared" si="12"/>
        <v>0</v>
      </c>
      <c r="J53" s="9" t="s">
        <v>43</v>
      </c>
    </row>
    <row r="57" spans="1:10" x14ac:dyDescent="0.45">
      <c r="A57" s="2" t="s">
        <v>39</v>
      </c>
    </row>
    <row r="58" spans="1:10" x14ac:dyDescent="0.45">
      <c r="A58" s="2" t="s">
        <v>40</v>
      </c>
      <c r="B58" s="11">
        <v>0.37</v>
      </c>
      <c r="C58" s="11">
        <v>0.34</v>
      </c>
      <c r="D58" s="11">
        <v>0.4</v>
      </c>
      <c r="E58" s="11">
        <v>0.33</v>
      </c>
      <c r="F58" s="11">
        <v>1</v>
      </c>
      <c r="G58" s="11">
        <v>1</v>
      </c>
      <c r="H58" s="11">
        <v>0.3</v>
      </c>
      <c r="I58" s="1"/>
      <c r="J58" s="9" t="s">
        <v>117</v>
      </c>
    </row>
    <row r="59" spans="1:10" x14ac:dyDescent="0.45">
      <c r="B59" s="9" t="s">
        <v>2</v>
      </c>
      <c r="C59" s="9" t="s">
        <v>1</v>
      </c>
      <c r="D59" s="9" t="s">
        <v>28</v>
      </c>
      <c r="E59" s="9" t="s">
        <v>29</v>
      </c>
      <c r="F59" s="9" t="s">
        <v>30</v>
      </c>
      <c r="G59" s="9" t="s">
        <v>31</v>
      </c>
      <c r="H59" s="9" t="s">
        <v>32</v>
      </c>
      <c r="I59" s="9" t="s">
        <v>44</v>
      </c>
    </row>
    <row r="60" spans="1:10" x14ac:dyDescent="0.45">
      <c r="A60" s="2">
        <v>1973</v>
      </c>
      <c r="B60" s="9">
        <f>B43*B$58</f>
        <v>0</v>
      </c>
      <c r="C60" s="9">
        <f t="shared" ref="C60:H60" si="14">C43*C$58</f>
        <v>0</v>
      </c>
      <c r="D60" s="9">
        <f t="shared" si="14"/>
        <v>0</v>
      </c>
      <c r="E60" s="9">
        <f t="shared" si="14"/>
        <v>0</v>
      </c>
      <c r="F60" s="9">
        <f t="shared" si="14"/>
        <v>0</v>
      </c>
      <c r="G60" s="9">
        <f t="shared" si="14"/>
        <v>0</v>
      </c>
      <c r="H60" s="9">
        <f t="shared" si="14"/>
        <v>0</v>
      </c>
      <c r="I60" s="9">
        <f t="shared" ref="I60:I70" si="15">SUM(B60:H60)</f>
        <v>0</v>
      </c>
      <c r="J60" s="9" t="s">
        <v>43</v>
      </c>
    </row>
    <row r="61" spans="1:10" x14ac:dyDescent="0.45">
      <c r="A61" s="2">
        <v>1979</v>
      </c>
      <c r="B61" s="9">
        <f t="shared" ref="B61:H70" si="16">B44*B$58</f>
        <v>0</v>
      </c>
      <c r="C61" s="9">
        <f t="shared" si="16"/>
        <v>0</v>
      </c>
      <c r="D61" s="9">
        <f t="shared" si="16"/>
        <v>0</v>
      </c>
      <c r="E61" s="9">
        <f t="shared" si="16"/>
        <v>0</v>
      </c>
      <c r="F61" s="9">
        <f t="shared" si="16"/>
        <v>0</v>
      </c>
      <c r="G61" s="9">
        <f t="shared" si="16"/>
        <v>0</v>
      </c>
      <c r="H61" s="9">
        <f t="shared" si="16"/>
        <v>0</v>
      </c>
      <c r="I61" s="9">
        <f t="shared" si="15"/>
        <v>0</v>
      </c>
      <c r="J61" s="9" t="s">
        <v>43</v>
      </c>
    </row>
    <row r="62" spans="1:10" x14ac:dyDescent="0.45">
      <c r="A62" s="2">
        <v>1985</v>
      </c>
      <c r="B62" s="9">
        <f t="shared" si="16"/>
        <v>0</v>
      </c>
      <c r="C62" s="9">
        <f t="shared" si="16"/>
        <v>0</v>
      </c>
      <c r="D62" s="9">
        <f t="shared" si="16"/>
        <v>0</v>
      </c>
      <c r="E62" s="9">
        <f t="shared" si="16"/>
        <v>0</v>
      </c>
      <c r="F62" s="9">
        <f t="shared" si="16"/>
        <v>0</v>
      </c>
      <c r="G62" s="9">
        <f t="shared" si="16"/>
        <v>0</v>
      </c>
      <c r="H62" s="9">
        <f t="shared" si="16"/>
        <v>0</v>
      </c>
      <c r="I62" s="9">
        <f t="shared" si="15"/>
        <v>0</v>
      </c>
      <c r="J62" s="9" t="s">
        <v>43</v>
      </c>
    </row>
    <row r="63" spans="1:10" x14ac:dyDescent="0.45">
      <c r="A63" s="2">
        <v>1990</v>
      </c>
      <c r="B63" s="9">
        <f t="shared" si="16"/>
        <v>0</v>
      </c>
      <c r="C63" s="9">
        <f t="shared" si="16"/>
        <v>0</v>
      </c>
      <c r="D63" s="9">
        <f t="shared" si="16"/>
        <v>0</v>
      </c>
      <c r="E63" s="9">
        <f t="shared" si="16"/>
        <v>0</v>
      </c>
      <c r="F63" s="9">
        <f t="shared" si="16"/>
        <v>0</v>
      </c>
      <c r="G63" s="9">
        <f t="shared" si="16"/>
        <v>0</v>
      </c>
      <c r="H63" s="9">
        <f t="shared" si="16"/>
        <v>0</v>
      </c>
      <c r="I63" s="9">
        <f t="shared" si="15"/>
        <v>0</v>
      </c>
      <c r="J63" s="9" t="s">
        <v>43</v>
      </c>
    </row>
    <row r="64" spans="1:10" x14ac:dyDescent="0.45">
      <c r="A64" s="2">
        <v>1995</v>
      </c>
      <c r="B64" s="9">
        <f t="shared" si="16"/>
        <v>0</v>
      </c>
      <c r="C64" s="9">
        <f t="shared" si="16"/>
        <v>0</v>
      </c>
      <c r="D64" s="9">
        <f t="shared" si="16"/>
        <v>0</v>
      </c>
      <c r="E64" s="9">
        <f t="shared" si="16"/>
        <v>0</v>
      </c>
      <c r="F64" s="9">
        <f t="shared" si="16"/>
        <v>0</v>
      </c>
      <c r="G64" s="9">
        <f t="shared" si="16"/>
        <v>0</v>
      </c>
      <c r="H64" s="9">
        <f t="shared" si="16"/>
        <v>0</v>
      </c>
      <c r="I64" s="9">
        <f t="shared" si="15"/>
        <v>0</v>
      </c>
      <c r="J64" s="9" t="s">
        <v>43</v>
      </c>
    </row>
    <row r="65" spans="1:10" x14ac:dyDescent="0.45">
      <c r="A65" s="2">
        <v>2000</v>
      </c>
      <c r="B65" s="9">
        <f t="shared" si="16"/>
        <v>0</v>
      </c>
      <c r="C65" s="9">
        <f t="shared" si="16"/>
        <v>0</v>
      </c>
      <c r="D65" s="9">
        <f t="shared" si="16"/>
        <v>0</v>
      </c>
      <c r="E65" s="9">
        <f t="shared" si="16"/>
        <v>0</v>
      </c>
      <c r="F65" s="9">
        <f t="shared" si="16"/>
        <v>0</v>
      </c>
      <c r="G65" s="9">
        <f t="shared" si="16"/>
        <v>0</v>
      </c>
      <c r="H65" s="9">
        <f t="shared" si="16"/>
        <v>0</v>
      </c>
      <c r="I65" s="9">
        <f t="shared" si="15"/>
        <v>0</v>
      </c>
      <c r="J65" s="9" t="s">
        <v>43</v>
      </c>
    </row>
    <row r="66" spans="1:10" x14ac:dyDescent="0.45">
      <c r="A66" s="2">
        <v>2005</v>
      </c>
      <c r="B66" s="9">
        <f t="shared" si="16"/>
        <v>0</v>
      </c>
      <c r="C66" s="9">
        <f t="shared" si="16"/>
        <v>0</v>
      </c>
      <c r="D66" s="9">
        <f t="shared" si="16"/>
        <v>0</v>
      </c>
      <c r="E66" s="9">
        <f t="shared" si="16"/>
        <v>0</v>
      </c>
      <c r="F66" s="9">
        <f t="shared" si="16"/>
        <v>0</v>
      </c>
      <c r="G66" s="9">
        <f t="shared" si="16"/>
        <v>0</v>
      </c>
      <c r="H66" s="9">
        <f t="shared" si="16"/>
        <v>0</v>
      </c>
      <c r="I66" s="9">
        <f t="shared" si="15"/>
        <v>0</v>
      </c>
      <c r="J66" s="9" t="s">
        <v>43</v>
      </c>
    </row>
    <row r="67" spans="1:10" x14ac:dyDescent="0.45">
      <c r="A67" s="2">
        <v>2010</v>
      </c>
      <c r="B67" s="9">
        <f t="shared" si="16"/>
        <v>0</v>
      </c>
      <c r="C67" s="9">
        <f t="shared" si="16"/>
        <v>0</v>
      </c>
      <c r="D67" s="9">
        <f t="shared" si="16"/>
        <v>0</v>
      </c>
      <c r="E67" s="9">
        <f t="shared" si="16"/>
        <v>0</v>
      </c>
      <c r="F67" s="9">
        <f t="shared" si="16"/>
        <v>0</v>
      </c>
      <c r="G67" s="9">
        <f t="shared" si="16"/>
        <v>0</v>
      </c>
      <c r="H67" s="9">
        <f t="shared" si="16"/>
        <v>0</v>
      </c>
      <c r="I67" s="9">
        <f t="shared" si="15"/>
        <v>0</v>
      </c>
      <c r="J67" s="9" t="s">
        <v>43</v>
      </c>
    </row>
    <row r="68" spans="1:10" x14ac:dyDescent="0.45">
      <c r="A68" s="2">
        <v>2015</v>
      </c>
      <c r="B68" s="9">
        <f t="shared" si="16"/>
        <v>0</v>
      </c>
      <c r="C68" s="9">
        <f t="shared" si="16"/>
        <v>0</v>
      </c>
      <c r="D68" s="9">
        <f t="shared" si="16"/>
        <v>0</v>
      </c>
      <c r="E68" s="9">
        <f t="shared" si="16"/>
        <v>0</v>
      </c>
      <c r="F68" s="9">
        <f t="shared" si="16"/>
        <v>0</v>
      </c>
      <c r="G68" s="9">
        <f t="shared" si="16"/>
        <v>0</v>
      </c>
      <c r="H68" s="9">
        <f t="shared" si="16"/>
        <v>0</v>
      </c>
      <c r="I68" s="9">
        <f t="shared" si="15"/>
        <v>0</v>
      </c>
      <c r="J68" s="9" t="s">
        <v>43</v>
      </c>
    </row>
    <row r="69" spans="1:10" x14ac:dyDescent="0.45">
      <c r="A69" s="2">
        <v>2016</v>
      </c>
      <c r="B69" s="9">
        <f t="shared" si="16"/>
        <v>0</v>
      </c>
      <c r="C69" s="9">
        <f t="shared" si="16"/>
        <v>0</v>
      </c>
      <c r="D69" s="9">
        <f t="shared" si="16"/>
        <v>0</v>
      </c>
      <c r="E69" s="9">
        <f t="shared" si="16"/>
        <v>0</v>
      </c>
      <c r="F69" s="9">
        <f t="shared" si="16"/>
        <v>0</v>
      </c>
      <c r="G69" s="9">
        <f t="shared" si="16"/>
        <v>0</v>
      </c>
      <c r="H69" s="9">
        <f t="shared" si="16"/>
        <v>0</v>
      </c>
      <c r="I69" s="9">
        <f t="shared" si="15"/>
        <v>0</v>
      </c>
      <c r="J69" s="9" t="s">
        <v>43</v>
      </c>
    </row>
    <row r="70" spans="1:10" x14ac:dyDescent="0.45">
      <c r="A70" s="2">
        <v>2017</v>
      </c>
      <c r="B70" s="9">
        <f t="shared" si="16"/>
        <v>0</v>
      </c>
      <c r="C70" s="9">
        <f t="shared" si="16"/>
        <v>0</v>
      </c>
      <c r="D70" s="9">
        <f t="shared" si="16"/>
        <v>0</v>
      </c>
      <c r="E70" s="9">
        <f t="shared" si="16"/>
        <v>0</v>
      </c>
      <c r="F70" s="9">
        <f t="shared" si="16"/>
        <v>0</v>
      </c>
      <c r="G70" s="9">
        <f t="shared" si="16"/>
        <v>0</v>
      </c>
      <c r="H70" s="9">
        <f t="shared" si="16"/>
        <v>0</v>
      </c>
      <c r="I70" s="9">
        <f t="shared" si="15"/>
        <v>0</v>
      </c>
      <c r="J70" s="9" t="s">
        <v>43</v>
      </c>
    </row>
  </sheetData>
  <hyperlinks>
    <hyperlink ref="K4" r:id="rId1"/>
    <hyperlink ref="K17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baseColWidth="10" defaultRowHeight="16" x14ac:dyDescent="0.45"/>
  <sheetData>
    <row r="2" spans="1:11" x14ac:dyDescent="0.45">
      <c r="A2" s="2"/>
      <c r="B2" s="9" t="s">
        <v>1</v>
      </c>
      <c r="C2" s="9" t="s">
        <v>2</v>
      </c>
      <c r="D2" s="9" t="s">
        <v>28</v>
      </c>
      <c r="E2" s="9" t="s">
        <v>29</v>
      </c>
      <c r="F2" s="9" t="s">
        <v>30</v>
      </c>
      <c r="G2" s="9" t="s">
        <v>31</v>
      </c>
      <c r="H2" s="9" t="s">
        <v>32</v>
      </c>
      <c r="I2" s="9" t="s">
        <v>44</v>
      </c>
      <c r="J2" s="9" t="s">
        <v>33</v>
      </c>
    </row>
    <row r="3" spans="1:11" x14ac:dyDescent="0.45">
      <c r="A3" s="2">
        <v>2030</v>
      </c>
      <c r="B3" s="9">
        <f>'Energy demand time series'!C16</f>
        <v>0</v>
      </c>
      <c r="C3" s="9">
        <f>'Energy demand time series'!B16</f>
        <v>0</v>
      </c>
      <c r="D3" s="9">
        <f>'Energy demand time series'!D16</f>
        <v>0</v>
      </c>
      <c r="E3" s="9">
        <f>'Energy demand time series'!E16</f>
        <v>0</v>
      </c>
      <c r="F3" s="9">
        <f>'Energy demand time series'!F16</f>
        <v>0</v>
      </c>
      <c r="G3" s="9">
        <f>'Energy demand time series'!G16</f>
        <v>0</v>
      </c>
      <c r="H3" s="9">
        <f>'Energy demand time series'!H16</f>
        <v>0</v>
      </c>
      <c r="I3" s="9">
        <f>SUM(B3:H3)</f>
        <v>0</v>
      </c>
      <c r="J3" s="9" t="s">
        <v>34</v>
      </c>
      <c r="K3" s="9"/>
    </row>
    <row r="4" spans="1:11" x14ac:dyDescent="0.45">
      <c r="A4" s="2">
        <v>2040</v>
      </c>
      <c r="B4" s="9">
        <f>'Energy demand time series'!C17</f>
        <v>0</v>
      </c>
      <c r="C4" s="9">
        <f>'Energy demand time series'!B17</f>
        <v>0</v>
      </c>
      <c r="D4" s="9">
        <f>'Energy demand time series'!D17</f>
        <v>0</v>
      </c>
      <c r="E4" s="9">
        <f>'Energy demand time series'!E17</f>
        <v>0</v>
      </c>
      <c r="F4" s="9">
        <f>'Energy demand time series'!F17</f>
        <v>0</v>
      </c>
      <c r="G4" s="9">
        <f>'Energy demand time series'!G17</f>
        <v>0</v>
      </c>
      <c r="H4" s="9">
        <f>'Energy demand time series'!H17</f>
        <v>0</v>
      </c>
      <c r="I4" s="9">
        <f>SUM(B4:H4)</f>
        <v>0</v>
      </c>
      <c r="J4" s="9" t="s">
        <v>34</v>
      </c>
      <c r="K4" s="9"/>
    </row>
    <row r="6" spans="1:11" x14ac:dyDescent="0.45">
      <c r="A6" s="2" t="s">
        <v>38</v>
      </c>
      <c r="B6" s="9"/>
      <c r="C6" s="9"/>
    </row>
    <row r="7" spans="1:11" x14ac:dyDescent="0.45">
      <c r="A7" s="2" t="s">
        <v>36</v>
      </c>
      <c r="B7" s="9" t="s">
        <v>37</v>
      </c>
      <c r="C7" s="9">
        <f>41.8715*0.001</f>
        <v>4.1871499999999999E-2</v>
      </c>
    </row>
    <row r="9" spans="1:11" x14ac:dyDescent="0.45">
      <c r="A9" s="2">
        <v>2030</v>
      </c>
      <c r="B9" s="9">
        <f>$C$7*B3</f>
        <v>0</v>
      </c>
      <c r="C9" s="9">
        <f>$C$7*C3</f>
        <v>0</v>
      </c>
      <c r="D9" s="9">
        <f t="shared" ref="D9:I10" si="0">$C$7*D3</f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t="s">
        <v>35</v>
      </c>
    </row>
    <row r="10" spans="1:11" x14ac:dyDescent="0.45">
      <c r="A10" s="2">
        <v>2040</v>
      </c>
      <c r="B10" s="9">
        <f>$C$7*B4</f>
        <v>0</v>
      </c>
      <c r="C10" s="9">
        <f>$C$7*C4</f>
        <v>0</v>
      </c>
      <c r="D10" s="9">
        <f t="shared" si="0"/>
        <v>0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t="s">
        <v>35</v>
      </c>
    </row>
    <row r="13" spans="1:11" x14ac:dyDescent="0.45">
      <c r="A13" s="2" t="s">
        <v>41</v>
      </c>
      <c r="B13" s="9"/>
      <c r="C13" s="9"/>
    </row>
    <row r="14" spans="1:11" x14ac:dyDescent="0.45">
      <c r="A14" s="2" t="s">
        <v>42</v>
      </c>
      <c r="B14" s="9" t="s">
        <v>43</v>
      </c>
      <c r="C14" s="9">
        <f>1000000000000000/(3600*24*365.25)</f>
        <v>31688087.814028949</v>
      </c>
    </row>
    <row r="15" spans="1:11" x14ac:dyDescent="0.45">
      <c r="A15">
        <f>'Energy demand time series'!A53</f>
        <v>2017</v>
      </c>
      <c r="B15">
        <f>'Energy demand time series'!C53</f>
        <v>0</v>
      </c>
      <c r="C15">
        <f>'Energy demand time series'!B53</f>
        <v>0</v>
      </c>
      <c r="D15">
        <f>'Energy demand time series'!D53</f>
        <v>0</v>
      </c>
      <c r="E15">
        <f>'Energy demand time series'!E53</f>
        <v>0</v>
      </c>
      <c r="F15">
        <f>'Energy demand time series'!F53</f>
        <v>0</v>
      </c>
      <c r="G15">
        <f>'Energy demand time series'!G53</f>
        <v>0</v>
      </c>
      <c r="H15">
        <f>'Energy demand time series'!H53</f>
        <v>0</v>
      </c>
      <c r="I15">
        <f>'Energy demand time series'!I53</f>
        <v>0</v>
      </c>
      <c r="J15" t="str">
        <f>'Energy demand time series'!J53</f>
        <v>W</v>
      </c>
    </row>
    <row r="16" spans="1:11" x14ac:dyDescent="0.45">
      <c r="A16" s="2">
        <v>2030</v>
      </c>
      <c r="B16" s="9">
        <f>$C$14*B9</f>
        <v>0</v>
      </c>
      <c r="C16" s="9">
        <f>$C$14*C9</f>
        <v>0</v>
      </c>
      <c r="D16" s="9">
        <f t="shared" ref="D16:I17" si="1">$C$14*D9</f>
        <v>0</v>
      </c>
      <c r="E16" s="9">
        <f t="shared" si="1"/>
        <v>0</v>
      </c>
      <c r="F16" s="9">
        <f t="shared" si="1"/>
        <v>0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t="s">
        <v>43</v>
      </c>
    </row>
    <row r="17" spans="1:11" x14ac:dyDescent="0.45">
      <c r="A17" s="2">
        <v>2040</v>
      </c>
      <c r="B17" s="9">
        <f>$C$14*B10</f>
        <v>0</v>
      </c>
      <c r="C17" s="9">
        <f>$C$14*C10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t="s">
        <v>43</v>
      </c>
    </row>
    <row r="19" spans="1:11" x14ac:dyDescent="0.45">
      <c r="A19" s="2" t="s">
        <v>39</v>
      </c>
      <c r="B19" s="9"/>
      <c r="C19" s="9"/>
      <c r="D19" s="9"/>
      <c r="E19" s="9"/>
      <c r="F19" s="9"/>
      <c r="G19" s="9"/>
      <c r="H19" s="9"/>
      <c r="I19" s="9"/>
    </row>
    <row r="20" spans="1:11" x14ac:dyDescent="0.45">
      <c r="A20" s="2" t="s">
        <v>40</v>
      </c>
      <c r="B20" s="22">
        <f>'Energy demand time series'!C58</f>
        <v>0.34</v>
      </c>
      <c r="C20" s="22">
        <f>'Energy demand time series'!B58</f>
        <v>0.37</v>
      </c>
      <c r="D20" s="22">
        <f>'Energy demand time series'!D58</f>
        <v>0.4</v>
      </c>
      <c r="E20" s="22">
        <f>'Energy demand time series'!E58</f>
        <v>0.33</v>
      </c>
      <c r="F20" s="22">
        <f>'Energy demand time series'!F58</f>
        <v>1</v>
      </c>
      <c r="G20" s="22">
        <f>'Energy demand time series'!G58</f>
        <v>1</v>
      </c>
      <c r="H20" s="22">
        <f>'Energy demand time series'!H58</f>
        <v>0.3</v>
      </c>
      <c r="I20" s="1"/>
    </row>
    <row r="21" spans="1:11" x14ac:dyDescent="0.45">
      <c r="A21">
        <v>2018</v>
      </c>
      <c r="B21" s="9" t="e">
        <f>'CO2 time series'!X172*1000000000000</f>
        <v>#DIV/0!</v>
      </c>
      <c r="C21" s="9" t="e">
        <f>'CO2 time series'!Y172*1000000000000</f>
        <v>#DIV/0!</v>
      </c>
      <c r="D21" s="9" t="e">
        <f>'CO2 time series'!Z172*1000000000000</f>
        <v>#DIV/0!</v>
      </c>
      <c r="E21">
        <f t="shared" ref="E21:H21" si="2">E$20*E15</f>
        <v>0</v>
      </c>
      <c r="F21">
        <f t="shared" si="2"/>
        <v>0</v>
      </c>
      <c r="G21">
        <f t="shared" si="2"/>
        <v>0</v>
      </c>
      <c r="H21">
        <f t="shared" si="2"/>
        <v>0</v>
      </c>
      <c r="I21" s="9" t="e">
        <f>SUM(B21:H21)</f>
        <v>#DIV/0!</v>
      </c>
      <c r="J21" t="s">
        <v>43</v>
      </c>
    </row>
    <row r="22" spans="1:11" x14ac:dyDescent="0.45">
      <c r="A22" s="2">
        <v>2030</v>
      </c>
      <c r="B22">
        <f>B$20*B16</f>
        <v>0</v>
      </c>
      <c r="C22">
        <f t="shared" ref="C22:H23" si="3">C$20*C16</f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 s="9">
        <f>SUM(B22:H22)</f>
        <v>0</v>
      </c>
      <c r="J22" t="s">
        <v>43</v>
      </c>
    </row>
    <row r="23" spans="1:11" x14ac:dyDescent="0.45">
      <c r="A23" s="2">
        <v>2040</v>
      </c>
      <c r="B23">
        <f>B$20*B17</f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 s="9">
        <f>SUM(B23:H23)</f>
        <v>0</v>
      </c>
      <c r="J23" t="s">
        <v>43</v>
      </c>
    </row>
    <row r="26" spans="1:11" x14ac:dyDescent="0.45">
      <c r="A26" t="s">
        <v>60</v>
      </c>
      <c r="I26" t="s">
        <v>71</v>
      </c>
      <c r="K26" t="s">
        <v>62</v>
      </c>
    </row>
    <row r="27" spans="1:11" x14ac:dyDescent="0.45">
      <c r="A27">
        <v>2018</v>
      </c>
      <c r="B27" s="2">
        <f>'CO2 time series'!$B$172</f>
        <v>14.680381000000001</v>
      </c>
      <c r="C27" s="2">
        <f>'CO2 time series'!$C$172</f>
        <v>12.425535999999999</v>
      </c>
      <c r="D27" s="2">
        <f>'CO2 time series'!$D$172</f>
        <v>7.485188</v>
      </c>
      <c r="E27" s="9" t="s">
        <v>113</v>
      </c>
      <c r="I27" s="9">
        <f>SUM(B27:H27)</f>
        <v>34.591104999999999</v>
      </c>
      <c r="J27" t="s">
        <v>61</v>
      </c>
    </row>
    <row r="28" spans="1:11" x14ac:dyDescent="0.45">
      <c r="A28">
        <v>2030</v>
      </c>
      <c r="B28" s="5"/>
      <c r="C28" s="5"/>
      <c r="D28" s="5"/>
      <c r="E28" s="9" t="s">
        <v>116</v>
      </c>
      <c r="I28" s="9">
        <f t="shared" ref="I28:I29" si="4">SUM(B28:H28)</f>
        <v>0</v>
      </c>
      <c r="J28" t="s">
        <v>61</v>
      </c>
      <c r="K28">
        <f>(I27+I28)/2*(A28-A27)</f>
        <v>207.54662999999999</v>
      </c>
    </row>
    <row r="29" spans="1:11" x14ac:dyDescent="0.45">
      <c r="A29">
        <v>2040</v>
      </c>
      <c r="B29" s="5"/>
      <c r="C29" s="5"/>
      <c r="D29" s="5"/>
      <c r="E29" s="6" t="s">
        <v>109</v>
      </c>
      <c r="I29" s="9">
        <f t="shared" si="4"/>
        <v>0</v>
      </c>
      <c r="J29" t="s">
        <v>61</v>
      </c>
      <c r="K29">
        <f>(I28+I29)/2*(A29-A28)+K28</f>
        <v>207.54662999999999</v>
      </c>
    </row>
  </sheetData>
  <hyperlinks>
    <hyperlink ref="E29" r:id="rId1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L7" sqref="L7"/>
    </sheetView>
  </sheetViews>
  <sheetFormatPr baseColWidth="10" defaultRowHeight="16" x14ac:dyDescent="0.45"/>
  <sheetData>
    <row r="1" spans="1:14" x14ac:dyDescent="0.45">
      <c r="A1" t="s">
        <v>70</v>
      </c>
    </row>
    <row r="2" spans="1:14" x14ac:dyDescent="0.45">
      <c r="A2" t="s">
        <v>103</v>
      </c>
    </row>
    <row r="3" spans="1:14" x14ac:dyDescent="0.45">
      <c r="A3" t="s">
        <v>118</v>
      </c>
    </row>
    <row r="4" spans="1:14" x14ac:dyDescent="0.45">
      <c r="F4" s="1"/>
      <c r="J4" t="s">
        <v>100</v>
      </c>
    </row>
    <row r="6" spans="1:14" x14ac:dyDescent="0.45">
      <c r="A6" t="s">
        <v>60</v>
      </c>
      <c r="B6" t="s">
        <v>61</v>
      </c>
      <c r="J6" t="s">
        <v>26</v>
      </c>
      <c r="K6" t="s">
        <v>101</v>
      </c>
      <c r="L6" t="s">
        <v>119</v>
      </c>
    </row>
    <row r="7" spans="1:14" x14ac:dyDescent="0.45">
      <c r="C7">
        <v>2018</v>
      </c>
      <c r="D7">
        <v>2030</v>
      </c>
      <c r="E7">
        <v>2050</v>
      </c>
      <c r="F7">
        <v>2100</v>
      </c>
      <c r="J7" t="s">
        <v>61</v>
      </c>
      <c r="K7">
        <v>2018</v>
      </c>
      <c r="L7">
        <v>2030</v>
      </c>
      <c r="M7">
        <v>2050</v>
      </c>
      <c r="N7">
        <v>2100</v>
      </c>
    </row>
    <row r="8" spans="1:14" x14ac:dyDescent="0.45">
      <c r="A8" t="s">
        <v>64</v>
      </c>
      <c r="B8" t="s">
        <v>68</v>
      </c>
      <c r="C8">
        <f>SUM('CO2 time series'!B172:E172)</f>
        <v>36.441173999999997</v>
      </c>
      <c r="D8" s="5"/>
      <c r="E8" s="5"/>
      <c r="F8" s="5"/>
      <c r="J8" t="s">
        <v>64</v>
      </c>
      <c r="K8" s="5">
        <v>3.2976000000000001</v>
      </c>
      <c r="L8" s="5"/>
      <c r="M8" s="5"/>
      <c r="N8" s="5"/>
    </row>
    <row r="9" spans="1:14" x14ac:dyDescent="0.45">
      <c r="B9" t="s">
        <v>44</v>
      </c>
      <c r="C9">
        <f>SUM('CO2 time series'!B172:F172)</f>
        <v>41.969596999999993</v>
      </c>
      <c r="D9" s="5"/>
      <c r="E9" s="11"/>
      <c r="F9" s="5"/>
      <c r="J9" t="s">
        <v>66</v>
      </c>
      <c r="K9" s="5">
        <v>3.2976000000000001</v>
      </c>
      <c r="L9" s="5"/>
      <c r="M9" s="5"/>
      <c r="N9" s="5"/>
    </row>
    <row r="10" spans="1:14" x14ac:dyDescent="0.45">
      <c r="A10" t="s">
        <v>66</v>
      </c>
      <c r="B10" t="s">
        <v>68</v>
      </c>
      <c r="C10">
        <f>C8</f>
        <v>36.441173999999997</v>
      </c>
      <c r="D10" s="5"/>
      <c r="E10" s="5"/>
      <c r="F10" s="5"/>
      <c r="J10" t="s">
        <v>69</v>
      </c>
      <c r="K10" s="5">
        <v>3.2976000000000001</v>
      </c>
      <c r="L10" s="5"/>
      <c r="M10" s="5"/>
      <c r="N10" s="5"/>
    </row>
    <row r="11" spans="1:14" x14ac:dyDescent="0.45">
      <c r="B11" t="s">
        <v>44</v>
      </c>
      <c r="C11">
        <f t="shared" ref="C11:C19" si="0">C9</f>
        <v>41.969596999999993</v>
      </c>
      <c r="D11" s="5"/>
      <c r="E11" s="11"/>
      <c r="F11" s="5"/>
      <c r="J11" t="s">
        <v>67</v>
      </c>
      <c r="K11" s="5">
        <v>3.2976000000000001</v>
      </c>
      <c r="L11" s="5"/>
      <c r="M11" s="5"/>
      <c r="N11" s="5"/>
    </row>
    <row r="12" spans="1:14" x14ac:dyDescent="0.45">
      <c r="A12" t="s">
        <v>69</v>
      </c>
      <c r="B12" t="s">
        <v>68</v>
      </c>
      <c r="C12">
        <f t="shared" si="0"/>
        <v>36.441173999999997</v>
      </c>
      <c r="D12" s="5"/>
      <c r="E12" s="5"/>
      <c r="F12" s="5"/>
      <c r="J12" t="s">
        <v>65</v>
      </c>
      <c r="K12" s="5">
        <v>3.2976000000000001</v>
      </c>
      <c r="L12" s="5"/>
      <c r="M12" s="5"/>
      <c r="N12" s="5"/>
    </row>
    <row r="13" spans="1:14" x14ac:dyDescent="0.45">
      <c r="B13" t="s">
        <v>44</v>
      </c>
      <c r="C13">
        <f t="shared" si="0"/>
        <v>41.969596999999993</v>
      </c>
      <c r="D13" s="5"/>
      <c r="E13" s="11"/>
      <c r="F13" s="5"/>
      <c r="J13" t="s">
        <v>63</v>
      </c>
      <c r="K13" s="5">
        <v>3.2976000000000001</v>
      </c>
      <c r="L13" s="5"/>
      <c r="M13" s="5"/>
      <c r="N13" s="5"/>
    </row>
    <row r="14" spans="1:14" x14ac:dyDescent="0.45">
      <c r="A14" t="s">
        <v>67</v>
      </c>
      <c r="B14" t="s">
        <v>68</v>
      </c>
      <c r="C14">
        <f t="shared" si="0"/>
        <v>36.441173999999997</v>
      </c>
      <c r="D14" s="5"/>
      <c r="E14" s="5"/>
      <c r="F14" s="5"/>
    </row>
    <row r="15" spans="1:14" x14ac:dyDescent="0.45">
      <c r="B15" t="s">
        <v>44</v>
      </c>
      <c r="C15">
        <f t="shared" si="0"/>
        <v>41.969596999999993</v>
      </c>
      <c r="D15" s="5"/>
      <c r="E15" s="11"/>
      <c r="F15" s="5"/>
    </row>
    <row r="16" spans="1:14" x14ac:dyDescent="0.45">
      <c r="A16" t="s">
        <v>65</v>
      </c>
      <c r="B16" t="s">
        <v>68</v>
      </c>
      <c r="C16">
        <f t="shared" si="0"/>
        <v>36.441173999999997</v>
      </c>
      <c r="D16" s="5"/>
      <c r="E16" s="5"/>
      <c r="F16" s="5"/>
    </row>
    <row r="17" spans="1:6" x14ac:dyDescent="0.45">
      <c r="B17" t="s">
        <v>44</v>
      </c>
      <c r="C17">
        <f t="shared" si="0"/>
        <v>41.969596999999993</v>
      </c>
      <c r="D17" s="5"/>
      <c r="E17" s="11"/>
      <c r="F17" s="5"/>
    </row>
    <row r="18" spans="1:6" x14ac:dyDescent="0.45">
      <c r="A18" t="s">
        <v>63</v>
      </c>
      <c r="B18" t="s">
        <v>68</v>
      </c>
      <c r="C18">
        <f t="shared" si="0"/>
        <v>36.441173999999997</v>
      </c>
      <c r="D18" s="5"/>
      <c r="E18" s="5"/>
      <c r="F18" s="5"/>
    </row>
    <row r="19" spans="1:6" x14ac:dyDescent="0.45">
      <c r="B19" t="s">
        <v>44</v>
      </c>
      <c r="C19">
        <f t="shared" si="0"/>
        <v>41.969596999999993</v>
      </c>
      <c r="D19" s="5"/>
      <c r="E19" s="11"/>
      <c r="F19" s="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13" sqref="J13"/>
    </sheetView>
  </sheetViews>
  <sheetFormatPr baseColWidth="10" defaultRowHeight="16" x14ac:dyDescent="0.45"/>
  <cols>
    <col min="1" max="1" width="35.1796875" bestFit="1" customWidth="1"/>
    <col min="13" max="13" width="11.1796875" bestFit="1" customWidth="1"/>
  </cols>
  <sheetData>
    <row r="1" spans="1:8" x14ac:dyDescent="0.45">
      <c r="A1" t="s">
        <v>59</v>
      </c>
    </row>
    <row r="2" spans="1:8" x14ac:dyDescent="0.45">
      <c r="A2" s="6" t="s">
        <v>18</v>
      </c>
    </row>
    <row r="3" spans="1:8" x14ac:dyDescent="0.45">
      <c r="A3" t="s">
        <v>120</v>
      </c>
    </row>
    <row r="4" spans="1:8" x14ac:dyDescent="0.45">
      <c r="A4" t="s">
        <v>19</v>
      </c>
    </row>
    <row r="6" spans="1:8" x14ac:dyDescent="0.45">
      <c r="A6" t="s">
        <v>78</v>
      </c>
      <c r="B6" t="s">
        <v>16</v>
      </c>
      <c r="D6">
        <v>2230</v>
      </c>
    </row>
    <row r="7" spans="1:8" x14ac:dyDescent="0.45">
      <c r="A7" t="s">
        <v>79</v>
      </c>
      <c r="B7" t="s">
        <v>16</v>
      </c>
      <c r="D7">
        <v>2313</v>
      </c>
    </row>
    <row r="9" spans="1:8" x14ac:dyDescent="0.45">
      <c r="A9" t="s">
        <v>17</v>
      </c>
    </row>
    <row r="10" spans="1:8" x14ac:dyDescent="0.45">
      <c r="A10" s="3" t="s">
        <v>13</v>
      </c>
      <c r="B10" s="3"/>
      <c r="C10" s="3"/>
      <c r="D10" s="3"/>
      <c r="E10" s="3"/>
      <c r="F10" s="3"/>
      <c r="G10" s="3"/>
      <c r="H10" s="3"/>
    </row>
    <row r="11" spans="1:8" x14ac:dyDescent="0.45">
      <c r="A11" t="s">
        <v>14</v>
      </c>
      <c r="B11" t="s">
        <v>15</v>
      </c>
      <c r="C11">
        <v>0.01</v>
      </c>
      <c r="D11">
        <v>0.16</v>
      </c>
      <c r="E11" s="4">
        <v>0.33</v>
      </c>
      <c r="F11" s="4">
        <v>0.5</v>
      </c>
      <c r="G11" s="4">
        <v>0.66</v>
      </c>
      <c r="H11" s="4">
        <v>0.84</v>
      </c>
    </row>
    <row r="12" spans="1:8" x14ac:dyDescent="0.45">
      <c r="A12" t="s">
        <v>24</v>
      </c>
      <c r="B12" t="s">
        <v>25</v>
      </c>
      <c r="C12">
        <v>-2.3250000000000002</v>
      </c>
      <c r="D12">
        <v>-1</v>
      </c>
      <c r="E12">
        <f>-G12</f>
        <v>-0.43</v>
      </c>
      <c r="F12">
        <v>0</v>
      </c>
      <c r="G12">
        <v>0.43</v>
      </c>
      <c r="H12">
        <v>1</v>
      </c>
    </row>
    <row r="13" spans="1:8" x14ac:dyDescent="0.45">
      <c r="A13" t="s">
        <v>21</v>
      </c>
      <c r="B13" t="s">
        <v>16</v>
      </c>
      <c r="E13" s="5">
        <v>420</v>
      </c>
      <c r="F13" s="5">
        <v>580</v>
      </c>
      <c r="G13" s="5">
        <v>840</v>
      </c>
    </row>
    <row r="14" spans="1:8" x14ac:dyDescent="0.45">
      <c r="A14" t="s">
        <v>80</v>
      </c>
      <c r="B14" t="s">
        <v>16</v>
      </c>
      <c r="D14">
        <v>2506</v>
      </c>
      <c r="E14">
        <v>2649</v>
      </c>
      <c r="F14">
        <v>2811.5</v>
      </c>
      <c r="G14">
        <v>3068</v>
      </c>
      <c r="H14">
        <v>3730</v>
      </c>
    </row>
    <row r="15" spans="1:8" x14ac:dyDescent="0.45">
      <c r="A15" t="s">
        <v>22</v>
      </c>
      <c r="B15" t="s">
        <v>16</v>
      </c>
      <c r="D15">
        <f>D14-$D$6</f>
        <v>276</v>
      </c>
      <c r="E15">
        <f t="shared" ref="E15:H15" si="0">E14-$D$6</f>
        <v>419</v>
      </c>
      <c r="F15">
        <f t="shared" si="0"/>
        <v>581.5</v>
      </c>
      <c r="G15">
        <f t="shared" si="0"/>
        <v>838</v>
      </c>
      <c r="H15">
        <f t="shared" si="0"/>
        <v>1500</v>
      </c>
    </row>
    <row r="16" spans="1:8" x14ac:dyDescent="0.45">
      <c r="A16" t="s">
        <v>81</v>
      </c>
      <c r="B16" t="s">
        <v>16</v>
      </c>
      <c r="D16" s="4">
        <f>D15+D7</f>
        <v>2589</v>
      </c>
      <c r="E16" s="4">
        <f>E13+$D$7</f>
        <v>2733</v>
      </c>
      <c r="F16" s="4">
        <f t="shared" ref="F16:G16" si="1">F13+$D$7</f>
        <v>2893</v>
      </c>
      <c r="G16" s="4">
        <f t="shared" si="1"/>
        <v>3153</v>
      </c>
      <c r="H16" s="4">
        <f>H15+D7</f>
        <v>3813</v>
      </c>
    </row>
    <row r="17" spans="1:13" x14ac:dyDescent="0.45">
      <c r="A17" t="s">
        <v>82</v>
      </c>
      <c r="B17" t="s">
        <v>16</v>
      </c>
      <c r="D17" s="13">
        <f>D15+D6</f>
        <v>2506</v>
      </c>
      <c r="E17" s="13">
        <f>E13+$D$6</f>
        <v>2650</v>
      </c>
      <c r="F17" s="13">
        <f t="shared" ref="F17:G17" si="2">F13+$D$6</f>
        <v>2810</v>
      </c>
      <c r="G17" s="13">
        <f t="shared" si="2"/>
        <v>3070</v>
      </c>
      <c r="H17" s="13">
        <f>H15+D6</f>
        <v>3730</v>
      </c>
    </row>
    <row r="19" spans="1:13" x14ac:dyDescent="0.45">
      <c r="A19" s="3" t="s">
        <v>20</v>
      </c>
      <c r="B19" s="3"/>
      <c r="C19" s="3"/>
      <c r="D19" s="3"/>
      <c r="E19" s="3"/>
      <c r="F19" s="3"/>
      <c r="G19" s="3"/>
      <c r="H19" s="3"/>
      <c r="M19" s="7"/>
    </row>
    <row r="20" spans="1:13" x14ac:dyDescent="0.45">
      <c r="A20" t="s">
        <v>23</v>
      </c>
      <c r="B20" t="s">
        <v>16</v>
      </c>
      <c r="D20">
        <v>3127</v>
      </c>
      <c r="E20">
        <v>3403.8</v>
      </c>
      <c r="F20">
        <v>3730</v>
      </c>
      <c r="G20">
        <v>4253</v>
      </c>
      <c r="H20">
        <v>5640</v>
      </c>
      <c r="M20" s="7"/>
    </row>
    <row r="21" spans="1:13" x14ac:dyDescent="0.45">
      <c r="A21" t="s">
        <v>22</v>
      </c>
      <c r="B21" t="s">
        <v>16</v>
      </c>
      <c r="D21">
        <f>D20-$D$6</f>
        <v>897</v>
      </c>
      <c r="E21">
        <f t="shared" ref="E21" si="3">E20-$D$6</f>
        <v>1173.8000000000002</v>
      </c>
      <c r="F21">
        <f t="shared" ref="F21" si="4">F20-$D$6</f>
        <v>1500</v>
      </c>
      <c r="G21">
        <f t="shared" ref="G21" si="5">G20-$D$6</f>
        <v>2023</v>
      </c>
      <c r="H21">
        <f t="shared" ref="H21" si="6">H20-$D$6</f>
        <v>3410</v>
      </c>
      <c r="M21" s="7"/>
    </row>
    <row r="22" spans="1:13" x14ac:dyDescent="0.45">
      <c r="A22" t="s">
        <v>77</v>
      </c>
      <c r="B22" t="s">
        <v>16</v>
      </c>
      <c r="E22" s="5">
        <v>1170</v>
      </c>
      <c r="F22" s="5">
        <v>1500</v>
      </c>
      <c r="G22" s="5">
        <v>2030</v>
      </c>
      <c r="M22" s="7"/>
    </row>
    <row r="23" spans="1:13" x14ac:dyDescent="0.45">
      <c r="A23" t="s">
        <v>81</v>
      </c>
      <c r="B23" t="s">
        <v>16</v>
      </c>
      <c r="D23" s="15">
        <f>D21+$D$7</f>
        <v>3210</v>
      </c>
      <c r="E23" s="15">
        <f>E22+$D$7</f>
        <v>3483</v>
      </c>
      <c r="F23" s="15">
        <f t="shared" ref="F23:G23" si="7">F22+$D$7</f>
        <v>3813</v>
      </c>
      <c r="G23" s="15">
        <f t="shared" si="7"/>
        <v>4343</v>
      </c>
      <c r="H23" s="15">
        <f>H21+$D$7</f>
        <v>5723</v>
      </c>
      <c r="M23" s="7"/>
    </row>
    <row r="24" spans="1:13" x14ac:dyDescent="0.45">
      <c r="A24" t="s">
        <v>82</v>
      </c>
      <c r="B24" t="s">
        <v>16</v>
      </c>
      <c r="D24" s="14">
        <f>D21+$D$6</f>
        <v>3127</v>
      </c>
      <c r="E24" s="14">
        <f>E22+$D$6</f>
        <v>3400</v>
      </c>
      <c r="F24" s="14">
        <f t="shared" ref="F24:G24" si="8">F22+$D$6</f>
        <v>3730</v>
      </c>
      <c r="G24" s="14">
        <f t="shared" si="8"/>
        <v>4260</v>
      </c>
      <c r="H24" s="14">
        <f>H21+$D$6</f>
        <v>5640</v>
      </c>
      <c r="M24" s="7"/>
    </row>
    <row r="25" spans="1:13" x14ac:dyDescent="0.45">
      <c r="M25" s="7"/>
    </row>
    <row r="26" spans="1:13" x14ac:dyDescent="0.45">
      <c r="M26" s="7"/>
    </row>
  </sheetData>
  <hyperlinks>
    <hyperlink ref="A2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CO2 time series</vt:lpstr>
      <vt:lpstr>RE</vt:lpstr>
      <vt:lpstr>Energy demand time series</vt:lpstr>
      <vt:lpstr>IEA</vt:lpstr>
      <vt:lpstr>IPCC</vt:lpstr>
      <vt:lpstr>remaining CO2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2021-01-08T15:59:44Z</dcterms:created>
  <dcterms:modified xsi:type="dcterms:W3CDTF">2021-03-15T10:33:30Z</dcterms:modified>
</cp:coreProperties>
</file>