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60" windowWidth="18420" windowHeight="11520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Results'!$A$1:$L$25</definedName>
    <definedName name="_xlnm.Print_Area" localSheetId="4">'Training-Outreach Activities'!$A$1:$J$35</definedName>
    <definedName name="_xlnm.Print_Area" localSheetId="2">'Work Products'!$A$1:$N$25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45621"/>
</workbook>
</file>

<file path=xl/calcChain.xml><?xml version="1.0" encoding="utf-8"?>
<calcChain xmlns="http://schemas.openxmlformats.org/spreadsheetml/2006/main">
  <c r="F9" i="13" l="1"/>
  <c r="K21" i="13"/>
  <c r="K14" i="13"/>
  <c r="F7" i="6"/>
  <c r="I23" i="16" l="1"/>
  <c r="G7" i="6"/>
  <c r="C25" i="16" l="1"/>
  <c r="E9" i="13" l="1"/>
  <c r="D9" i="13"/>
  <c r="B9" i="13"/>
  <c r="E8" i="13"/>
  <c r="D8" i="13"/>
  <c r="C8" i="13"/>
  <c r="E29" i="6"/>
  <c r="D29" i="6"/>
  <c r="K18" i="6"/>
  <c r="J18" i="6"/>
  <c r="H18" i="6"/>
  <c r="G18" i="6"/>
  <c r="E18" i="6"/>
  <c r="D18" i="6"/>
  <c r="G9" i="13" l="1"/>
  <c r="H25" i="13"/>
  <c r="G8" i="13"/>
  <c r="G7" i="13"/>
  <c r="L25" i="16"/>
  <c r="L24" i="16"/>
  <c r="L23" i="16"/>
  <c r="I25" i="16"/>
  <c r="I24" i="16"/>
  <c r="B2" i="16"/>
  <c r="B3" i="16"/>
  <c r="B2" i="13"/>
  <c r="B3" i="13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7" i="10"/>
  <c r="A28" i="10" s="1"/>
  <c r="A29" i="10" s="1"/>
  <c r="A30" i="10" s="1"/>
  <c r="A31" i="10" s="1"/>
  <c r="A32" i="10" s="1"/>
  <c r="A33" i="10" s="1"/>
  <c r="A34" i="10" s="1"/>
  <c r="A35" i="10" s="1"/>
  <c r="K25" i="13"/>
  <c r="I7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22" i="10" s="1"/>
  <c r="H22" i="10"/>
  <c r="B3" i="10"/>
  <c r="B2" i="10"/>
  <c r="B3" i="9"/>
  <c r="B2" i="9"/>
</calcChain>
</file>

<file path=xl/sharedStrings.xml><?xml version="1.0" encoding="utf-8"?>
<sst xmlns="http://schemas.openxmlformats.org/spreadsheetml/2006/main" count="449" uniqueCount="342">
  <si>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</si>
  <si>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</si>
  <si>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</si>
  <si>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</si>
  <si>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</si>
  <si>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</si>
  <si>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</si>
  <si>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</si>
  <si>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</si>
  <si>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</si>
  <si>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</si>
  <si>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</si>
  <si>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</si>
  <si>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</si>
  <si>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</si>
  <si>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</si>
  <si>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</si>
  <si>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</si>
  <si>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</si>
  <si>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</si>
  <si>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</si>
  <si>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</si>
  <si>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</si>
  <si>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</si>
  <si>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</si>
  <si>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</si>
  <si>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</si>
  <si>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</si>
  <si>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</si>
  <si>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</si>
  <si>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</si>
  <si>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</si>
  <si>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</si>
  <si>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</si>
  <si>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</si>
  <si>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</si>
  <si>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</si>
  <si>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</si>
  <si>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</si>
  <si>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</si>
  <si>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</si>
  <si>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</si>
  <si>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</si>
  <si>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</si>
  <si>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</si>
  <si>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</si>
  <si>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</si>
  <si>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</si>
  <si>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</si>
  <si>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</si>
  <si>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</si>
  <si>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</si>
  <si>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</si>
  <si>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</si>
  <si>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</si>
  <si>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</si>
  <si>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</si>
  <si>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</si>
  <si>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</si>
  <si>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</si>
  <si>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</si>
  <si>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</si>
  <si>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</si>
  <si>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</si>
  <si>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</si>
  <si>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</si>
  <si>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</si>
  <si>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</si>
  <si>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</si>
  <si>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</si>
  <si>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</si>
  <si>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</si>
  <si>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</si>
  <si>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</si>
  <si>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</si>
  <si>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</si>
  <si>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</si>
  <si>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</si>
  <si>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</si>
  <si>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</si>
  <si>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</si>
  <si>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</si>
  <si>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</si>
  <si>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</si>
  <si>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</si>
  <si>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</si>
  <si>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</si>
  <si>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</si>
  <si>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</si>
  <si>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</si>
  <si>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</si>
  <si>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</si>
  <si>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</si>
  <si>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</si>
  <si>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</si>
  <si>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</si>
  <si>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</si>
  <si>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</si>
  <si>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</si>
  <si>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</si>
  <si>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</si>
  <si>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</si>
  <si>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</si>
  <si>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</si>
  <si>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</si>
  <si>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</si>
  <si>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</si>
  <si>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</si>
  <si>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</si>
  <si>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</si>
  <si>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</si>
  <si>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</si>
  <si>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</si>
  <si>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</si>
  <si>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</si>
  <si>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</si>
  <si>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</si>
  <si>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</si>
  <si>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</si>
  <si>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</si>
  <si>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</si>
  <si>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</si>
  <si>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</si>
  <si>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</si>
  <si>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</si>
  <si>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</si>
  <si>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</si>
  <si>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</si>
  <si>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</si>
  <si>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</si>
  <si>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</si>
  <si>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</si>
  <si>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</si>
  <si>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</si>
  <si>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</si>
  <si>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</si>
  <si>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</si>
  <si>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</si>
  <si>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</si>
  <si>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</si>
  <si>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</si>
  <si>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</si>
  <si>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</si>
  <si>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</si>
  <si>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</si>
  <si>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</si>
  <si>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</si>
  <si>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</si>
  <si>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</si>
  <si>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</si>
  <si>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</si>
  <si>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</si>
  <si>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</si>
  <si>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</si>
  <si>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</si>
  <si>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</si>
  <si>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</si>
  <si>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</si>
  <si>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</si>
  <si>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</si>
  <si>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</si>
  <si>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</si>
  <si>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</si>
  <si>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</si>
  <si>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</si>
  <si>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</si>
  <si>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</si>
  <si>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</si>
  <si>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</si>
  <si>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</si>
  <si>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</si>
  <si>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</si>
  <si>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</si>
  <si>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</si>
  <si>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</si>
  <si>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</si>
  <si>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</si>
  <si>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</si>
  <si>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</si>
  <si>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</si>
  <si>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</si>
  <si>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</si>
  <si>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</si>
  <si>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</si>
  <si>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</si>
  <si>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</si>
  <si>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</si>
  <si>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</si>
  <si>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</si>
  <si>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</si>
  <si>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</si>
  <si>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</si>
  <si>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</si>
  <si>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</si>
  <si>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</si>
  <si>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</si>
  <si>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</si>
  <si>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</si>
  <si>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</si>
  <si>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</si>
  <si>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</si>
  <si>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</si>
  <si>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</si>
  <si>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</si>
  <si>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</si>
  <si>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</si>
  <si>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</si>
  <si>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</si>
  <si>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</si>
  <si>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</si>
  <si>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</si>
  <si>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</si>
  <si>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</si>
  <si>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</si>
  <si>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</si>
  <si>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</si>
  <si>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</si>
  <si>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</si>
  <si>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</si>
  <si>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</si>
  <si>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</si>
  <si>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</si>
  <si>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</si>
  <si>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</si>
  <si>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</si>
  <si>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</si>
  <si>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</si>
  <si>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</si>
  <si>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</si>
  <si>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</si>
  <si>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</si>
  <si>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</si>
  <si>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</si>
  <si>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</si>
  <si>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</si>
  <si>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</si>
  <si>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</si>
  <si>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</si>
  <si>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</si>
  <si>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</si>
  <si>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</si>
  <si>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</si>
  <si>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</si>
  <si>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</si>
  <si>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</si>
  <si>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</si>
  <si>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</si>
  <si>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</si>
  <si>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</si>
  <si>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</si>
  <si>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</si>
  <si>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</si>
  <si>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</si>
  <si>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</si>
  <si>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</si>
  <si>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</si>
  <si>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</si>
  <si>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</si>
  <si>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</si>
  <si>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</si>
  <si>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</si>
  <si>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</si>
  <si>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</si>
  <si>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</si>
  <si>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</si>
  <si>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</si>
  <si>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</si>
  <si>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</si>
  <si>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</si>
  <si>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</si>
  <si>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</si>
  <si>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</si>
  <si>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</si>
  <si>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</si>
  <si>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</si>
  <si>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</si>
  <si>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</si>
  <si>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</si>
  <si>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</si>
  <si>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</si>
  <si>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</si>
  <si>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</si>
  <si>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</si>
  <si>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</si>
  <si>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</si>
  <si>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</si>
  <si>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</si>
  <si>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</si>
  <si>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</si>
  <si>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</si>
  <si>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</si>
  <si>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</si>
  <si>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</si>
  <si>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</si>
  <si>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</si>
  <si>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</si>
  <si>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</si>
  <si>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</si>
  <si>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</si>
  <si>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</si>
  <si>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</si>
  <si>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</si>
  <si>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</si>
  <si>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</si>
  <si>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</si>
  <si>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</si>
  <si>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</si>
  <si>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</si>
  <si>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</si>
  <si>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</si>
  <si>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</si>
  <si>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</si>
  <si>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</si>
  <si>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</si>
  <si>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</si>
  <si>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</si>
  <si>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</si>
  <si>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</si>
  <si>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</si>
  <si>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</si>
  <si>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</si>
  <si>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</si>
  <si>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</si>
  <si>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</si>
  <si>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</si>
  <si>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</si>
  <si>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</si>
  <si>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</si>
  <si>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</si>
  <si>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</si>
  <si>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</si>
  <si>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</si>
  <si>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</si>
  <si>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</si>
  <si>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</si>
  <si>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Fiscal Year 2013</t>
  </si>
  <si>
    <t>Recoveries (FY 13):</t>
  </si>
  <si>
    <t>Questioned Costs (FY 13):</t>
  </si>
  <si>
    <t>Forfeitures/Seizures (FY 13):</t>
  </si>
  <si>
    <t>Unsupported Costs (FY 13):</t>
  </si>
  <si>
    <t>Estimated Savings (FY 13):</t>
  </si>
  <si>
    <t>Recommendations for Better Use of Funds (FY 13):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</si>
</sst>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 x14ac:knownFonts="1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69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0" fillId="4" borderId="48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48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167" fontId="2" fillId="4" borderId="48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right" vertical="center" wrapText="1"/>
    </xf>
    <xf numFmtId="0" fontId="2" fillId="4" borderId="48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" fontId="0" fillId="4" borderId="48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0" xfId="0" applyFont="1" applyFill="1" applyBorder="1" applyAlignment="1" applyProtection="1">
      <alignment vertical="center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1" xfId="0" applyBorder="1" applyAlignment="1"/>
    <xf numFmtId="8" fontId="2" fillId="0" borderId="51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2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1" xfId="2" applyNumberFormat="1" applyFont="1" applyFill="1" applyBorder="1" applyAlignment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3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5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56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49" xfId="2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5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57" xfId="2" applyFont="1" applyFill="1" applyBorder="1" applyAlignment="1" applyProtection="1">
      <alignment horizontal="center" vertical="top" wrapText="1"/>
      <protection hidden="1"/>
    </xf>
    <xf numFmtId="0" fontId="11" fillId="6" borderId="0" xfId="2" applyFont="1" applyFill="1" applyBorder="1" applyAlignment="1">
      <alignment horizontal="right" vertical="center" wrapText="1"/>
    </xf>
    <xf numFmtId="8" fontId="11" fillId="6" borderId="0" xfId="2" applyNumberFormat="1" applyFont="1" applyFill="1" applyBorder="1" applyAlignment="1" applyProtection="1">
      <alignment vertical="center"/>
      <protection locked="0"/>
    </xf>
    <xf numFmtId="8" fontId="11" fillId="6" borderId="0" xfId="2" applyNumberFormat="1" applyFont="1" applyFill="1" applyBorder="1" applyAlignment="1">
      <alignment vertical="center"/>
    </xf>
    <xf numFmtId="0" fontId="7" fillId="6" borderId="15" xfId="2" applyFill="1" applyBorder="1" applyAlignment="1">
      <alignment vertical="center"/>
    </xf>
    <xf numFmtId="8" fontId="2" fillId="0" borderId="57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2" applyNumberFormat="1" applyFont="1" applyBorder="1" applyAlignment="1" applyProtection="1">
      <alignment vertical="center"/>
    </xf>
    <xf numFmtId="0" fontId="11" fillId="6" borderId="58" xfId="2" applyFont="1" applyFill="1" applyBorder="1" applyAlignment="1">
      <alignment vertical="center"/>
    </xf>
    <xf numFmtId="0" fontId="7" fillId="6" borderId="58" xfId="2" applyFill="1" applyBorder="1" applyAlignment="1">
      <alignment vertical="center"/>
    </xf>
    <xf numFmtId="168" fontId="2" fillId="0" borderId="27" xfId="2" applyNumberFormat="1" applyFont="1" applyFill="1" applyBorder="1" applyAlignment="1" applyProtection="1">
      <alignment horizontal="left" vertical="center"/>
    </xf>
    <xf numFmtId="0" fontId="2" fillId="0" borderId="59" xfId="2" applyNumberFormat="1" applyFont="1" applyFill="1" applyBorder="1" applyAlignment="1" applyProtection="1">
      <alignment horizontal="left" vertical="center"/>
    </xf>
    <xf numFmtId="0" fontId="11" fillId="0" borderId="58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2" borderId="34" xfId="2" applyFont="1" applyFill="1" applyBorder="1" applyAlignment="1">
      <alignment vertical="center"/>
    </xf>
    <xf numFmtId="0" fontId="11" fillId="7" borderId="1" xfId="2" applyFont="1" applyFill="1" applyBorder="1" applyAlignment="1">
      <alignment vertical="center"/>
    </xf>
    <xf numFmtId="0" fontId="2" fillId="0" borderId="48" xfId="0" applyFont="1" applyFill="1" applyBorder="1" applyAlignment="1" applyProtection="1">
      <alignment horizontal="right" vertical="center" wrapText="1"/>
    </xf>
    <xf numFmtId="1" fontId="13" fillId="0" borderId="54" xfId="2" applyNumberFormat="1" applyFont="1" applyBorder="1" applyAlignment="1" applyProtection="1">
      <alignment horizontal="center" vertical="center"/>
    </xf>
    <xf numFmtId="167" fontId="13" fillId="2" borderId="10" xfId="2" applyNumberFormat="1" applyFont="1" applyFill="1" applyBorder="1" applyAlignment="1" applyProtection="1">
      <alignment horizontal="right" vertical="center" wrapText="1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5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8" borderId="60" xfId="2" applyFont="1" applyFill="1" applyBorder="1" applyAlignment="1">
      <alignment horizontal="center"/>
    </xf>
    <xf numFmtId="0" fontId="0" fillId="8" borderId="61" xfId="0" applyFill="1" applyBorder="1" applyAlignment="1"/>
    <xf numFmtId="0" fontId="0" fillId="8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" fillId="5" borderId="18" xfId="2" applyFont="1" applyFill="1" applyBorder="1" applyAlignment="1" applyProtection="1">
      <alignment horizontal="center" vertical="center"/>
    </xf>
    <xf numFmtId="0" fontId="1" fillId="5" borderId="32" xfId="2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0" fillId="4" borderId="60" xfId="2" applyFont="1" applyFill="1" applyBorder="1" applyAlignment="1">
      <alignment horizontal="center" vertical="center" wrapText="1"/>
    </xf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0" fillId="4" borderId="41" xfId="2" applyFont="1" applyFill="1" applyBorder="1" applyAlignment="1">
      <alignment horizontal="center" vertical="center" wrapText="1"/>
    </xf>
    <xf numFmtId="0" fontId="0" fillId="0" borderId="15" xfId="0" applyBorder="1" applyAlignment="1"/>
    <xf numFmtId="0" fontId="1" fillId="5" borderId="60" xfId="2" applyFont="1" applyFill="1" applyBorder="1" applyAlignment="1" applyProtection="1">
      <alignment horizontal="left" vertical="center"/>
    </xf>
    <xf numFmtId="0" fontId="1" fillId="5" borderId="61" xfId="2" applyFont="1" applyFill="1" applyBorder="1" applyAlignment="1" applyProtection="1">
      <alignment horizontal="left" vertical="center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8" borderId="60" xfId="2" applyFont="1" applyFill="1" applyBorder="1" applyAlignment="1">
      <alignment horizontal="center" vertical="center" wrapText="1"/>
    </xf>
    <xf numFmtId="0" fontId="0" fillId="8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" fillId="5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tabSelected="1" zoomScaleNormal="100" workbookViewId="0">
      <selection activeCell="I31" sqref="I31"/>
    </sheetView>
  </sheetViews>
  <sheetFormatPr defaultRowHeight="12.75" x14ac:dyDescent="0.2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 x14ac:dyDescent="0.25">
      <c r="A1" s="368" t="s">
        <v>225</v>
      </c>
      <c r="B1" s="369"/>
      <c r="C1" s="369"/>
      <c r="D1" s="369"/>
      <c r="E1" s="369"/>
      <c r="F1" s="369"/>
      <c r="G1" s="369"/>
      <c r="H1" s="369"/>
      <c r="I1" s="370"/>
      <c r="J1" s="319"/>
      <c r="K1" s="12"/>
      <c r="L1" s="11"/>
    </row>
    <row r="2" spans="1:12" ht="15" x14ac:dyDescent="0.2">
      <c r="A2" s="380" t="s">
        <v>1</v>
      </c>
      <c r="B2" s="381"/>
      <c r="C2" s="371" t="s">
        <v>12</v>
      </c>
      <c r="D2" s="372"/>
      <c r="E2" s="372"/>
      <c r="F2" s="202"/>
      <c r="G2" s="71"/>
      <c r="H2" s="71"/>
      <c r="I2" s="190"/>
      <c r="J2" s="12"/>
      <c r="K2" s="12"/>
      <c r="L2" s="11"/>
    </row>
    <row r="3" spans="1:12" ht="17.25" customHeight="1" thickBot="1" x14ac:dyDescent="0.25">
      <c r="A3" s="382" t="s">
        <v>2</v>
      </c>
      <c r="B3" s="383"/>
      <c r="C3" s="373">
        <v>41364</v>
      </c>
      <c r="D3" s="374"/>
      <c r="E3" s="374"/>
      <c r="F3" s="203"/>
      <c r="G3" s="72"/>
      <c r="H3" s="72"/>
      <c r="I3" s="191"/>
      <c r="J3" s="12"/>
      <c r="K3" s="12"/>
      <c r="L3" s="11"/>
    </row>
    <row r="4" spans="1:12" ht="15" customHeight="1" thickBot="1" x14ac:dyDescent="0.25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 x14ac:dyDescent="0.25">
      <c r="A5" s="375" t="s">
        <v>3</v>
      </c>
      <c r="B5" s="379"/>
      <c r="C5" s="379"/>
      <c r="D5" s="379"/>
      <c r="E5" s="379"/>
      <c r="F5" s="379"/>
      <c r="G5" s="379"/>
      <c r="H5" s="379"/>
      <c r="I5" s="370"/>
      <c r="J5" s="12"/>
      <c r="K5" s="12"/>
      <c r="L5" s="11"/>
    </row>
    <row r="6" spans="1:12" ht="30.75" thickBot="1" x14ac:dyDescent="0.25">
      <c r="A6" s="187" t="s">
        <v>0</v>
      </c>
      <c r="B6" s="188" t="s">
        <v>6</v>
      </c>
      <c r="C6" s="189" t="s">
        <v>52</v>
      </c>
      <c r="D6" s="189" t="s">
        <v>175</v>
      </c>
      <c r="E6" s="189" t="s">
        <v>7</v>
      </c>
      <c r="F6" s="189" t="s">
        <v>45</v>
      </c>
      <c r="G6" s="189" t="s">
        <v>46</v>
      </c>
      <c r="H6" s="197" t="s">
        <v>178</v>
      </c>
      <c r="I6" s="201" t="s">
        <v>179</v>
      </c>
      <c r="J6" s="313"/>
      <c r="K6" s="12"/>
      <c r="L6" s="11"/>
    </row>
    <row r="7" spans="1:12" ht="60" x14ac:dyDescent="0.2">
      <c r="A7" s="181">
        <v>1</v>
      </c>
      <c r="B7" s="183" t="s">
        <v>12</v>
      </c>
      <c r="C7" s="184" t="s">
        <v>75</v>
      </c>
      <c r="D7" s="185" t="s">
        <v>43</v>
      </c>
      <c r="E7" s="185" t="s">
        <v>44</v>
      </c>
      <c r="F7" s="186">
        <f>2366779.39+4234340.35+4961693.68+5381804.05</f>
        <v>16944617.469999999</v>
      </c>
      <c r="G7" s="186">
        <f>2366799.39+4234244.51+4960352.84+5375744.05</f>
        <v>16937140.789999999</v>
      </c>
      <c r="H7" s="204" t="s">
        <v>180</v>
      </c>
      <c r="I7" s="205"/>
      <c r="J7" s="313"/>
      <c r="K7" s="12"/>
      <c r="L7" s="11"/>
    </row>
    <row r="8" spans="1:12" s="9" customFormat="1" ht="15" x14ac:dyDescent="0.2">
      <c r="A8" s="181">
        <v>2</v>
      </c>
      <c r="B8" s="42"/>
      <c r="C8" s="63"/>
      <c r="D8" s="43"/>
      <c r="E8" s="43"/>
      <c r="F8" s="54"/>
      <c r="G8" s="54"/>
      <c r="H8" s="206"/>
      <c r="I8" s="207"/>
      <c r="J8" s="314"/>
      <c r="K8" s="315"/>
      <c r="L8" s="311"/>
    </row>
    <row r="9" spans="1:12" s="10" customFormat="1" ht="15" x14ac:dyDescent="0.2">
      <c r="A9" s="181">
        <v>3</v>
      </c>
      <c r="B9" s="42"/>
      <c r="C9" s="63"/>
      <c r="D9" s="43"/>
      <c r="E9" s="43"/>
      <c r="F9" s="54"/>
      <c r="G9" s="54"/>
      <c r="H9" s="208"/>
      <c r="I9" s="209"/>
      <c r="J9" s="316"/>
      <c r="K9" s="317"/>
      <c r="L9" s="312"/>
    </row>
    <row r="10" spans="1:12" s="10" customFormat="1" x14ac:dyDescent="0.2">
      <c r="A10" s="181">
        <v>4</v>
      </c>
      <c r="B10" s="36"/>
      <c r="C10" s="64"/>
      <c r="D10" s="3"/>
      <c r="E10" s="3"/>
      <c r="F10" s="55"/>
      <c r="G10" s="55"/>
      <c r="H10" s="208"/>
      <c r="I10" s="209"/>
      <c r="J10" s="316"/>
      <c r="K10" s="317"/>
      <c r="L10" s="312"/>
    </row>
    <row r="11" spans="1:12" s="10" customFormat="1" x14ac:dyDescent="0.2">
      <c r="A11" s="181">
        <v>5</v>
      </c>
      <c r="B11" s="37"/>
      <c r="C11" s="64"/>
      <c r="D11" s="3"/>
      <c r="E11" s="3"/>
      <c r="F11" s="55"/>
      <c r="G11" s="55"/>
      <c r="H11" s="208"/>
      <c r="I11" s="209"/>
      <c r="J11" s="316"/>
      <c r="K11" s="317"/>
      <c r="L11" s="312"/>
    </row>
    <row r="12" spans="1:12" x14ac:dyDescent="0.2">
      <c r="A12" s="181">
        <v>6</v>
      </c>
      <c r="B12" s="37"/>
      <c r="C12" s="64"/>
      <c r="D12" s="3"/>
      <c r="E12" s="3"/>
      <c r="F12" s="55"/>
      <c r="G12" s="55"/>
      <c r="H12" s="44"/>
      <c r="I12" s="210"/>
      <c r="J12" s="313"/>
      <c r="K12" s="12"/>
      <c r="L12" s="11"/>
    </row>
    <row r="13" spans="1:12" x14ac:dyDescent="0.2">
      <c r="A13" s="181">
        <v>7</v>
      </c>
      <c r="B13" s="37"/>
      <c r="C13" s="64"/>
      <c r="D13" s="3"/>
      <c r="E13" s="3"/>
      <c r="F13" s="55"/>
      <c r="G13" s="55"/>
      <c r="H13" s="44"/>
      <c r="I13" s="210"/>
      <c r="J13" s="313"/>
      <c r="K13" s="12"/>
      <c r="L13" s="11"/>
    </row>
    <row r="14" spans="1:12" ht="13.5" thickBot="1" x14ac:dyDescent="0.25">
      <c r="A14" s="182">
        <v>8</v>
      </c>
      <c r="B14" s="38"/>
      <c r="C14" s="65"/>
      <c r="D14" s="40"/>
      <c r="E14" s="40"/>
      <c r="F14" s="56"/>
      <c r="G14" s="56"/>
      <c r="H14" s="45"/>
      <c r="I14" s="211"/>
      <c r="J14" s="313"/>
      <c r="K14" s="12"/>
      <c r="L14" s="11"/>
    </row>
    <row r="15" spans="1:12" ht="13.5" thickBot="1" x14ac:dyDescent="0.25">
      <c r="A15" s="5"/>
      <c r="B15" s="6"/>
      <c r="C15" s="7"/>
      <c r="D15" s="8"/>
      <c r="E15" s="8"/>
      <c r="F15" s="12"/>
      <c r="G15" s="12"/>
      <c r="H15" s="12"/>
      <c r="I15" s="12"/>
      <c r="J15" s="12"/>
      <c r="K15" s="318"/>
      <c r="L15" s="11"/>
    </row>
    <row r="16" spans="1:12" ht="13.5" thickBot="1" x14ac:dyDescent="0.25">
      <c r="A16" s="375" t="s">
        <v>4</v>
      </c>
      <c r="B16" s="378"/>
      <c r="C16" s="378"/>
      <c r="D16" s="378"/>
      <c r="E16" s="378"/>
      <c r="F16" s="379"/>
      <c r="G16" s="379"/>
      <c r="H16" s="379"/>
      <c r="I16" s="379"/>
      <c r="J16" s="379"/>
      <c r="K16" s="370"/>
      <c r="L16" s="11"/>
    </row>
    <row r="17" spans="1:12" ht="30.75" thickBot="1" x14ac:dyDescent="0.25">
      <c r="A17" s="73" t="s">
        <v>0</v>
      </c>
      <c r="B17" s="188" t="s">
        <v>6</v>
      </c>
      <c r="C17" s="189" t="s">
        <v>182</v>
      </c>
      <c r="D17" s="189" t="s">
        <v>47</v>
      </c>
      <c r="E17" s="189" t="s">
        <v>48</v>
      </c>
      <c r="F17" s="189" t="s">
        <v>183</v>
      </c>
      <c r="G17" s="197" t="s">
        <v>107</v>
      </c>
      <c r="H17" s="198" t="s">
        <v>108</v>
      </c>
      <c r="I17" s="189" t="s">
        <v>275</v>
      </c>
      <c r="J17" s="308" t="s">
        <v>243</v>
      </c>
      <c r="K17" s="309" t="s">
        <v>244</v>
      </c>
    </row>
    <row r="18" spans="1:12" ht="25.5" x14ac:dyDescent="0.2">
      <c r="A18" s="74">
        <v>1</v>
      </c>
      <c r="B18" s="192" t="s">
        <v>12</v>
      </c>
      <c r="C18" s="193" t="s">
        <v>208</v>
      </c>
      <c r="D18" s="194">
        <f>3353383+21704</f>
        <v>3375087</v>
      </c>
      <c r="E18" s="194">
        <f>3353383+21704</f>
        <v>3375087</v>
      </c>
      <c r="F18" s="194" t="s">
        <v>208</v>
      </c>
      <c r="G18" s="195">
        <f>7943893+40290</f>
        <v>7984183</v>
      </c>
      <c r="H18" s="196">
        <f>7943893+40290</f>
        <v>7984183</v>
      </c>
      <c r="I18" s="194" t="s">
        <v>208</v>
      </c>
      <c r="J18" s="195">
        <f>2321434+263273</f>
        <v>2584707</v>
      </c>
      <c r="K18" s="196">
        <f>2321434+263273</f>
        <v>2584707</v>
      </c>
    </row>
    <row r="19" spans="1:12" s="9" customFormat="1" x14ac:dyDescent="0.2">
      <c r="A19" s="74">
        <v>2</v>
      </c>
      <c r="B19" s="46"/>
      <c r="C19" s="2"/>
      <c r="D19" s="3"/>
      <c r="E19" s="3"/>
      <c r="F19" s="3"/>
      <c r="G19" s="87"/>
      <c r="H19" s="88"/>
      <c r="I19" s="194"/>
      <c r="J19" s="87"/>
      <c r="K19" s="88"/>
    </row>
    <row r="20" spans="1:12" x14ac:dyDescent="0.2">
      <c r="A20" s="74">
        <v>3</v>
      </c>
      <c r="B20" s="46"/>
      <c r="C20" s="2"/>
      <c r="D20" s="3"/>
      <c r="E20" s="3"/>
      <c r="F20" s="3"/>
      <c r="G20" s="87"/>
      <c r="H20" s="88"/>
      <c r="I20" s="194"/>
      <c r="J20" s="87"/>
      <c r="K20" s="88"/>
    </row>
    <row r="21" spans="1:12" x14ac:dyDescent="0.2">
      <c r="A21" s="74">
        <v>4</v>
      </c>
      <c r="B21" s="46"/>
      <c r="C21" s="2"/>
      <c r="D21" s="3"/>
      <c r="E21" s="3"/>
      <c r="F21" s="3"/>
      <c r="G21" s="87"/>
      <c r="H21" s="88"/>
      <c r="I21" s="194"/>
      <c r="J21" s="87"/>
      <c r="K21" s="88"/>
    </row>
    <row r="22" spans="1:12" x14ac:dyDescent="0.2">
      <c r="A22" s="74">
        <v>5</v>
      </c>
      <c r="B22" s="46"/>
      <c r="C22" s="2"/>
      <c r="D22" s="3"/>
      <c r="E22" s="3"/>
      <c r="F22" s="3"/>
      <c r="G22" s="87"/>
      <c r="H22" s="88"/>
      <c r="I22" s="194"/>
      <c r="J22" s="87"/>
      <c r="K22" s="88"/>
    </row>
    <row r="23" spans="1:12" ht="15.75" customHeight="1" x14ac:dyDescent="0.2">
      <c r="A23" s="74">
        <v>6</v>
      </c>
      <c r="B23" s="47"/>
      <c r="C23" s="2"/>
      <c r="D23" s="3"/>
      <c r="E23" s="3"/>
      <c r="F23" s="3"/>
      <c r="G23" s="87"/>
      <c r="H23" s="88"/>
      <c r="I23" s="194"/>
      <c r="J23" s="87"/>
      <c r="K23" s="88"/>
    </row>
    <row r="24" spans="1:12" ht="15.75" customHeight="1" x14ac:dyDescent="0.2">
      <c r="A24" s="74">
        <v>7</v>
      </c>
      <c r="B24" s="47"/>
      <c r="C24" s="2"/>
      <c r="D24" s="3"/>
      <c r="E24" s="3"/>
      <c r="F24" s="3"/>
      <c r="G24" s="87"/>
      <c r="H24" s="88"/>
      <c r="I24" s="194"/>
      <c r="J24" s="87"/>
      <c r="K24" s="88"/>
    </row>
    <row r="25" spans="1:12" ht="15.75" customHeight="1" thickBot="1" x14ac:dyDescent="0.25">
      <c r="A25" s="75">
        <v>8</v>
      </c>
      <c r="B25" s="48"/>
      <c r="C25" s="39"/>
      <c r="D25" s="40"/>
      <c r="E25" s="40"/>
      <c r="F25" s="40"/>
      <c r="G25" s="89"/>
      <c r="H25" s="90"/>
      <c r="I25" s="310"/>
      <c r="J25" s="89"/>
      <c r="K25" s="90"/>
    </row>
    <row r="26" spans="1:12" ht="15.75" customHeight="1" thickBot="1" x14ac:dyDescent="0.25">
      <c r="A26" s="323"/>
      <c r="B26" s="325"/>
      <c r="C26" s="323"/>
      <c r="D26" s="323"/>
      <c r="E26" s="323"/>
      <c r="F26" s="323"/>
      <c r="G26" s="323"/>
      <c r="H26" s="323"/>
      <c r="I26" s="323"/>
      <c r="J26" s="323"/>
      <c r="K26" s="323"/>
      <c r="L26" s="11"/>
    </row>
    <row r="27" spans="1:12" ht="15.75" customHeight="1" thickBot="1" x14ac:dyDescent="0.25">
      <c r="A27" s="375" t="s">
        <v>4</v>
      </c>
      <c r="B27" s="376"/>
      <c r="C27" s="376"/>
      <c r="D27" s="376"/>
      <c r="E27" s="376"/>
      <c r="F27" s="376"/>
      <c r="G27" s="376"/>
      <c r="H27" s="377"/>
      <c r="I27" s="330"/>
      <c r="J27" s="330"/>
      <c r="K27" s="330"/>
      <c r="L27" s="11"/>
    </row>
    <row r="28" spans="1:12" ht="30.75" thickBot="1" x14ac:dyDescent="0.25">
      <c r="A28" s="327" t="s">
        <v>0</v>
      </c>
      <c r="B28" s="328" t="s">
        <v>6</v>
      </c>
      <c r="C28" s="329" t="s">
        <v>276</v>
      </c>
      <c r="D28" s="329" t="s">
        <v>277</v>
      </c>
      <c r="E28" s="329" t="s">
        <v>278</v>
      </c>
      <c r="F28" s="344" t="s">
        <v>279</v>
      </c>
      <c r="G28" s="345" t="s">
        <v>280</v>
      </c>
      <c r="H28" s="346" t="s">
        <v>281</v>
      </c>
      <c r="I28" s="321"/>
      <c r="J28" s="322"/>
      <c r="K28" s="322"/>
      <c r="L28" s="11"/>
    </row>
    <row r="29" spans="1:12" ht="25.5" x14ac:dyDescent="0.2">
      <c r="A29" s="74">
        <v>1</v>
      </c>
      <c r="B29" s="192" t="s">
        <v>12</v>
      </c>
      <c r="C29" s="193" t="s">
        <v>208</v>
      </c>
      <c r="D29" s="367">
        <f>3994302+498804</f>
        <v>4493106</v>
      </c>
      <c r="E29" s="194">
        <f>3994302+498804</f>
        <v>4493106</v>
      </c>
      <c r="F29" s="336" t="s">
        <v>208</v>
      </c>
      <c r="G29" s="337">
        <v>2118152</v>
      </c>
      <c r="H29" s="337">
        <v>2118152</v>
      </c>
      <c r="I29" s="8"/>
      <c r="J29" s="320"/>
      <c r="K29" s="320"/>
      <c r="L29" s="11"/>
    </row>
    <row r="30" spans="1:12" s="9" customFormat="1" x14ac:dyDescent="0.2">
      <c r="A30" s="74">
        <v>2</v>
      </c>
      <c r="B30" s="46"/>
      <c r="C30" s="2"/>
      <c r="D30" s="3"/>
      <c r="E30" s="3"/>
      <c r="F30" s="338"/>
      <c r="G30" s="339"/>
      <c r="H30" s="340"/>
      <c r="I30" s="8"/>
      <c r="J30" s="320"/>
      <c r="K30" s="320"/>
      <c r="L30" s="311"/>
    </row>
    <row r="31" spans="1:12" x14ac:dyDescent="0.2">
      <c r="A31" s="74">
        <v>3</v>
      </c>
      <c r="B31" s="46"/>
      <c r="C31" s="2"/>
      <c r="D31" s="3"/>
      <c r="E31" s="3"/>
      <c r="F31" s="338"/>
      <c r="G31" s="339"/>
      <c r="H31" s="340"/>
      <c r="I31" s="8"/>
      <c r="J31" s="320"/>
      <c r="K31" s="320"/>
      <c r="L31" s="11"/>
    </row>
    <row r="32" spans="1:12" x14ac:dyDescent="0.2">
      <c r="A32" s="74">
        <v>4</v>
      </c>
      <c r="B32" s="46"/>
      <c r="C32" s="2"/>
      <c r="D32" s="3"/>
      <c r="E32" s="3"/>
      <c r="F32" s="338"/>
      <c r="G32" s="339"/>
      <c r="H32" s="340"/>
      <c r="I32" s="8"/>
      <c r="J32" s="320"/>
      <c r="K32" s="320"/>
      <c r="L32" s="11"/>
    </row>
    <row r="33" spans="1:12" x14ac:dyDescent="0.2">
      <c r="A33" s="74">
        <v>5</v>
      </c>
      <c r="B33" s="46"/>
      <c r="C33" s="2"/>
      <c r="D33" s="3"/>
      <c r="E33" s="3"/>
      <c r="F33" s="338"/>
      <c r="G33" s="339"/>
      <c r="H33" s="340"/>
      <c r="I33" s="8"/>
      <c r="J33" s="320"/>
      <c r="K33" s="320"/>
      <c r="L33" s="11"/>
    </row>
    <row r="34" spans="1:12" ht="15.75" customHeight="1" x14ac:dyDescent="0.2">
      <c r="A34" s="74">
        <v>6</v>
      </c>
      <c r="B34" s="47"/>
      <c r="C34" s="2"/>
      <c r="D34" s="3"/>
      <c r="E34" s="3"/>
      <c r="F34" s="338"/>
      <c r="G34" s="339"/>
      <c r="H34" s="340"/>
      <c r="I34" s="8"/>
      <c r="J34" s="320"/>
      <c r="K34" s="320"/>
      <c r="L34" s="11"/>
    </row>
    <row r="35" spans="1:12" ht="15.75" customHeight="1" x14ac:dyDescent="0.2">
      <c r="A35" s="74">
        <v>7</v>
      </c>
      <c r="B35" s="47"/>
      <c r="C35" s="2"/>
      <c r="D35" s="3"/>
      <c r="E35" s="3"/>
      <c r="F35" s="338"/>
      <c r="G35" s="339"/>
      <c r="H35" s="340"/>
      <c r="I35" s="8"/>
      <c r="J35" s="320"/>
      <c r="K35" s="320"/>
      <c r="L35" s="11"/>
    </row>
    <row r="36" spans="1:12" ht="15.75" customHeight="1" thickBot="1" x14ac:dyDescent="0.25">
      <c r="A36" s="75">
        <v>8</v>
      </c>
      <c r="B36" s="48"/>
      <c r="C36" s="39"/>
      <c r="D36" s="40"/>
      <c r="E36" s="40"/>
      <c r="F36" s="341"/>
      <c r="G36" s="342"/>
      <c r="H36" s="343"/>
      <c r="I36" s="8"/>
      <c r="J36" s="320"/>
      <c r="K36" s="320"/>
      <c r="L36" s="11"/>
    </row>
    <row r="37" spans="1:12" x14ac:dyDescent="0.2">
      <c r="A37" s="331"/>
      <c r="B37" s="332"/>
      <c r="C37" s="331"/>
      <c r="D37" s="331"/>
      <c r="E37" s="331"/>
      <c r="F37" s="331"/>
      <c r="G37" s="331"/>
      <c r="H37" s="331"/>
      <c r="I37" s="324"/>
      <c r="J37" s="324"/>
      <c r="K37" s="324"/>
      <c r="L37" s="11"/>
    </row>
    <row r="38" spans="1:12" x14ac:dyDescent="0.2">
      <c r="B38" s="57"/>
    </row>
    <row r="39" spans="1:12" x14ac:dyDescent="0.2">
      <c r="B39" s="57"/>
    </row>
    <row r="40" spans="1:12" x14ac:dyDescent="0.2">
      <c r="B40" s="57"/>
    </row>
    <row r="41" spans="1:12" x14ac:dyDescent="0.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zoomScale="70" zoomScaleNormal="75" workbookViewId="0">
      <selection activeCell="F25" sqref="F25"/>
    </sheetView>
  </sheetViews>
  <sheetFormatPr defaultRowHeight="12.75" x14ac:dyDescent="0.2"/>
  <cols>
    <col min="1" max="1" width="18.28515625" style="16" customWidth="1"/>
    <col min="2" max="2" width="24.7109375" style="16" customWidth="1"/>
    <col min="3" max="3" width="18.7109375" style="16" customWidth="1"/>
    <col min="4" max="4" width="1.5703125" style="16" customWidth="1"/>
    <col min="5" max="5" width="25.28515625" style="16" customWidth="1"/>
    <col min="6" max="6" width="18.7109375" style="16" customWidth="1"/>
    <col min="7" max="7" width="17.7109375" style="16" customWidth="1"/>
    <col min="8" max="8" width="18.85546875" style="16" customWidth="1"/>
    <col min="9" max="9" width="18.7109375" style="16" customWidth="1"/>
    <col min="10" max="10" width="1.7109375" style="16" customWidth="1"/>
    <col min="11" max="11" width="17.5703125" style="16" customWidth="1"/>
    <col min="12" max="12" width="18.7109375" style="16" customWidth="1"/>
    <col min="13" max="16384" width="9.140625" style="16"/>
  </cols>
  <sheetData>
    <row r="1" spans="1:16" ht="21.75" thickBot="1" x14ac:dyDescent="0.25">
      <c r="A1" s="384" t="s">
        <v>226</v>
      </c>
      <c r="B1" s="385"/>
      <c r="C1" s="385"/>
      <c r="D1" s="385"/>
      <c r="E1" s="385"/>
      <c r="F1" s="385"/>
      <c r="G1" s="385"/>
      <c r="H1" s="386"/>
      <c r="I1" s="386"/>
      <c r="J1" s="386"/>
      <c r="K1" s="386"/>
      <c r="L1" s="387"/>
      <c r="M1" s="18"/>
      <c r="N1" s="18"/>
      <c r="O1" s="18"/>
      <c r="P1" s="18"/>
    </row>
    <row r="2" spans="1:16" ht="15" x14ac:dyDescent="0.2">
      <c r="A2" s="118" t="s">
        <v>1</v>
      </c>
      <c r="B2" s="356" t="str">
        <f>'Financial Data'!C2</f>
        <v>Department of Health &amp; Human Services - OIG</v>
      </c>
      <c r="C2" s="352"/>
      <c r="D2" s="352"/>
      <c r="E2" s="353"/>
      <c r="F2" s="354"/>
      <c r="G2" s="354"/>
      <c r="H2" s="357"/>
      <c r="I2" s="357"/>
      <c r="J2" s="357"/>
      <c r="K2" s="357"/>
      <c r="L2" s="358"/>
      <c r="M2" s="18"/>
      <c r="N2" s="18"/>
      <c r="O2" s="18"/>
      <c r="P2" s="18"/>
    </row>
    <row r="3" spans="1:16" ht="30.75" thickBot="1" x14ac:dyDescent="0.25">
      <c r="A3" s="108" t="s">
        <v>2</v>
      </c>
      <c r="B3" s="355">
        <f>'Financial Data'!C3</f>
        <v>41364</v>
      </c>
      <c r="C3" s="290"/>
      <c r="D3" s="290"/>
      <c r="E3" s="350"/>
      <c r="F3" s="350"/>
      <c r="G3" s="350"/>
      <c r="H3" s="359"/>
      <c r="I3" s="359"/>
      <c r="J3" s="359"/>
      <c r="K3" s="359"/>
      <c r="L3" s="360"/>
      <c r="M3" s="18"/>
      <c r="N3" s="18"/>
      <c r="O3" s="18"/>
      <c r="P3" s="18"/>
    </row>
    <row r="4" spans="1:16" ht="15" customHeight="1" thickBot="1" x14ac:dyDescent="0.25">
      <c r="A4" s="261"/>
      <c r="B4" s="260"/>
      <c r="C4" s="283"/>
      <c r="D4" s="283"/>
      <c r="E4" s="284"/>
      <c r="F4" s="284"/>
      <c r="G4" s="284"/>
      <c r="H4" s="18"/>
      <c r="I4" s="18"/>
      <c r="J4" s="18"/>
      <c r="K4" s="18"/>
      <c r="L4" s="18"/>
      <c r="M4" s="18"/>
      <c r="N4" s="18"/>
      <c r="O4" s="18"/>
      <c r="P4" s="18"/>
    </row>
    <row r="5" spans="1:16" ht="20.25" customHeight="1" thickBot="1" x14ac:dyDescent="0.25">
      <c r="A5" s="18"/>
      <c r="B5" s="388" t="s">
        <v>217</v>
      </c>
      <c r="C5" s="379"/>
      <c r="D5" s="379"/>
      <c r="E5" s="379"/>
      <c r="F5" s="370"/>
      <c r="G5" s="289"/>
      <c r="H5" s="393" t="s">
        <v>218</v>
      </c>
      <c r="I5" s="394"/>
      <c r="J5" s="394"/>
      <c r="K5" s="394"/>
      <c r="L5" s="392"/>
      <c r="M5" s="361"/>
      <c r="N5" s="18"/>
      <c r="O5" s="18"/>
      <c r="P5" s="18"/>
    </row>
    <row r="6" spans="1:16" s="23" customFormat="1" ht="15.75" customHeight="1" x14ac:dyDescent="0.2">
      <c r="A6" s="287"/>
      <c r="B6" s="389" t="s">
        <v>238</v>
      </c>
      <c r="C6" s="390"/>
      <c r="D6" s="282"/>
      <c r="E6" s="389" t="s">
        <v>239</v>
      </c>
      <c r="F6" s="390"/>
      <c r="G6" s="18"/>
      <c r="H6" s="389" t="s">
        <v>238</v>
      </c>
      <c r="I6" s="390"/>
      <c r="J6" s="282"/>
      <c r="K6" s="389" t="s">
        <v>239</v>
      </c>
      <c r="L6" s="390"/>
      <c r="M6" s="361"/>
      <c r="N6" s="18"/>
      <c r="O6" s="18"/>
      <c r="P6" s="18"/>
    </row>
    <row r="7" spans="1:16" s="18" customFormat="1" ht="13.5" thickBot="1" x14ac:dyDescent="0.25">
      <c r="A7" s="288"/>
      <c r="B7" s="391"/>
      <c r="C7" s="392"/>
      <c r="D7" s="292"/>
      <c r="E7" s="391"/>
      <c r="F7" s="392"/>
      <c r="H7" s="391"/>
      <c r="I7" s="392"/>
      <c r="J7" s="292"/>
      <c r="K7" s="391"/>
      <c r="L7" s="392"/>
    </row>
    <row r="8" spans="1:16" s="28" customFormat="1" ht="50.1" customHeight="1" x14ac:dyDescent="0.2">
      <c r="A8" s="286"/>
      <c r="B8" s="258" t="s">
        <v>219</v>
      </c>
      <c r="C8" s="296"/>
      <c r="D8" s="295"/>
      <c r="E8" s="258" t="s">
        <v>222</v>
      </c>
      <c r="F8" s="296"/>
      <c r="H8" s="258" t="s">
        <v>221</v>
      </c>
      <c r="I8" s="296"/>
      <c r="J8" s="295"/>
      <c r="K8" s="258" t="s">
        <v>231</v>
      </c>
      <c r="L8" s="296"/>
    </row>
    <row r="9" spans="1:16" s="19" customFormat="1" ht="50.1" customHeight="1" x14ac:dyDescent="0.2">
      <c r="A9" s="286"/>
      <c r="B9" s="259" t="s">
        <v>240</v>
      </c>
      <c r="C9" s="297"/>
      <c r="D9" s="295"/>
      <c r="E9" s="255" t="s">
        <v>223</v>
      </c>
      <c r="F9" s="299"/>
      <c r="G9" s="18"/>
      <c r="H9" s="259" t="s">
        <v>241</v>
      </c>
      <c r="I9" s="297"/>
      <c r="J9" s="295"/>
      <c r="K9" s="255" t="s">
        <v>232</v>
      </c>
      <c r="L9" s="299"/>
      <c r="M9" s="361"/>
      <c r="N9" s="18"/>
      <c r="O9" s="18"/>
      <c r="P9" s="18"/>
    </row>
    <row r="10" spans="1:16" s="166" customFormat="1" ht="50.1" customHeight="1" thickBot="1" x14ac:dyDescent="0.25">
      <c r="A10" s="286"/>
      <c r="B10" s="257" t="s">
        <v>220</v>
      </c>
      <c r="C10" s="298"/>
      <c r="D10" s="291"/>
      <c r="E10" s="256" t="s">
        <v>224</v>
      </c>
      <c r="F10" s="300"/>
      <c r="G10" s="165"/>
      <c r="H10" s="257" t="s">
        <v>230</v>
      </c>
      <c r="I10" s="301"/>
      <c r="J10" s="291"/>
      <c r="K10" s="256" t="s">
        <v>233</v>
      </c>
      <c r="L10" s="302"/>
      <c r="M10" s="362"/>
      <c r="N10" s="165"/>
      <c r="O10" s="165"/>
      <c r="P10" s="165"/>
    </row>
    <row r="11" spans="1:16" s="19" customFormat="1" ht="15" x14ac:dyDescent="0.2">
      <c r="A11" s="25"/>
      <c r="B11" s="26"/>
      <c r="C11" s="285"/>
      <c r="D11" s="285"/>
      <c r="E11" s="21"/>
      <c r="F11" s="21"/>
      <c r="G11" s="21"/>
      <c r="H11" s="24"/>
      <c r="M11" s="361"/>
      <c r="N11" s="18"/>
      <c r="O11" s="18"/>
      <c r="P11" s="18"/>
    </row>
    <row r="12" spans="1:16" ht="13.5" thickBot="1" x14ac:dyDescent="0.25">
      <c r="A12" s="18"/>
      <c r="B12" s="18"/>
      <c r="C12" s="18"/>
      <c r="D12" s="18"/>
      <c r="E12" s="18"/>
      <c r="F12" s="18"/>
      <c r="G12" s="18"/>
      <c r="H12" s="15"/>
      <c r="M12" s="361"/>
      <c r="N12" s="18"/>
      <c r="O12" s="18"/>
      <c r="P12" s="18"/>
    </row>
    <row r="13" spans="1:16" ht="16.5" customHeight="1" thickBot="1" x14ac:dyDescent="0.25">
      <c r="A13" s="18"/>
      <c r="B13" s="388" t="s">
        <v>245</v>
      </c>
      <c r="C13" s="379"/>
      <c r="D13" s="379"/>
      <c r="E13" s="379"/>
      <c r="F13" s="370"/>
      <c r="G13" s="289"/>
      <c r="H13" s="388" t="s">
        <v>328</v>
      </c>
      <c r="I13" s="379"/>
      <c r="J13" s="379"/>
      <c r="K13" s="379"/>
      <c r="L13" s="370"/>
      <c r="M13" s="361"/>
      <c r="N13" s="18"/>
      <c r="O13" s="18"/>
      <c r="P13" s="18"/>
    </row>
    <row r="14" spans="1:16" ht="15" customHeight="1" x14ac:dyDescent="0.2">
      <c r="A14" s="287"/>
      <c r="B14" s="389" t="s">
        <v>238</v>
      </c>
      <c r="C14" s="390"/>
      <c r="D14" s="282"/>
      <c r="E14" s="389" t="s">
        <v>239</v>
      </c>
      <c r="F14" s="390"/>
      <c r="G14" s="18"/>
      <c r="H14" s="389" t="s">
        <v>238</v>
      </c>
      <c r="I14" s="390"/>
      <c r="J14" s="282"/>
      <c r="K14" s="389" t="s">
        <v>239</v>
      </c>
      <c r="L14" s="390"/>
      <c r="M14" s="361"/>
      <c r="N14" s="18"/>
      <c r="O14" s="18"/>
      <c r="P14" s="18"/>
    </row>
    <row r="15" spans="1:16" ht="13.5" thickBot="1" x14ac:dyDescent="0.25">
      <c r="A15" s="288"/>
      <c r="B15" s="391"/>
      <c r="C15" s="392"/>
      <c r="D15" s="292"/>
      <c r="E15" s="391"/>
      <c r="F15" s="392"/>
      <c r="G15" s="18"/>
      <c r="H15" s="391"/>
      <c r="I15" s="392"/>
      <c r="J15" s="292"/>
      <c r="K15" s="391"/>
      <c r="L15" s="392"/>
      <c r="M15" s="361"/>
      <c r="N15" s="18"/>
      <c r="O15" s="18"/>
      <c r="P15" s="18"/>
    </row>
    <row r="16" spans="1:16" ht="50.1" customHeight="1" x14ac:dyDescent="0.2">
      <c r="A16" s="286"/>
      <c r="B16" s="258" t="s">
        <v>269</v>
      </c>
      <c r="C16" s="296"/>
      <c r="D16" s="295"/>
      <c r="E16" s="258" t="s">
        <v>272</v>
      </c>
      <c r="F16" s="296">
        <v>2651327</v>
      </c>
      <c r="G16" s="18"/>
      <c r="H16" s="258" t="s">
        <v>329</v>
      </c>
      <c r="I16" s="296"/>
      <c r="J16" s="295"/>
      <c r="K16" s="258" t="s">
        <v>332</v>
      </c>
      <c r="L16" s="296">
        <v>57413867</v>
      </c>
      <c r="M16" s="361"/>
      <c r="N16" s="18"/>
      <c r="O16" s="18"/>
      <c r="P16" s="18"/>
    </row>
    <row r="17" spans="1:16" ht="50.1" customHeight="1" x14ac:dyDescent="0.2">
      <c r="A17" s="286"/>
      <c r="B17" s="259" t="s">
        <v>270</v>
      </c>
      <c r="C17" s="297"/>
      <c r="D17" s="295"/>
      <c r="E17" s="255" t="s">
        <v>273</v>
      </c>
      <c r="F17" s="299">
        <v>418722</v>
      </c>
      <c r="G17" s="18"/>
      <c r="H17" s="259" t="s">
        <v>330</v>
      </c>
      <c r="I17" s="297"/>
      <c r="J17" s="295"/>
      <c r="K17" s="255" t="s">
        <v>333</v>
      </c>
      <c r="L17" s="299">
        <v>8254381</v>
      </c>
      <c r="M17" s="361"/>
      <c r="N17" s="18"/>
      <c r="O17" s="18"/>
      <c r="P17" s="18"/>
    </row>
    <row r="18" spans="1:16" ht="50.1" customHeight="1" thickBot="1" x14ac:dyDescent="0.25">
      <c r="A18" s="286"/>
      <c r="B18" s="257" t="s">
        <v>271</v>
      </c>
      <c r="C18" s="301"/>
      <c r="D18" s="291"/>
      <c r="E18" s="256" t="s">
        <v>274</v>
      </c>
      <c r="F18" s="302"/>
      <c r="G18" s="18"/>
      <c r="H18" s="257" t="s">
        <v>331</v>
      </c>
      <c r="I18" s="301"/>
      <c r="J18" s="291"/>
      <c r="K18" s="256" t="s">
        <v>334</v>
      </c>
      <c r="L18" s="302">
        <v>31000000</v>
      </c>
      <c r="M18" s="361"/>
      <c r="N18" s="18"/>
      <c r="O18" s="18"/>
      <c r="P18" s="18"/>
    </row>
    <row r="19" spans="1:16" ht="13.5" thickBot="1" x14ac:dyDescent="0.25">
      <c r="A19" s="18"/>
      <c r="B19" s="18"/>
      <c r="C19" s="18"/>
      <c r="D19" s="18"/>
      <c r="E19" s="18"/>
      <c r="F19" s="18"/>
      <c r="G19" s="18"/>
      <c r="H19" s="15"/>
      <c r="M19" s="361"/>
      <c r="N19" s="18"/>
      <c r="O19" s="18"/>
      <c r="P19" s="18"/>
    </row>
    <row r="20" spans="1:16" ht="16.5" customHeight="1" thickBot="1" x14ac:dyDescent="0.25">
      <c r="A20" s="18"/>
      <c r="B20" s="388" t="s">
        <v>335</v>
      </c>
      <c r="C20" s="379"/>
      <c r="D20" s="379"/>
      <c r="E20" s="379"/>
      <c r="F20" s="370"/>
      <c r="G20" s="289"/>
      <c r="H20" s="388" t="s">
        <v>234</v>
      </c>
      <c r="I20" s="379"/>
      <c r="J20" s="379"/>
      <c r="K20" s="379"/>
      <c r="L20" s="370"/>
      <c r="M20" s="361"/>
      <c r="N20" s="18"/>
      <c r="O20" s="18"/>
      <c r="P20" s="18"/>
    </row>
    <row r="21" spans="1:16" ht="15" customHeight="1" x14ac:dyDescent="0.2">
      <c r="A21" s="287"/>
      <c r="B21" s="389" t="s">
        <v>238</v>
      </c>
      <c r="C21" s="390"/>
      <c r="D21" s="282"/>
      <c r="E21" s="389" t="s">
        <v>239</v>
      </c>
      <c r="F21" s="390"/>
      <c r="G21" s="18"/>
      <c r="H21" s="389" t="s">
        <v>238</v>
      </c>
      <c r="I21" s="390"/>
      <c r="J21" s="282"/>
      <c r="K21" s="389" t="s">
        <v>239</v>
      </c>
      <c r="L21" s="390"/>
      <c r="M21" s="361"/>
      <c r="N21" s="18"/>
      <c r="O21" s="18"/>
      <c r="P21" s="18"/>
    </row>
    <row r="22" spans="1:16" ht="13.5" thickBot="1" x14ac:dyDescent="0.25">
      <c r="A22" s="288"/>
      <c r="B22" s="391"/>
      <c r="C22" s="392"/>
      <c r="D22" s="292"/>
      <c r="E22" s="391"/>
      <c r="F22" s="392"/>
      <c r="G22" s="18"/>
      <c r="H22" s="391"/>
      <c r="I22" s="392"/>
      <c r="J22" s="292"/>
      <c r="K22" s="391"/>
      <c r="L22" s="392"/>
      <c r="M22" s="361"/>
      <c r="N22" s="18"/>
      <c r="O22" s="18"/>
      <c r="P22" s="18"/>
    </row>
    <row r="23" spans="1:16" ht="50.1" customHeight="1" x14ac:dyDescent="0.2">
      <c r="A23" s="286"/>
      <c r="B23" s="258" t="s">
        <v>336</v>
      </c>
      <c r="C23" s="296">
        <v>4650</v>
      </c>
      <c r="D23" s="295"/>
      <c r="E23" s="258" t="s">
        <v>337</v>
      </c>
      <c r="F23" s="296">
        <v>4661692</v>
      </c>
      <c r="G23" s="18"/>
      <c r="H23" s="258" t="s">
        <v>212</v>
      </c>
      <c r="I23" s="303">
        <f>C8+I8+C16+I16+C23</f>
        <v>4650</v>
      </c>
      <c r="J23" s="293"/>
      <c r="K23" s="258" t="s">
        <v>215</v>
      </c>
      <c r="L23" s="303">
        <f>F8+L8+F16+L16+F23</f>
        <v>64726886</v>
      </c>
      <c r="M23" s="361"/>
      <c r="N23" s="18"/>
      <c r="O23" s="18"/>
      <c r="P23" s="18"/>
    </row>
    <row r="24" spans="1:16" ht="50.1" customHeight="1" x14ac:dyDescent="0.2">
      <c r="A24" s="286"/>
      <c r="B24" s="259" t="s">
        <v>338</v>
      </c>
      <c r="C24" s="297"/>
      <c r="D24" s="295"/>
      <c r="E24" s="255" t="s">
        <v>339</v>
      </c>
      <c r="F24" s="299">
        <v>5299787</v>
      </c>
      <c r="G24" s="18"/>
      <c r="H24" s="259" t="s">
        <v>242</v>
      </c>
      <c r="I24" s="303">
        <f>C9+I9+C17+I17+C24</f>
        <v>0</v>
      </c>
      <c r="J24" s="293"/>
      <c r="K24" s="255" t="s">
        <v>214</v>
      </c>
      <c r="L24" s="303">
        <f>F9+L9+F17+L17+F24</f>
        <v>13972890</v>
      </c>
      <c r="M24" s="361"/>
      <c r="N24" s="18"/>
      <c r="O24" s="18"/>
      <c r="P24" s="18"/>
    </row>
    <row r="25" spans="1:16" ht="50.1" customHeight="1" thickBot="1" x14ac:dyDescent="0.25">
      <c r="A25" s="286"/>
      <c r="B25" s="257" t="s">
        <v>340</v>
      </c>
      <c r="C25" s="301">
        <f>4650</f>
        <v>4650</v>
      </c>
      <c r="D25" s="291"/>
      <c r="E25" s="256" t="s">
        <v>341</v>
      </c>
      <c r="F25" s="302">
        <v>53966</v>
      </c>
      <c r="G25" s="18"/>
      <c r="H25" s="256" t="s">
        <v>213</v>
      </c>
      <c r="I25" s="351">
        <f>C10+I10+C18+I18+C25</f>
        <v>4650</v>
      </c>
      <c r="J25" s="294"/>
      <c r="K25" s="256" t="s">
        <v>216</v>
      </c>
      <c r="L25" s="351">
        <f>F10+L10+F18+L18+F25</f>
        <v>31053966</v>
      </c>
      <c r="M25" s="361"/>
      <c r="N25" s="18"/>
      <c r="O25" s="18"/>
      <c r="P25" s="18"/>
    </row>
    <row r="26" spans="1:16" ht="15.6" customHeight="1" x14ac:dyDescent="0.2">
      <c r="A26" s="286"/>
      <c r="B26" s="347"/>
      <c r="C26" s="348"/>
      <c r="D26" s="349"/>
      <c r="E26" s="347"/>
      <c r="F26" s="326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61"/>
      <c r="N32" s="18"/>
      <c r="O32" s="18"/>
      <c r="P32" s="18"/>
    </row>
    <row r="33" spans="13:16" x14ac:dyDescent="0.2">
      <c r="M33" s="19"/>
      <c r="N33" s="19"/>
      <c r="O33" s="19"/>
      <c r="P33" s="19"/>
    </row>
  </sheetData>
  <sheetProtection password="C4F4" sheet="1" formatCells="0" formatRows="0" insertRows="0"/>
  <dataConsolidate/>
  <mergeCells count="19">
    <mergeCell ref="E6:F7"/>
    <mergeCell ref="B14:C15"/>
    <mergeCell ref="E14:F15"/>
    <mergeCell ref="A1:L1"/>
    <mergeCell ref="H20:L20"/>
    <mergeCell ref="B20:F20"/>
    <mergeCell ref="H21:I22"/>
    <mergeCell ref="K21:L22"/>
    <mergeCell ref="H5:L5"/>
    <mergeCell ref="H6:I7"/>
    <mergeCell ref="K6:L7"/>
    <mergeCell ref="H13:L13"/>
    <mergeCell ref="H14:I15"/>
    <mergeCell ref="K14:L15"/>
    <mergeCell ref="B21:C22"/>
    <mergeCell ref="E21:F22"/>
    <mergeCell ref="B5:F5"/>
    <mergeCell ref="B13:F13"/>
    <mergeCell ref="B6:C7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A10" zoomScale="75" zoomScaleNormal="75" workbookViewId="0">
      <selection activeCell="H23" sqref="H23"/>
    </sheetView>
  </sheetViews>
  <sheetFormatPr defaultRowHeight="12.75" x14ac:dyDescent="0.2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21.7109375" style="16" customWidth="1"/>
    <col min="8" max="8" width="11.28515625" style="16" customWidth="1"/>
    <col min="9" max="9" width="1.7109375" style="16" customWidth="1"/>
    <col min="10" max="10" width="20.7109375" style="16" customWidth="1"/>
    <col min="11" max="11" width="10.7109375" style="16" customWidth="1"/>
    <col min="12" max="12" width="1.7109375" style="16" customWidth="1"/>
    <col min="13" max="13" width="20.7109375" style="16" customWidth="1"/>
    <col min="14" max="14" width="10.7109375" style="16" customWidth="1"/>
    <col min="15" max="16384" width="9.140625" style="16"/>
  </cols>
  <sheetData>
    <row r="1" spans="1:22" ht="21.75" thickBot="1" x14ac:dyDescent="0.25">
      <c r="A1" s="395" t="s">
        <v>227</v>
      </c>
      <c r="B1" s="396"/>
      <c r="C1" s="396"/>
      <c r="D1" s="396"/>
      <c r="E1" s="396"/>
      <c r="F1" s="396"/>
      <c r="G1" s="396"/>
      <c r="H1" s="396"/>
      <c r="I1" s="397"/>
      <c r="J1" s="397"/>
      <c r="K1" s="397"/>
      <c r="L1" s="397"/>
      <c r="M1" s="369"/>
      <c r="N1" s="398"/>
      <c r="O1" s="15"/>
    </row>
    <row r="2" spans="1:22" ht="15" x14ac:dyDescent="0.2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399"/>
      <c r="J2" s="399"/>
      <c r="K2" s="399"/>
      <c r="L2" s="399"/>
      <c r="M2" s="399"/>
      <c r="N2" s="400"/>
      <c r="O2" s="15"/>
    </row>
    <row r="3" spans="1:22" ht="15.75" thickBot="1" x14ac:dyDescent="0.25">
      <c r="A3" s="108" t="s">
        <v>2</v>
      </c>
      <c r="B3" s="109">
        <f>'Financial Data'!C3</f>
        <v>41364</v>
      </c>
      <c r="C3" s="110"/>
      <c r="D3" s="111"/>
      <c r="E3" s="111"/>
      <c r="F3" s="111"/>
      <c r="G3" s="111"/>
      <c r="H3" s="111"/>
      <c r="I3" s="401"/>
      <c r="J3" s="401"/>
      <c r="K3" s="401"/>
      <c r="L3" s="401"/>
      <c r="M3" s="401"/>
      <c r="N3" s="402"/>
      <c r="O3" s="15"/>
    </row>
    <row r="4" spans="1:22" ht="15.75" thickBot="1" x14ac:dyDescent="0.25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18"/>
      <c r="N4" s="18"/>
      <c r="O4" s="22"/>
      <c r="P4" s="23"/>
      <c r="Q4" s="23"/>
      <c r="R4" s="23"/>
      <c r="S4" s="23"/>
      <c r="T4" s="23"/>
      <c r="U4" s="23"/>
      <c r="V4" s="23"/>
    </row>
    <row r="5" spans="1:22" s="4" customFormat="1" ht="15" customHeight="1" thickBot="1" x14ac:dyDescent="0.25">
      <c r="A5" s="407" t="s">
        <v>170</v>
      </c>
      <c r="B5" s="408"/>
      <c r="C5" s="408"/>
      <c r="D5" s="408"/>
      <c r="E5" s="376"/>
      <c r="F5" s="377"/>
      <c r="G5" s="224"/>
      <c r="H5" s="34"/>
      <c r="I5" s="12"/>
      <c r="J5" s="406" t="s">
        <v>113</v>
      </c>
      <c r="K5" s="390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4" customFormat="1" ht="15" customHeight="1" thickBot="1" x14ac:dyDescent="0.25">
      <c r="A6" s="267" t="s">
        <v>235</v>
      </c>
      <c r="B6" s="274">
        <v>2009</v>
      </c>
      <c r="C6" s="268">
        <v>2010</v>
      </c>
      <c r="D6" s="268">
        <v>2011</v>
      </c>
      <c r="E6" s="277">
        <v>2012</v>
      </c>
      <c r="F6" s="277">
        <v>2013</v>
      </c>
      <c r="G6" s="277" t="s">
        <v>236</v>
      </c>
      <c r="H6" s="34"/>
      <c r="I6" s="12"/>
      <c r="J6" s="391"/>
      <c r="K6" s="39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4" customFormat="1" ht="37.5" customHeight="1" x14ac:dyDescent="0.2">
      <c r="A7" s="269" t="s">
        <v>150</v>
      </c>
      <c r="B7" s="275">
        <v>10.61</v>
      </c>
      <c r="C7" s="270">
        <v>33.11</v>
      </c>
      <c r="D7" s="270">
        <v>0</v>
      </c>
      <c r="E7" s="333">
        <v>0</v>
      </c>
      <c r="F7" s="333">
        <v>0</v>
      </c>
      <c r="G7" s="278">
        <f>SUM(B7:F7)</f>
        <v>43.72</v>
      </c>
      <c r="H7" s="34"/>
      <c r="I7" s="12"/>
      <c r="J7" s="84" t="s">
        <v>114</v>
      </c>
      <c r="K7" s="91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4" customFormat="1" ht="49.5" customHeight="1" thickBot="1" x14ac:dyDescent="0.25">
      <c r="A8" s="271" t="s">
        <v>155</v>
      </c>
      <c r="B8" s="276">
        <v>10.61</v>
      </c>
      <c r="C8" s="272">
        <f>33.11+1.56</f>
        <v>34.67</v>
      </c>
      <c r="D8" s="272">
        <f>33.32+4.51</f>
        <v>37.83</v>
      </c>
      <c r="E8" s="334">
        <f>34.05+3.24</f>
        <v>37.29</v>
      </c>
      <c r="F8" s="333">
        <v>0</v>
      </c>
      <c r="G8" s="278">
        <f>SUM(B8:F8)</f>
        <v>120.4</v>
      </c>
      <c r="H8" s="34"/>
      <c r="I8" s="12"/>
      <c r="J8" s="85" t="s">
        <v>115</v>
      </c>
      <c r="K8" s="92">
        <v>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4" customFormat="1" ht="51.75" customHeight="1" thickBot="1" x14ac:dyDescent="0.25">
      <c r="A9" s="273" t="s">
        <v>156</v>
      </c>
      <c r="B9" s="279">
        <f>38.58+0.14</f>
        <v>38.72</v>
      </c>
      <c r="C9" s="280">
        <v>65.69</v>
      </c>
      <c r="D9" s="280">
        <f>18.44+0.7</f>
        <v>19.14</v>
      </c>
      <c r="E9" s="335">
        <f>33.46+1.35</f>
        <v>34.81</v>
      </c>
      <c r="F9" s="335">
        <f>14.36+0.3+0.86</f>
        <v>15.52</v>
      </c>
      <c r="G9" s="281">
        <f>SUM(B9:F9)</f>
        <v>173.88000000000002</v>
      </c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" customHeight="1" thickBot="1" x14ac:dyDescent="0.25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30" customFormat="1" ht="30" customHeight="1" thickBot="1" x14ac:dyDescent="0.25">
      <c r="A11" s="389" t="s">
        <v>49</v>
      </c>
      <c r="B11" s="403"/>
      <c r="C11" s="389" t="s">
        <v>111</v>
      </c>
      <c r="D11" s="404"/>
      <c r="E11" s="403"/>
      <c r="F11" s="389" t="s">
        <v>5</v>
      </c>
      <c r="G11" s="405"/>
      <c r="H11" s="404"/>
      <c r="I11" s="389" t="s">
        <v>110</v>
      </c>
      <c r="J11" s="404"/>
      <c r="K11" s="403"/>
      <c r="L11" s="449" t="s">
        <v>139</v>
      </c>
      <c r="M11" s="425"/>
      <c r="N11" s="424"/>
      <c r="O11" s="29"/>
    </row>
    <row r="12" spans="1:22" s="28" customFormat="1" ht="15.75" thickBot="1" x14ac:dyDescent="0.25">
      <c r="A12" s="388" t="s">
        <v>50</v>
      </c>
      <c r="B12" s="424"/>
      <c r="C12" s="388" t="s">
        <v>50</v>
      </c>
      <c r="D12" s="425"/>
      <c r="E12" s="424"/>
      <c r="F12" s="388" t="s">
        <v>50</v>
      </c>
      <c r="G12" s="409"/>
      <c r="H12" s="409"/>
      <c r="I12" s="388" t="s">
        <v>50</v>
      </c>
      <c r="J12" s="409"/>
      <c r="K12" s="454"/>
      <c r="L12" s="450" t="s">
        <v>50</v>
      </c>
      <c r="M12" s="451"/>
      <c r="N12" s="452"/>
    </row>
    <row r="13" spans="1:22" s="17" customFormat="1" ht="45.75" customHeight="1" thickBot="1" x14ac:dyDescent="0.25">
      <c r="A13" s="112" t="s">
        <v>53</v>
      </c>
      <c r="B13" s="113">
        <v>2</v>
      </c>
      <c r="C13" s="114"/>
      <c r="D13" s="115" t="s">
        <v>53</v>
      </c>
      <c r="E13" s="116">
        <v>1</v>
      </c>
      <c r="F13" s="78"/>
      <c r="G13" s="49" t="s">
        <v>174</v>
      </c>
      <c r="H13" s="148">
        <v>0</v>
      </c>
      <c r="I13" s="114"/>
      <c r="J13" s="244" t="s">
        <v>142</v>
      </c>
      <c r="K13" s="225">
        <v>0</v>
      </c>
      <c r="L13" s="130"/>
      <c r="M13" s="152" t="s">
        <v>134</v>
      </c>
      <c r="N13" s="91">
        <v>0</v>
      </c>
      <c r="O13" s="129"/>
    </row>
    <row r="14" spans="1:22" s="17" customFormat="1" ht="30.75" thickBot="1" x14ac:dyDescent="0.25">
      <c r="A14" s="427"/>
      <c r="B14" s="428"/>
      <c r="C14" s="117"/>
      <c r="D14" s="77" t="s">
        <v>54</v>
      </c>
      <c r="E14" s="80">
        <v>0</v>
      </c>
      <c r="F14" s="81"/>
      <c r="G14" s="76" t="s">
        <v>173</v>
      </c>
      <c r="H14" s="149">
        <v>18</v>
      </c>
      <c r="I14" s="81"/>
      <c r="J14" s="245" t="s">
        <v>143</v>
      </c>
      <c r="K14" s="226">
        <f>34+4</f>
        <v>38</v>
      </c>
      <c r="L14" s="131"/>
      <c r="M14" s="151" t="s">
        <v>133</v>
      </c>
      <c r="N14" s="227">
        <v>0</v>
      </c>
      <c r="O14" s="20"/>
    </row>
    <row r="15" spans="1:22" s="17" customFormat="1" ht="45" x14ac:dyDescent="0.2">
      <c r="A15" s="429"/>
      <c r="B15" s="430"/>
      <c r="C15" s="432"/>
      <c r="D15" s="433"/>
      <c r="E15" s="434"/>
      <c r="F15" s="81"/>
      <c r="G15" s="76" t="s">
        <v>109</v>
      </c>
      <c r="H15" s="149">
        <v>0</v>
      </c>
      <c r="I15" s="81"/>
      <c r="J15" s="245" t="s">
        <v>121</v>
      </c>
      <c r="K15" s="226">
        <v>7</v>
      </c>
      <c r="L15" s="131"/>
      <c r="M15" s="150" t="s">
        <v>135</v>
      </c>
      <c r="N15" s="227">
        <v>0</v>
      </c>
      <c r="O15" s="20"/>
    </row>
    <row r="16" spans="1:22" s="17" customFormat="1" ht="45.75" thickBot="1" x14ac:dyDescent="0.25">
      <c r="A16" s="429"/>
      <c r="B16" s="430"/>
      <c r="C16" s="435"/>
      <c r="D16" s="436"/>
      <c r="E16" s="437"/>
      <c r="F16" s="81"/>
      <c r="G16" s="79" t="s">
        <v>210</v>
      </c>
      <c r="H16" s="94">
        <v>0</v>
      </c>
      <c r="I16" s="81"/>
      <c r="J16" s="243" t="s">
        <v>149</v>
      </c>
      <c r="K16" s="228">
        <v>0</v>
      </c>
      <c r="L16" s="254"/>
      <c r="M16" s="229" t="s">
        <v>140</v>
      </c>
      <c r="N16" s="230">
        <v>0</v>
      </c>
      <c r="O16" s="20"/>
    </row>
    <row r="17" spans="1:15" s="17" customFormat="1" ht="45" x14ac:dyDescent="0.2">
      <c r="A17" s="431"/>
      <c r="B17" s="430"/>
      <c r="C17" s="435"/>
      <c r="D17" s="436"/>
      <c r="E17" s="437"/>
      <c r="F17" s="82"/>
      <c r="G17" s="79" t="s">
        <v>55</v>
      </c>
      <c r="H17" s="249">
        <v>0</v>
      </c>
      <c r="I17" s="239"/>
      <c r="J17" s="243" t="s">
        <v>141</v>
      </c>
      <c r="K17" s="241">
        <v>0</v>
      </c>
      <c r="L17" s="440"/>
      <c r="M17" s="441"/>
      <c r="N17" s="442"/>
      <c r="O17" s="20"/>
    </row>
    <row r="18" spans="1:15" s="17" customFormat="1" ht="45.75" thickBot="1" x14ac:dyDescent="0.25">
      <c r="A18" s="431"/>
      <c r="B18" s="430"/>
      <c r="C18" s="435"/>
      <c r="D18" s="436"/>
      <c r="E18" s="437"/>
      <c r="F18" s="83"/>
      <c r="G18" s="250" t="s">
        <v>237</v>
      </c>
      <c r="H18" s="304">
        <v>0</v>
      </c>
      <c r="I18" s="240"/>
      <c r="J18" s="246" t="s">
        <v>211</v>
      </c>
      <c r="K18" s="307">
        <v>0</v>
      </c>
      <c r="L18" s="440"/>
      <c r="M18" s="443"/>
      <c r="N18" s="444"/>
      <c r="O18" s="20"/>
    </row>
    <row r="19" spans="1:15" s="17" customFormat="1" ht="15.75" thickBot="1" x14ac:dyDescent="0.25">
      <c r="A19" s="431"/>
      <c r="B19" s="430"/>
      <c r="C19" s="435"/>
      <c r="D19" s="436"/>
      <c r="E19" s="437"/>
      <c r="F19" s="247"/>
      <c r="G19" s="248"/>
      <c r="H19" s="363"/>
      <c r="I19" s="220"/>
      <c r="J19" s="453"/>
      <c r="K19" s="442"/>
      <c r="L19" s="440"/>
      <c r="M19" s="443"/>
      <c r="N19" s="444"/>
      <c r="O19" s="20"/>
    </row>
    <row r="20" spans="1:15" ht="15.75" thickBot="1" x14ac:dyDescent="0.25">
      <c r="A20" s="426" t="s">
        <v>122</v>
      </c>
      <c r="B20" s="424"/>
      <c r="C20" s="410" t="s">
        <v>122</v>
      </c>
      <c r="D20" s="411"/>
      <c r="E20" s="411"/>
      <c r="F20" s="410" t="s">
        <v>122</v>
      </c>
      <c r="G20" s="411"/>
      <c r="H20" s="411"/>
      <c r="I20" s="410" t="s">
        <v>122</v>
      </c>
      <c r="J20" s="411"/>
      <c r="K20" s="445"/>
      <c r="L20" s="446" t="s">
        <v>122</v>
      </c>
      <c r="M20" s="447"/>
      <c r="N20" s="448"/>
      <c r="O20" s="15"/>
    </row>
    <row r="21" spans="1:15" ht="45.75" thickBot="1" x14ac:dyDescent="0.25">
      <c r="A21" s="96" t="s">
        <v>53</v>
      </c>
      <c r="B21" s="97">
        <v>138</v>
      </c>
      <c r="C21" s="98"/>
      <c r="D21" s="99" t="s">
        <v>53</v>
      </c>
      <c r="E21" s="100">
        <v>11</v>
      </c>
      <c r="F21" s="122"/>
      <c r="G21" s="123" t="s">
        <v>109</v>
      </c>
      <c r="H21" s="124">
        <v>24</v>
      </c>
      <c r="I21" s="125"/>
      <c r="J21" s="231" t="s">
        <v>121</v>
      </c>
      <c r="K21" s="232">
        <f>229+2</f>
        <v>231</v>
      </c>
      <c r="L21" s="233"/>
      <c r="M21" s="234" t="s">
        <v>134</v>
      </c>
      <c r="N21" s="91">
        <v>48</v>
      </c>
      <c r="O21" s="15"/>
    </row>
    <row r="22" spans="1:15" ht="45.75" thickBot="1" x14ac:dyDescent="0.25">
      <c r="A22" s="412"/>
      <c r="B22" s="413"/>
      <c r="C22" s="126"/>
      <c r="D22" s="58" t="s">
        <v>54</v>
      </c>
      <c r="E22" s="95">
        <v>0</v>
      </c>
      <c r="F22" s="102"/>
      <c r="G22" s="101" t="s">
        <v>210</v>
      </c>
      <c r="H22" s="103">
        <v>10</v>
      </c>
      <c r="I22" s="104"/>
      <c r="J22" s="235" t="s">
        <v>149</v>
      </c>
      <c r="K22" s="236">
        <v>0</v>
      </c>
      <c r="L22" s="237"/>
      <c r="M22" s="238" t="s">
        <v>133</v>
      </c>
      <c r="N22" s="227">
        <v>4861</v>
      </c>
      <c r="O22" s="15"/>
    </row>
    <row r="23" spans="1:15" ht="45" x14ac:dyDescent="0.2">
      <c r="A23" s="414"/>
      <c r="B23" s="415"/>
      <c r="C23" s="420"/>
      <c r="D23" s="421"/>
      <c r="E23" s="413"/>
      <c r="F23" s="127"/>
      <c r="G23" s="101" t="s">
        <v>55</v>
      </c>
      <c r="H23" s="103">
        <v>9</v>
      </c>
      <c r="I23" s="105"/>
      <c r="J23" s="235" t="s">
        <v>141</v>
      </c>
      <c r="K23" s="236">
        <v>91</v>
      </c>
      <c r="L23" s="237"/>
      <c r="M23" s="238" t="s">
        <v>135</v>
      </c>
      <c r="N23" s="227">
        <v>12038</v>
      </c>
      <c r="O23" s="15"/>
    </row>
    <row r="24" spans="1:15" ht="45.75" thickBot="1" x14ac:dyDescent="0.25">
      <c r="A24" s="416"/>
      <c r="B24" s="417"/>
      <c r="C24" s="416"/>
      <c r="D24" s="422"/>
      <c r="E24" s="417"/>
      <c r="F24" s="128"/>
      <c r="G24" s="364" t="s">
        <v>237</v>
      </c>
      <c r="H24" s="305">
        <v>0</v>
      </c>
      <c r="I24" s="242"/>
      <c r="J24" s="243" t="s">
        <v>211</v>
      </c>
      <c r="K24" s="306">
        <v>19</v>
      </c>
      <c r="L24" s="251"/>
      <c r="M24" s="252" t="s">
        <v>140</v>
      </c>
      <c r="N24" s="253">
        <v>51</v>
      </c>
      <c r="O24" s="15"/>
    </row>
    <row r="25" spans="1:15" ht="46.5" customHeight="1" thickBot="1" x14ac:dyDescent="0.25">
      <c r="A25" s="418"/>
      <c r="B25" s="419"/>
      <c r="C25" s="418"/>
      <c r="D25" s="423"/>
      <c r="E25" s="419"/>
      <c r="F25" s="266"/>
      <c r="G25" s="366" t="s">
        <v>120</v>
      </c>
      <c r="H25" s="365">
        <f>SUM(H21:H24)</f>
        <v>43</v>
      </c>
      <c r="I25" s="265"/>
      <c r="J25" s="262" t="s">
        <v>120</v>
      </c>
      <c r="K25" s="263">
        <f>SUM(K21:K24)</f>
        <v>341</v>
      </c>
      <c r="L25" s="264"/>
      <c r="M25" s="438"/>
      <c r="N25" s="439"/>
      <c r="O25" s="15"/>
    </row>
    <row r="26" spans="1:1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password="C4F4" sheet="1" formatCells="0" formatRows="0" insertRows="0"/>
  <dataConsolidate/>
  <mergeCells count="26">
    <mergeCell ref="M25:N25"/>
    <mergeCell ref="I11:K11"/>
    <mergeCell ref="L17:N19"/>
    <mergeCell ref="I20:K20"/>
    <mergeCell ref="L20:N20"/>
    <mergeCell ref="L11:N11"/>
    <mergeCell ref="L12:N12"/>
    <mergeCell ref="J19:K19"/>
    <mergeCell ref="I12:K12"/>
    <mergeCell ref="F12:H12"/>
    <mergeCell ref="F20:H20"/>
    <mergeCell ref="A22:B25"/>
    <mergeCell ref="C23:E25"/>
    <mergeCell ref="A12:B12"/>
    <mergeCell ref="C12:E12"/>
    <mergeCell ref="A20:B20"/>
    <mergeCell ref="C20:E20"/>
    <mergeCell ref="A14:B19"/>
    <mergeCell ref="C15:E19"/>
    <mergeCell ref="A1:N1"/>
    <mergeCell ref="I2:N3"/>
    <mergeCell ref="A11:B11"/>
    <mergeCell ref="C11:E11"/>
    <mergeCell ref="F11:H11"/>
    <mergeCell ref="J5:K6"/>
    <mergeCell ref="A5:F5"/>
  </mergeCells>
  <phoneticPr fontId="0" type="noConversion"/>
  <dataValidations count="4">
    <dataValidation allowBlank="1" showInputMessage="1" showErrorMessage="1" errorTitle="Total Disbursements" error="Provide Integer only." sqref="G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0"/>
  <sheetViews>
    <sheetView zoomScaleNormal="100" workbookViewId="0">
      <selection activeCell="B8" sqref="B8"/>
    </sheetView>
  </sheetViews>
  <sheetFormatPr defaultRowHeight="12.75" x14ac:dyDescent="0.2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 x14ac:dyDescent="0.25">
      <c r="A1" s="455" t="s">
        <v>228</v>
      </c>
      <c r="B1" s="456"/>
    </row>
    <row r="2" spans="1:2" ht="15" customHeight="1" x14ac:dyDescent="0.2">
      <c r="A2" s="138" t="s">
        <v>1</v>
      </c>
      <c r="B2" s="106" t="str">
        <f>'Financial Data'!C2</f>
        <v>Department of Health &amp; Human Services - OIG</v>
      </c>
    </row>
    <row r="3" spans="1:2" ht="15" customHeight="1" thickBot="1" x14ac:dyDescent="0.25">
      <c r="A3" s="139" t="s">
        <v>2</v>
      </c>
      <c r="B3" s="107">
        <f>'Financial Data'!C3</f>
        <v>41364</v>
      </c>
    </row>
    <row r="4" spans="1:2" ht="15" customHeight="1" thickBot="1" x14ac:dyDescent="0.25">
      <c r="A4" s="140"/>
    </row>
    <row r="5" spans="1:2" ht="15" customHeight="1" thickBot="1" x14ac:dyDescent="0.25">
      <c r="A5" s="135" t="s">
        <v>0</v>
      </c>
      <c r="B5" s="59" t="s">
        <v>112</v>
      </c>
    </row>
    <row r="6" spans="1:2" x14ac:dyDescent="0.2">
      <c r="A6" s="136">
        <v>1</v>
      </c>
      <c r="B6" s="51"/>
    </row>
    <row r="7" spans="1:2" x14ac:dyDescent="0.2">
      <c r="A7" s="137">
        <v>2</v>
      </c>
      <c r="B7" s="50"/>
    </row>
    <row r="8" spans="1:2" x14ac:dyDescent="0.2">
      <c r="A8" s="137">
        <v>3</v>
      </c>
      <c r="B8" s="50"/>
    </row>
    <row r="9" spans="1:2" x14ac:dyDescent="0.2">
      <c r="A9" s="137">
        <v>4</v>
      </c>
      <c r="B9" s="50"/>
    </row>
    <row r="10" spans="1:2" x14ac:dyDescent="0.2">
      <c r="A10" s="137">
        <v>5</v>
      </c>
      <c r="B10" s="50"/>
    </row>
    <row r="11" spans="1:2" x14ac:dyDescent="0.2">
      <c r="A11" s="137">
        <v>6</v>
      </c>
      <c r="B11" s="50"/>
    </row>
    <row r="12" spans="1:2" x14ac:dyDescent="0.2">
      <c r="A12" s="137">
        <v>7</v>
      </c>
      <c r="B12" s="50"/>
    </row>
    <row r="13" spans="1:2" x14ac:dyDescent="0.2">
      <c r="A13" s="137">
        <v>8</v>
      </c>
      <c r="B13" s="50"/>
    </row>
    <row r="14" spans="1:2" x14ac:dyDescent="0.2">
      <c r="A14" s="137">
        <v>9</v>
      </c>
      <c r="B14" s="50"/>
    </row>
    <row r="15" spans="1:2" x14ac:dyDescent="0.2">
      <c r="A15" s="137">
        <v>10</v>
      </c>
      <c r="B15" s="50"/>
    </row>
    <row r="16" spans="1:2" ht="13.5" thickBot="1" x14ac:dyDescent="0.25">
      <c r="A16" s="140"/>
      <c r="B16" s="52"/>
    </row>
    <row r="17" spans="1:2" ht="13.5" thickBot="1" x14ac:dyDescent="0.25">
      <c r="A17" s="135" t="s">
        <v>0</v>
      </c>
      <c r="B17" s="59" t="s">
        <v>207</v>
      </c>
    </row>
    <row r="18" spans="1:2" x14ac:dyDescent="0.2">
      <c r="A18" s="136">
        <v>1</v>
      </c>
      <c r="B18" s="51"/>
    </row>
    <row r="19" spans="1:2" x14ac:dyDescent="0.2">
      <c r="A19" s="137">
        <v>2</v>
      </c>
      <c r="B19" s="50"/>
    </row>
    <row r="20" spans="1:2" x14ac:dyDescent="0.2">
      <c r="A20" s="137">
        <v>3</v>
      </c>
      <c r="B20" s="50"/>
    </row>
    <row r="21" spans="1:2" x14ac:dyDescent="0.2">
      <c r="A21" s="137">
        <v>4</v>
      </c>
      <c r="B21" s="50"/>
    </row>
    <row r="22" spans="1:2" x14ac:dyDescent="0.2">
      <c r="A22" s="137">
        <v>5</v>
      </c>
      <c r="B22" s="50"/>
    </row>
    <row r="23" spans="1:2" x14ac:dyDescent="0.2">
      <c r="A23" s="137">
        <v>6</v>
      </c>
      <c r="B23" s="50"/>
    </row>
    <row r="24" spans="1:2" x14ac:dyDescent="0.2">
      <c r="A24" s="137">
        <v>7</v>
      </c>
      <c r="B24" s="50"/>
    </row>
    <row r="25" spans="1:2" x14ac:dyDescent="0.2">
      <c r="A25" s="137">
        <v>8</v>
      </c>
      <c r="B25" s="50"/>
    </row>
    <row r="26" spans="1:2" x14ac:dyDescent="0.2">
      <c r="A26" s="137">
        <v>9</v>
      </c>
      <c r="B26" s="50"/>
    </row>
    <row r="27" spans="1:2" x14ac:dyDescent="0.2">
      <c r="A27" s="137">
        <v>10</v>
      </c>
      <c r="B27" s="50"/>
    </row>
    <row r="28" spans="1:2" x14ac:dyDescent="0.2">
      <c r="B28" s="52"/>
    </row>
    <row r="29" spans="1:2" x14ac:dyDescent="0.2">
      <c r="B29" s="52"/>
    </row>
    <row r="30" spans="1:2" x14ac:dyDescent="0.2">
      <c r="B30" s="52"/>
    </row>
    <row r="31" spans="1:2" x14ac:dyDescent="0.2">
      <c r="B31" s="52"/>
    </row>
    <row r="32" spans="1:2" x14ac:dyDescent="0.2">
      <c r="B32" s="52"/>
    </row>
    <row r="33" spans="2:2" x14ac:dyDescent="0.2">
      <c r="B33" s="52"/>
    </row>
    <row r="34" spans="2:2" x14ac:dyDescent="0.2">
      <c r="B34" s="52"/>
    </row>
    <row r="35" spans="2:2" x14ac:dyDescent="0.2">
      <c r="B35" s="52"/>
    </row>
    <row r="36" spans="2:2" x14ac:dyDescent="0.2">
      <c r="B36" s="52"/>
    </row>
    <row r="37" spans="2:2" x14ac:dyDescent="0.2">
      <c r="B37" s="52"/>
    </row>
    <row r="38" spans="2:2" x14ac:dyDescent="0.2">
      <c r="B38" s="52"/>
    </row>
    <row r="39" spans="2:2" x14ac:dyDescent="0.2">
      <c r="B39" s="53"/>
    </row>
    <row r="40" spans="2:2" x14ac:dyDescent="0.2">
      <c r="B40" s="53"/>
    </row>
    <row r="41" spans="2:2" x14ac:dyDescent="0.2">
      <c r="B41" s="53"/>
    </row>
    <row r="42" spans="2:2" x14ac:dyDescent="0.2">
      <c r="B42" s="53"/>
    </row>
    <row r="43" spans="2:2" x14ac:dyDescent="0.2">
      <c r="B43" s="53"/>
    </row>
    <row r="44" spans="2:2" x14ac:dyDescent="0.2">
      <c r="B44" s="53"/>
    </row>
    <row r="45" spans="2:2" x14ac:dyDescent="0.2">
      <c r="B45" s="53"/>
    </row>
    <row r="46" spans="2:2" x14ac:dyDescent="0.2">
      <c r="B46" s="53"/>
    </row>
    <row r="47" spans="2:2" x14ac:dyDescent="0.2">
      <c r="B47" s="53"/>
    </row>
    <row r="48" spans="2:2" x14ac:dyDescent="0.2">
      <c r="B48" s="53"/>
    </row>
    <row r="49" spans="2:2" x14ac:dyDescent="0.2">
      <c r="B49" s="53"/>
    </row>
    <row r="50" spans="2:2" x14ac:dyDescent="0.2">
      <c r="B50" s="5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J25" sqref="J25"/>
    </sheetView>
  </sheetViews>
  <sheetFormatPr defaultRowHeight="12.75" x14ac:dyDescent="0.2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1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 x14ac:dyDescent="0.25">
      <c r="A1" s="395" t="s">
        <v>229</v>
      </c>
      <c r="B1" s="462"/>
      <c r="C1" s="369"/>
      <c r="D1" s="369"/>
      <c r="E1" s="369"/>
      <c r="F1" s="369"/>
      <c r="G1" s="369"/>
      <c r="H1" s="369"/>
      <c r="I1" s="369"/>
      <c r="J1" s="398"/>
      <c r="K1" s="146"/>
    </row>
    <row r="2" spans="1:11" ht="15" customHeight="1" x14ac:dyDescent="0.2">
      <c r="A2" s="141" t="s">
        <v>1</v>
      </c>
      <c r="B2" s="144" t="str">
        <f>'Financial Data'!C2</f>
        <v>Department of Health &amp; Human Services - OIG</v>
      </c>
      <c r="C2" s="145"/>
      <c r="D2" s="463"/>
      <c r="E2" s="464"/>
      <c r="F2" s="464"/>
      <c r="G2" s="464"/>
      <c r="H2" s="464"/>
      <c r="I2" s="464"/>
      <c r="J2" s="465"/>
      <c r="K2" s="132"/>
    </row>
    <row r="3" spans="1:11" ht="15" customHeight="1" thickBot="1" x14ac:dyDescent="0.25">
      <c r="A3" s="142" t="s">
        <v>2</v>
      </c>
      <c r="B3" s="143">
        <f>'Financial Data'!C3</f>
        <v>41364</v>
      </c>
      <c r="C3" s="93"/>
      <c r="D3" s="466"/>
      <c r="E3" s="467"/>
      <c r="F3" s="467"/>
      <c r="G3" s="467"/>
      <c r="H3" s="467"/>
      <c r="I3" s="467"/>
      <c r="J3" s="468"/>
      <c r="K3" s="132"/>
    </row>
    <row r="4" spans="1:11" s="154" customFormat="1" ht="15.75" thickBot="1" x14ac:dyDescent="0.25">
      <c r="A4" s="160"/>
      <c r="B4" s="161"/>
      <c r="C4" s="157"/>
      <c r="D4" s="157"/>
      <c r="E4" s="458"/>
      <c r="F4" s="458"/>
      <c r="G4" s="436"/>
      <c r="H4" s="436"/>
      <c r="I4" s="436"/>
      <c r="J4" s="436"/>
      <c r="K4" s="132"/>
    </row>
    <row r="5" spans="1:11" ht="15" customHeight="1" thickBot="1" x14ac:dyDescent="0.25">
      <c r="A5" s="459" t="s">
        <v>144</v>
      </c>
      <c r="B5" s="460"/>
      <c r="C5" s="460"/>
      <c r="D5" s="460"/>
      <c r="E5" s="460"/>
      <c r="F5" s="460"/>
      <c r="G5" s="460"/>
      <c r="H5" s="460"/>
      <c r="I5" s="460"/>
      <c r="J5" s="461"/>
      <c r="K5" s="132"/>
    </row>
    <row r="6" spans="1:11" ht="63.75" x14ac:dyDescent="0.2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69" t="s">
        <v>166</v>
      </c>
      <c r="G6" s="164" t="s">
        <v>137</v>
      </c>
      <c r="H6" s="164" t="s">
        <v>138</v>
      </c>
      <c r="I6" s="164" t="s">
        <v>169</v>
      </c>
      <c r="J6" s="168" t="s">
        <v>165</v>
      </c>
      <c r="K6" s="132"/>
    </row>
    <row r="7" spans="1:11" x14ac:dyDescent="0.2">
      <c r="A7" s="158">
        <v>1</v>
      </c>
      <c r="B7" s="167"/>
      <c r="C7" s="50"/>
      <c r="D7" s="50"/>
      <c r="E7" s="50"/>
      <c r="F7" s="212"/>
      <c r="G7" s="50"/>
      <c r="H7" s="167"/>
      <c r="I7" s="178">
        <f>G7*H7</f>
        <v>0</v>
      </c>
      <c r="J7" s="221"/>
      <c r="K7" s="132"/>
    </row>
    <row r="8" spans="1:11" x14ac:dyDescent="0.2">
      <c r="A8" s="158">
        <f>A7+1</f>
        <v>2</v>
      </c>
      <c r="B8" s="50"/>
      <c r="C8" s="50"/>
      <c r="D8" s="50"/>
      <c r="E8" s="50"/>
      <c r="F8" s="212"/>
      <c r="G8" s="50"/>
      <c r="H8" s="50"/>
      <c r="I8" s="178">
        <f t="shared" ref="I8:I21" si="0">G8*H8</f>
        <v>0</v>
      </c>
      <c r="J8" s="221"/>
      <c r="K8" s="132"/>
    </row>
    <row r="9" spans="1:11" x14ac:dyDescent="0.2">
      <c r="A9" s="158">
        <f t="shared" ref="A9:A21" si="1">A8+1</f>
        <v>3</v>
      </c>
      <c r="B9" s="50"/>
      <c r="C9" s="50"/>
      <c r="D9" s="50"/>
      <c r="E9" s="50"/>
      <c r="F9" s="212"/>
      <c r="G9" s="50"/>
      <c r="H9" s="50"/>
      <c r="I9" s="178">
        <f t="shared" si="0"/>
        <v>0</v>
      </c>
      <c r="J9" s="221"/>
    </row>
    <row r="10" spans="1:11" x14ac:dyDescent="0.2">
      <c r="A10" s="158">
        <f t="shared" si="1"/>
        <v>4</v>
      </c>
      <c r="B10" s="50"/>
      <c r="C10" s="50"/>
      <c r="D10" s="50"/>
      <c r="E10" s="50"/>
      <c r="F10" s="212"/>
      <c r="G10" s="50"/>
      <c r="H10" s="50"/>
      <c r="I10" s="178">
        <f t="shared" si="0"/>
        <v>0</v>
      </c>
      <c r="J10" s="221"/>
    </row>
    <row r="11" spans="1:11" x14ac:dyDescent="0.2">
      <c r="A11" s="158">
        <f t="shared" si="1"/>
        <v>5</v>
      </c>
      <c r="B11" s="50"/>
      <c r="C11" s="50"/>
      <c r="D11" s="50"/>
      <c r="E11" s="50"/>
      <c r="F11" s="212"/>
      <c r="G11" s="50"/>
      <c r="H11" s="50"/>
      <c r="I11" s="178">
        <f t="shared" si="0"/>
        <v>0</v>
      </c>
      <c r="J11" s="221"/>
    </row>
    <row r="12" spans="1:11" x14ac:dyDescent="0.2">
      <c r="A12" s="158">
        <f t="shared" si="1"/>
        <v>6</v>
      </c>
      <c r="B12" s="50"/>
      <c r="C12" s="50"/>
      <c r="D12" s="50"/>
      <c r="E12" s="50"/>
      <c r="F12" s="212"/>
      <c r="G12" s="50"/>
      <c r="H12" s="50"/>
      <c r="I12" s="178">
        <f t="shared" si="0"/>
        <v>0</v>
      </c>
      <c r="J12" s="221"/>
    </row>
    <row r="13" spans="1:11" x14ac:dyDescent="0.2">
      <c r="A13" s="158">
        <f t="shared" si="1"/>
        <v>7</v>
      </c>
      <c r="B13" s="50"/>
      <c r="C13" s="50"/>
      <c r="D13" s="50"/>
      <c r="E13" s="50"/>
      <c r="F13" s="212"/>
      <c r="G13" s="50"/>
      <c r="H13" s="50"/>
      <c r="I13" s="178">
        <f t="shared" si="0"/>
        <v>0</v>
      </c>
      <c r="J13" s="221"/>
    </row>
    <row r="14" spans="1:11" x14ac:dyDescent="0.2">
      <c r="A14" s="158">
        <f t="shared" si="1"/>
        <v>8</v>
      </c>
      <c r="B14" s="50"/>
      <c r="C14" s="50"/>
      <c r="D14" s="50"/>
      <c r="E14" s="50"/>
      <c r="F14" s="212"/>
      <c r="G14" s="50"/>
      <c r="H14" s="50"/>
      <c r="I14" s="178">
        <f t="shared" si="0"/>
        <v>0</v>
      </c>
      <c r="J14" s="221"/>
    </row>
    <row r="15" spans="1:11" x14ac:dyDescent="0.2">
      <c r="A15" s="158">
        <f t="shared" si="1"/>
        <v>9</v>
      </c>
      <c r="B15" s="50"/>
      <c r="C15" s="50"/>
      <c r="D15" s="50"/>
      <c r="E15" s="50"/>
      <c r="F15" s="212"/>
      <c r="G15" s="50"/>
      <c r="H15" s="50"/>
      <c r="I15" s="178">
        <f t="shared" si="0"/>
        <v>0</v>
      </c>
      <c r="J15" s="221"/>
    </row>
    <row r="16" spans="1:11" x14ac:dyDescent="0.2">
      <c r="A16" s="158">
        <f t="shared" si="1"/>
        <v>10</v>
      </c>
      <c r="B16" s="50"/>
      <c r="C16" s="50"/>
      <c r="D16" s="50"/>
      <c r="E16" s="50"/>
      <c r="F16" s="212"/>
      <c r="G16" s="50"/>
      <c r="H16" s="50"/>
      <c r="I16" s="178">
        <f t="shared" si="0"/>
        <v>0</v>
      </c>
      <c r="J16" s="221"/>
    </row>
    <row r="17" spans="1:16" x14ac:dyDescent="0.2">
      <c r="A17" s="158">
        <f t="shared" si="1"/>
        <v>11</v>
      </c>
      <c r="B17" s="50"/>
      <c r="C17" s="50"/>
      <c r="D17" s="50"/>
      <c r="E17" s="50"/>
      <c r="F17" s="212"/>
      <c r="G17" s="50"/>
      <c r="H17" s="50"/>
      <c r="I17" s="178">
        <f t="shared" si="0"/>
        <v>0</v>
      </c>
      <c r="J17" s="221"/>
    </row>
    <row r="18" spans="1:16" x14ac:dyDescent="0.2">
      <c r="A18" s="158">
        <f t="shared" si="1"/>
        <v>12</v>
      </c>
      <c r="B18" s="50"/>
      <c r="C18" s="50"/>
      <c r="D18" s="50"/>
      <c r="E18" s="50"/>
      <c r="F18" s="212"/>
      <c r="G18" s="50"/>
      <c r="H18" s="50"/>
      <c r="I18" s="178">
        <f t="shared" si="0"/>
        <v>0</v>
      </c>
      <c r="J18" s="221"/>
    </row>
    <row r="19" spans="1:16" x14ac:dyDescent="0.2">
      <c r="A19" s="158">
        <f t="shared" si="1"/>
        <v>13</v>
      </c>
      <c r="B19" s="50"/>
      <c r="C19" s="50"/>
      <c r="D19" s="50"/>
      <c r="E19" s="50"/>
      <c r="F19" s="212"/>
      <c r="G19" s="50"/>
      <c r="H19" s="50"/>
      <c r="I19" s="178">
        <f t="shared" si="0"/>
        <v>0</v>
      </c>
      <c r="J19" s="221"/>
    </row>
    <row r="20" spans="1:16" x14ac:dyDescent="0.2">
      <c r="A20" s="158">
        <f t="shared" si="1"/>
        <v>14</v>
      </c>
      <c r="B20" s="50"/>
      <c r="C20" s="50"/>
      <c r="D20" s="50"/>
      <c r="E20" s="50"/>
      <c r="F20" s="212"/>
      <c r="G20" s="50"/>
      <c r="H20" s="50"/>
      <c r="I20" s="178">
        <f t="shared" si="0"/>
        <v>0</v>
      </c>
      <c r="J20" s="221"/>
    </row>
    <row r="21" spans="1:16" ht="13.5" thickBot="1" x14ac:dyDescent="0.25">
      <c r="A21" s="158">
        <f t="shared" si="1"/>
        <v>15</v>
      </c>
      <c r="B21" s="159"/>
      <c r="C21" s="159"/>
      <c r="D21" s="159"/>
      <c r="E21" s="159"/>
      <c r="F21" s="213"/>
      <c r="G21" s="159"/>
      <c r="H21" s="159"/>
      <c r="I21" s="222">
        <f t="shared" si="0"/>
        <v>0</v>
      </c>
      <c r="J21" s="223"/>
      <c r="L21" s="132"/>
    </row>
    <row r="22" spans="1:16" s="154" customFormat="1" ht="13.5" thickBot="1" x14ac:dyDescent="0.25">
      <c r="A22" s="155"/>
      <c r="B22" s="156"/>
      <c r="C22" s="157"/>
      <c r="D22" s="157"/>
      <c r="E22" s="157"/>
      <c r="F22" s="170"/>
      <c r="G22" s="173" t="s">
        <v>168</v>
      </c>
      <c r="H22" s="179">
        <f>SUM(H7:H21)</f>
        <v>0</v>
      </c>
      <c r="I22" s="176">
        <f>SUM(I7:I21)</f>
        <v>0</v>
      </c>
      <c r="J22" s="157"/>
      <c r="K22" s="174"/>
      <c r="L22" s="174"/>
      <c r="N22" s="174"/>
      <c r="P22" s="177"/>
    </row>
    <row r="23" spans="1:16" s="154" customFormat="1" ht="13.5" thickBot="1" x14ac:dyDescent="0.25">
      <c r="A23" s="155"/>
      <c r="B23" s="156"/>
      <c r="C23" s="157"/>
      <c r="D23" s="157"/>
      <c r="E23" s="157"/>
      <c r="F23" s="170"/>
      <c r="G23" s="157"/>
      <c r="H23" s="157"/>
      <c r="I23" s="157"/>
      <c r="J23" s="157"/>
    </row>
    <row r="24" spans="1:16" s="154" customFormat="1" ht="13.5" thickBot="1" x14ac:dyDescent="0.25">
      <c r="A24" s="457" t="s">
        <v>145</v>
      </c>
      <c r="B24" s="447"/>
      <c r="C24" s="447"/>
      <c r="D24" s="447"/>
      <c r="E24" s="451"/>
      <c r="F24" s="452"/>
      <c r="G24" s="153"/>
    </row>
    <row r="25" spans="1:16" ht="63.75" x14ac:dyDescent="0.2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2" t="s">
        <v>167</v>
      </c>
      <c r="G25" s="134"/>
      <c r="H25" s="132"/>
      <c r="I25" s="132"/>
      <c r="J25" s="132"/>
    </row>
    <row r="26" spans="1:16" x14ac:dyDescent="0.2">
      <c r="A26" s="158">
        <v>1</v>
      </c>
      <c r="B26" s="50"/>
      <c r="C26" s="214"/>
      <c r="D26" s="50"/>
      <c r="E26" s="50"/>
      <c r="F26" s="215"/>
      <c r="H26" s="1"/>
      <c r="I26" s="1"/>
      <c r="J26" s="1"/>
    </row>
    <row r="27" spans="1:16" x14ac:dyDescent="0.2">
      <c r="A27" s="158">
        <f>A26+1</f>
        <v>2</v>
      </c>
      <c r="B27" s="50"/>
      <c r="C27" s="214"/>
      <c r="D27" s="50"/>
      <c r="E27" s="50"/>
      <c r="F27" s="215"/>
      <c r="H27" s="1"/>
      <c r="I27" s="1"/>
      <c r="J27" s="1"/>
    </row>
    <row r="28" spans="1:16" x14ac:dyDescent="0.2">
      <c r="A28" s="158">
        <f t="shared" ref="A28:A35" si="2">A27+1</f>
        <v>3</v>
      </c>
      <c r="B28" s="50"/>
      <c r="C28" s="214"/>
      <c r="D28" s="50"/>
      <c r="E28" s="50"/>
      <c r="F28" s="215"/>
      <c r="H28" s="1"/>
      <c r="I28" s="1"/>
      <c r="J28" s="1"/>
    </row>
    <row r="29" spans="1:16" x14ac:dyDescent="0.2">
      <c r="A29" s="158">
        <f t="shared" si="2"/>
        <v>4</v>
      </c>
      <c r="B29" s="50"/>
      <c r="C29" s="214"/>
      <c r="D29" s="50"/>
      <c r="E29" s="50"/>
      <c r="F29" s="215"/>
      <c r="H29" s="1"/>
      <c r="I29" s="1"/>
      <c r="J29" s="1"/>
    </row>
    <row r="30" spans="1:16" x14ac:dyDescent="0.2">
      <c r="A30" s="158">
        <f t="shared" si="2"/>
        <v>5</v>
      </c>
      <c r="B30" s="50"/>
      <c r="C30" s="214"/>
      <c r="D30" s="50"/>
      <c r="E30" s="50"/>
      <c r="F30" s="215"/>
      <c r="H30" s="1"/>
      <c r="I30" s="1"/>
      <c r="J30" s="1"/>
    </row>
    <row r="31" spans="1:16" x14ac:dyDescent="0.2">
      <c r="A31" s="158">
        <f t="shared" si="2"/>
        <v>6</v>
      </c>
      <c r="B31" s="50"/>
      <c r="C31" s="214"/>
      <c r="D31" s="50"/>
      <c r="E31" s="50"/>
      <c r="F31" s="215"/>
      <c r="H31" s="1"/>
      <c r="I31" s="1"/>
      <c r="J31" s="1"/>
    </row>
    <row r="32" spans="1:16" x14ac:dyDescent="0.2">
      <c r="A32" s="158">
        <f t="shared" si="2"/>
        <v>7</v>
      </c>
      <c r="B32" s="50"/>
      <c r="C32" s="214"/>
      <c r="D32" s="50"/>
      <c r="E32" s="50"/>
      <c r="F32" s="215"/>
      <c r="H32" s="1"/>
      <c r="I32" s="1"/>
      <c r="J32" s="1"/>
    </row>
    <row r="33" spans="1:10" x14ac:dyDescent="0.2">
      <c r="A33" s="158">
        <f t="shared" si="2"/>
        <v>8</v>
      </c>
      <c r="B33" s="50"/>
      <c r="C33" s="214"/>
      <c r="D33" s="50"/>
      <c r="E33" s="50"/>
      <c r="F33" s="215"/>
      <c r="H33" s="1"/>
      <c r="I33" s="1"/>
      <c r="J33" s="1"/>
    </row>
    <row r="34" spans="1:10" x14ac:dyDescent="0.2">
      <c r="A34" s="158">
        <f t="shared" si="2"/>
        <v>9</v>
      </c>
      <c r="B34" s="180"/>
      <c r="C34" s="216"/>
      <c r="D34" s="180"/>
      <c r="E34" s="180"/>
      <c r="F34" s="217"/>
      <c r="H34" s="1"/>
      <c r="I34" s="1"/>
      <c r="J34" s="1"/>
    </row>
    <row r="35" spans="1:10" ht="13.5" thickBot="1" x14ac:dyDescent="0.25">
      <c r="A35" s="158">
        <f t="shared" si="2"/>
        <v>10</v>
      </c>
      <c r="B35" s="159"/>
      <c r="C35" s="218"/>
      <c r="D35" s="159"/>
      <c r="E35" s="159"/>
      <c r="F35" s="219"/>
      <c r="H35" s="1"/>
      <c r="I35" s="1"/>
      <c r="J35" s="1"/>
    </row>
    <row r="36" spans="1:10" x14ac:dyDescent="0.2">
      <c r="B36" s="52"/>
    </row>
    <row r="37" spans="1:10" x14ac:dyDescent="0.2">
      <c r="B37" s="52"/>
    </row>
    <row r="38" spans="1:10" x14ac:dyDescent="0.2">
      <c r="B38" s="52"/>
    </row>
    <row r="39" spans="1:10" x14ac:dyDescent="0.2">
      <c r="B39" s="52"/>
    </row>
    <row r="40" spans="1:10" x14ac:dyDescent="0.2">
      <c r="B40" s="52"/>
    </row>
    <row r="41" spans="1:10" x14ac:dyDescent="0.2">
      <c r="B41" s="52"/>
    </row>
    <row r="42" spans="1:10" x14ac:dyDescent="0.2">
      <c r="B42" s="52"/>
    </row>
    <row r="43" spans="1:10" x14ac:dyDescent="0.2">
      <c r="B43" s="52"/>
    </row>
    <row r="44" spans="1:10" x14ac:dyDescent="0.2">
      <c r="B44" s="52"/>
    </row>
    <row r="45" spans="1:10" x14ac:dyDescent="0.2">
      <c r="B45" s="52"/>
    </row>
    <row r="46" spans="1:10" x14ac:dyDescent="0.2">
      <c r="B46" s="52"/>
    </row>
    <row r="47" spans="1:10" x14ac:dyDescent="0.2">
      <c r="B47" s="52"/>
    </row>
    <row r="48" spans="1:10" x14ac:dyDescent="0.2">
      <c r="B48" s="52"/>
    </row>
    <row r="49" spans="2:2" x14ac:dyDescent="0.2">
      <c r="B49" s="52"/>
    </row>
    <row r="50" spans="2:2" x14ac:dyDescent="0.2">
      <c r="B50" s="52"/>
    </row>
    <row r="51" spans="2:2" x14ac:dyDescent="0.2">
      <c r="B51" s="52"/>
    </row>
    <row r="52" spans="2:2" x14ac:dyDescent="0.2">
      <c r="B52" s="52"/>
    </row>
    <row r="53" spans="2:2" x14ac:dyDescent="0.2">
      <c r="B53" s="52"/>
    </row>
    <row r="54" spans="2:2" x14ac:dyDescent="0.2">
      <c r="B54" s="52"/>
    </row>
    <row r="55" spans="2:2" x14ac:dyDescent="0.2">
      <c r="B55" s="52"/>
    </row>
    <row r="56" spans="2:2" x14ac:dyDescent="0.2">
      <c r="B56" s="52"/>
    </row>
    <row r="57" spans="2:2" x14ac:dyDescent="0.2">
      <c r="B57" s="52"/>
    </row>
    <row r="58" spans="2:2" x14ac:dyDescent="0.2">
      <c r="B58" s="52"/>
    </row>
    <row r="59" spans="2:2" x14ac:dyDescent="0.2">
      <c r="B59" s="52"/>
    </row>
    <row r="60" spans="2:2" x14ac:dyDescent="0.2">
      <c r="B60" s="52"/>
    </row>
    <row r="61" spans="2:2" x14ac:dyDescent="0.2">
      <c r="B61" s="52"/>
    </row>
    <row r="62" spans="2:2" x14ac:dyDescent="0.2">
      <c r="B62" s="52"/>
    </row>
    <row r="63" spans="2:2" x14ac:dyDescent="0.2">
      <c r="B63" s="52"/>
    </row>
    <row r="64" spans="2:2" x14ac:dyDescent="0.2">
      <c r="B64" s="52"/>
    </row>
    <row r="65" spans="2:2" x14ac:dyDescent="0.2">
      <c r="B65" s="52"/>
    </row>
    <row r="66" spans="2:2" x14ac:dyDescent="0.2">
      <c r="B66" s="52"/>
    </row>
    <row r="67" spans="2:2" x14ac:dyDescent="0.2">
      <c r="B67" s="52"/>
    </row>
    <row r="68" spans="2:2" x14ac:dyDescent="0.2">
      <c r="B68" s="52"/>
    </row>
    <row r="69" spans="2:2" x14ac:dyDescent="0.2">
      <c r="B69" s="52"/>
    </row>
    <row r="70" spans="2:2" x14ac:dyDescent="0.2">
      <c r="B70" s="52"/>
    </row>
    <row r="71" spans="2:2" x14ac:dyDescent="0.2">
      <c r="B71" s="52"/>
    </row>
    <row r="72" spans="2:2" x14ac:dyDescent="0.2">
      <c r="B72" s="52"/>
    </row>
    <row r="73" spans="2:2" x14ac:dyDescent="0.2">
      <c r="B73" s="52"/>
    </row>
    <row r="74" spans="2:2" x14ac:dyDescent="0.2">
      <c r="B74" s="52"/>
    </row>
    <row r="75" spans="2:2" x14ac:dyDescent="0.2">
      <c r="B75" s="52"/>
    </row>
    <row r="76" spans="2:2" x14ac:dyDescent="0.2">
      <c r="B76" s="52"/>
    </row>
    <row r="77" spans="2:2" x14ac:dyDescent="0.2">
      <c r="B77" s="52"/>
    </row>
    <row r="78" spans="2:2" x14ac:dyDescent="0.2">
      <c r="B78" s="52"/>
    </row>
    <row r="79" spans="2:2" x14ac:dyDescent="0.2">
      <c r="B79" s="52"/>
    </row>
    <row r="80" spans="2:2" x14ac:dyDescent="0.2">
      <c r="B80" s="52"/>
    </row>
    <row r="81" spans="2:2" x14ac:dyDescent="0.2">
      <c r="B81" s="52"/>
    </row>
    <row r="82" spans="2:2" x14ac:dyDescent="0.2">
      <c r="B82" s="52"/>
    </row>
    <row r="83" spans="2:2" x14ac:dyDescent="0.2">
      <c r="B83" s="52"/>
    </row>
    <row r="84" spans="2:2" x14ac:dyDescent="0.2">
      <c r="B84" s="52"/>
    </row>
    <row r="85" spans="2:2" x14ac:dyDescent="0.2">
      <c r="B85" s="52"/>
    </row>
    <row r="86" spans="2:2" x14ac:dyDescent="0.2">
      <c r="B86" s="52"/>
    </row>
    <row r="87" spans="2:2" x14ac:dyDescent="0.2">
      <c r="B87" s="52"/>
    </row>
    <row r="88" spans="2:2" x14ac:dyDescent="0.2">
      <c r="B88" s="52"/>
    </row>
    <row r="89" spans="2:2" x14ac:dyDescent="0.2">
      <c r="B89" s="52"/>
    </row>
    <row r="90" spans="2:2" x14ac:dyDescent="0.2">
      <c r="B90" s="52"/>
    </row>
    <row r="91" spans="2:2" x14ac:dyDescent="0.2">
      <c r="B91" s="52"/>
    </row>
    <row r="92" spans="2:2" x14ac:dyDescent="0.2">
      <c r="B92" s="52"/>
    </row>
    <row r="93" spans="2:2" x14ac:dyDescent="0.2">
      <c r="B93" s="52"/>
    </row>
    <row r="94" spans="2:2" x14ac:dyDescent="0.2">
      <c r="B94" s="52"/>
    </row>
    <row r="95" spans="2:2" x14ac:dyDescent="0.2">
      <c r="B95" s="52"/>
    </row>
    <row r="96" spans="2:2" x14ac:dyDescent="0.2">
      <c r="B96" s="52"/>
    </row>
    <row r="97" spans="2:2" x14ac:dyDescent="0.2">
      <c r="B97" s="52"/>
    </row>
    <row r="98" spans="2:2" x14ac:dyDescent="0.2">
      <c r="B98" s="52"/>
    </row>
    <row r="99" spans="2:2" x14ac:dyDescent="0.2">
      <c r="B99" s="52"/>
    </row>
    <row r="100" spans="2:2" x14ac:dyDescent="0.2">
      <c r="B100" s="52"/>
    </row>
    <row r="101" spans="2:2" x14ac:dyDescent="0.2">
      <c r="B101" s="52"/>
    </row>
    <row r="102" spans="2:2" x14ac:dyDescent="0.2">
      <c r="B102" s="52"/>
    </row>
    <row r="103" spans="2:2" x14ac:dyDescent="0.2">
      <c r="B103" s="52"/>
    </row>
    <row r="104" spans="2:2" x14ac:dyDescent="0.2">
      <c r="B104" s="52"/>
    </row>
    <row r="105" spans="2:2" x14ac:dyDescent="0.2">
      <c r="B105" s="52"/>
    </row>
    <row r="106" spans="2:2" x14ac:dyDescent="0.2">
      <c r="B106" s="52"/>
    </row>
    <row r="107" spans="2:2" x14ac:dyDescent="0.2">
      <c r="B107" s="52"/>
    </row>
    <row r="108" spans="2:2" x14ac:dyDescent="0.2">
      <c r="B108" s="52"/>
    </row>
    <row r="109" spans="2:2" x14ac:dyDescent="0.2">
      <c r="B109" s="52"/>
    </row>
    <row r="110" spans="2:2" x14ac:dyDescent="0.2">
      <c r="B110" s="52"/>
    </row>
    <row r="111" spans="2:2" x14ac:dyDescent="0.2">
      <c r="B111" s="52"/>
    </row>
    <row r="112" spans="2:2" x14ac:dyDescent="0.2">
      <c r="B112" s="52"/>
    </row>
    <row r="113" spans="2:2" x14ac:dyDescent="0.2">
      <c r="B113" s="52"/>
    </row>
    <row r="114" spans="2:2" x14ac:dyDescent="0.2">
      <c r="B114" s="52"/>
    </row>
    <row r="115" spans="2:2" x14ac:dyDescent="0.2">
      <c r="B115" s="52"/>
    </row>
    <row r="116" spans="2:2" x14ac:dyDescent="0.2">
      <c r="B116" s="52"/>
    </row>
    <row r="117" spans="2:2" x14ac:dyDescent="0.2">
      <c r="B117" s="52"/>
    </row>
    <row r="118" spans="2:2" x14ac:dyDescent="0.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L1" workbookViewId="0">
      <selection activeCell="M1" sqref="M1"/>
    </sheetView>
  </sheetViews>
  <sheetFormatPr defaultRowHeight="12.75" x14ac:dyDescent="0.2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 x14ac:dyDescent="0.2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199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 x14ac:dyDescent="0.2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0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 x14ac:dyDescent="0.2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0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 x14ac:dyDescent="0.2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 x14ac:dyDescent="0.2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 x14ac:dyDescent="0.2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 x14ac:dyDescent="0.2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 x14ac:dyDescent="0.2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 x14ac:dyDescent="0.2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 x14ac:dyDescent="0.2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 x14ac:dyDescent="0.2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 x14ac:dyDescent="0.2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 x14ac:dyDescent="0.2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 x14ac:dyDescent="0.2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 x14ac:dyDescent="0.2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 x14ac:dyDescent="0.2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 x14ac:dyDescent="0.2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 x14ac:dyDescent="0.2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 x14ac:dyDescent="0.2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 x14ac:dyDescent="0.2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 x14ac:dyDescent="0.2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 x14ac:dyDescent="0.2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4"/>
      <c r="I22" s="174"/>
      <c r="J22" s="175"/>
      <c r="K22" s="60" t="s">
        <v>266</v>
      </c>
      <c r="L22" s="60" t="s">
        <v>302</v>
      </c>
      <c r="M22" s="60" t="s">
        <v>325</v>
      </c>
    </row>
    <row r="23" spans="1:13" x14ac:dyDescent="0.2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 x14ac:dyDescent="0.2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 x14ac:dyDescent="0.2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 x14ac:dyDescent="0.2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 x14ac:dyDescent="0.2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 x14ac:dyDescent="0.2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 x14ac:dyDescent="0.2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 x14ac:dyDescent="0.2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 x14ac:dyDescent="0.2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 x14ac:dyDescent="0.2">
      <c r="C32" s="4"/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Stern, Richard B (OIG/OEI)</cp:lastModifiedBy>
  <cp:lastPrinted>2012-11-01T18:51:53Z</cp:lastPrinted>
  <dcterms:created xsi:type="dcterms:W3CDTF">2009-02-26T10:56:03Z</dcterms:created>
  <dcterms:modified xsi:type="dcterms:W3CDTF">2013-04-05T15:38:41Z</dcterms:modified>
</cp:coreProperties>
</file>