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 Bootcamp\01-Excel\Homework\Starter_Code\"/>
    </mc:Choice>
  </mc:AlternateContent>
  <xr:revisionPtr revIDLastSave="0" documentId="13_ncr:1_{3DE37233-49A7-40F8-B939-3245DC77CBC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dfunding" sheetId="1" r:id="rId1"/>
    <sheet name="Parent Catagory Pivot" sheetId="2" r:id="rId2"/>
    <sheet name="Sub Catagory Pivot" sheetId="3" r:id="rId3"/>
    <sheet name="Date Pivot" sheetId="4" r:id="rId4"/>
    <sheet name="Bonus" sheetId="5" r:id="rId5"/>
    <sheet name="Bonus Statistical Analysis" sheetId="7" r:id="rId6"/>
  </sheets>
  <calcPr calcId="191029"/>
  <pivotCaches>
    <pivotCache cacheId="1" r:id="rId7"/>
    <pivotCache cacheId="1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J6" i="7"/>
  <c r="D7" i="7"/>
  <c r="D6" i="7"/>
  <c r="J5" i="7"/>
  <c r="J4" i="7"/>
  <c r="J3" i="7"/>
  <c r="J2" i="7"/>
  <c r="D5" i="7"/>
  <c r="D4" i="7"/>
  <c r="D3" i="7"/>
  <c r="D2" i="7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D13" i="5"/>
  <c r="D12" i="5"/>
  <c r="D11" i="5"/>
  <c r="D10" i="5"/>
  <c r="D9" i="5"/>
  <c r="D8" i="5"/>
  <c r="C13" i="5"/>
  <c r="C12" i="5"/>
  <c r="C11" i="5"/>
  <c r="C10" i="5"/>
  <c r="C9" i="5"/>
  <c r="C8" i="5"/>
  <c r="D7" i="5"/>
  <c r="C7" i="5"/>
  <c r="D6" i="5"/>
  <c r="D5" i="5"/>
  <c r="D4" i="5"/>
  <c r="D3" i="5"/>
  <c r="D2" i="5"/>
  <c r="E2" i="5" s="1"/>
  <c r="C6" i="5"/>
  <c r="C5" i="5"/>
  <c r="C4" i="5"/>
  <c r="C3" i="5"/>
  <c r="C2" i="5"/>
  <c r="B2" i="5"/>
  <c r="B12" i="5"/>
  <c r="B11" i="5"/>
  <c r="B10" i="5"/>
  <c r="B9" i="5"/>
  <c r="B8" i="5"/>
  <c r="B7" i="5"/>
  <c r="B6" i="5"/>
  <c r="B5" i="5"/>
  <c r="B13" i="5"/>
  <c r="B4" i="5"/>
  <c r="B3" i="5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2" i="1" a="1"/>
  <c r="Q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<sst xmlns="http://schemas.openxmlformats.org/spreadsheetml/2006/main" count="7069" uniqueCount="2115">
  <si>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</si>
  <si>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</si>
  <si>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</si>
  <si>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</si>
  <si>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</si>
  <si>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</si>
  <si>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</si>
  <si>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</si>
  <si>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</si>
  <si>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</si>
  <si>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</si>
  <si>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</si>
  <si>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</si>
  <si>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</si>
  <si>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</si>
  <si>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</si>
  <si>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</si>
  <si>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</si>
  <si>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</si>
  <si>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</si>
  <si>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</si>
  <si>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</si>
  <si>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</si>
  <si>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</si>
  <si>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</si>
  <si>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</si>
  <si>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</si>
  <si>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</si>
  <si>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</si>
  <si>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</si>
  <si>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</si>
  <si>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</si>
  <si>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</si>
  <si>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</si>
  <si>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</si>
  <si>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</si>
  <si>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</si>
  <si>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</si>
  <si>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</si>
  <si>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</si>
  <si>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</si>
  <si>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</si>
  <si>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</si>
  <si>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</si>
  <si>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</si>
  <si>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</si>
  <si>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</si>
  <si>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</si>
  <si>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</si>
  <si>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</si>
  <si>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</si>
  <si>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</si>
  <si>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</si>
  <si>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</si>
  <si>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</si>
  <si>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</si>
  <si>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</si>
  <si>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</si>
  <si>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</si>
  <si>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</si>
  <si>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</si>
  <si>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</si>
  <si>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</si>
  <si>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</si>
  <si>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</si>
  <si>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</si>
  <si>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</si>
  <si>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</si>
  <si>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</si>
  <si>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</si>
  <si>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</si>
  <si>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</si>
  <si>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</si>
  <si>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</si>
  <si>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</si>
  <si>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</si>
  <si>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</si>
  <si>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</si>
  <si>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</si>
  <si>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</si>
  <si>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</si>
  <si>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</si>
  <si>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</si>
  <si>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</si>
  <si>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</si>
  <si>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</si>
  <si>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</si>
  <si>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</si>
  <si>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</si>
  <si>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</si>
  <si>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</si>
  <si>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</si>
  <si>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</si>
  <si>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</si>
  <si>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</si>
  <si>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</si>
  <si>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</si>
  <si>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</si>
  <si>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</si>
  <si>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</si>
  <si>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</si>
  <si>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</si>
  <si>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</si>
  <si>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</si>
  <si>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</si>
  <si>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</si>
  <si>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</si>
  <si>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</si>
  <si>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</si>
  <si>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</si>
  <si>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</si>
  <si>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</si>
  <si>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</si>
  <si>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</si>
  <si>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</si>
  <si>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</si>
  <si>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</si>
  <si>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</si>
  <si>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</si>
  <si>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</si>
  <si>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</si>
  <si>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</si>
  <si>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</si>
  <si>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</si>
  <si>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</si>
  <si>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</si>
  <si>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</si>
  <si>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</si>
  <si>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</si>
  <si>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</si>
  <si>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</si>
  <si>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</si>
  <si>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</si>
  <si>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</si>
  <si>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</si>
  <si>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</si>
  <si>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</si>
  <si>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</si>
  <si>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</si>
  <si>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</si>
  <si>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</si>
  <si>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</si>
  <si>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</si>
  <si>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</si>
  <si>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</si>
  <si>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</si>
  <si>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</si>
  <si>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</si>
  <si>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</si>
  <si>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</si>
  <si>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</si>
  <si>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</si>
  <si>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</si>
  <si>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</si>
  <si>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</si>
  <si>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</si>
  <si>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</si>
  <si>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</si>
  <si>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</si>
  <si>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</si>
  <si>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</si>
  <si>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</si>
  <si>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</si>
  <si>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</si>
  <si>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</si>
  <si>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</si>
  <si>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</si>
  <si>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</si>
  <si>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</si>
  <si>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</si>
  <si>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</si>
  <si>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</si>
  <si>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</si>
  <si>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</si>
  <si>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</si>
  <si>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</si>
  <si>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</si>
  <si>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</si>
  <si>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</si>
  <si>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</si>
  <si>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</si>
  <si>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</si>
  <si>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</si>
  <si>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</si>
  <si>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</si>
  <si>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</si>
  <si>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</si>
  <si>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</si>
  <si>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</si>
  <si>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</si>
  <si>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</si>
  <si>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</si>
  <si>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</si>
  <si>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</si>
  <si>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</si>
  <si>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</si>
  <si>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</si>
  <si>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</si>
  <si>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</si>
  <si>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</si>
  <si>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</si>
  <si>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</si>
  <si>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</si>
  <si>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</si>
  <si>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</si>
  <si>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</si>
  <si>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</si>
  <si>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</si>
  <si>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</si>
  <si>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</si>
  <si>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</si>
  <si>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</si>
  <si>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</si>
  <si>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</si>
  <si>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</si>
  <si>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</si>
  <si>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</si>
  <si>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</si>
  <si>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</si>
  <si>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</si>
  <si>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</si>
  <si>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</si>
  <si>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</si>
  <si>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</si>
  <si>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</si>
  <si>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</si>
  <si>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</si>
  <si>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</si>
  <si>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</si>
  <si>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</si>
  <si>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</si>
  <si>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</si>
  <si>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</si>
  <si>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</si>
  <si>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</si>
  <si>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</si>
  <si>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</si>
  <si>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</si>
  <si>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</si>
  <si>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</si>
  <si>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</si>
  <si>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</si>
  <si>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</si>
  <si>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</si>
  <si>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</si>
  <si>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</si>
  <si>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</si>
  <si>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</si>
  <si>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</si>
  <si>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</si>
  <si>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</si>
  <si>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</si>
  <si>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</si>
  <si>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</si>
  <si>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</si>
  <si>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</si>
  <si>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</si>
  <si>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</si>
  <si>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</si>
  <si>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</si>
  <si>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</si>
  <si>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</si>
  <si>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</si>
  <si>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</si>
  <si>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</si>
  <si>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</si>
  <si>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</si>
  <si>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</si>
  <si>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</si>
  <si>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</si>
  <si>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</si>
  <si>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</si>
  <si>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</si>
  <si>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</si>
  <si>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</si>
  <si>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</si>
  <si>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</si>
  <si>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</si>
  <si>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</si>
  <si>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</si>
  <si>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</si>
  <si>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</si>
  <si>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</si>
  <si>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</si>
  <si>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</si>
  <si>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</si>
  <si>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</si>
  <si>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</si>
  <si>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</si>
  <si>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</si>
  <si>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</si>
  <si>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</si>
  <si>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</si>
  <si>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</si>
  <si>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</si>
  <si>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</si>
  <si>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</si>
  <si>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</si>
  <si>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</si>
  <si>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</si>
  <si>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</si>
  <si>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</si>
  <si>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</si>
  <si>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</si>
  <si>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</si>
  <si>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</si>
  <si>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</si>
  <si>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</si>
  <si>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</si>
  <si>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</si>
  <si>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</si>
  <si>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</si>
  <si>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</si>
  <si>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</si>
  <si>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</si>
  <si>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</si>
  <si>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</si>
  <si>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</si>
  <si>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</si>
  <si>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</si>
  <si>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</si>
  <si>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</si>
  <si>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</si>
  <si>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</si>
  <si>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</si>
  <si>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</si>
  <si>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</si>
  <si>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</si>
  <si>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</si>
  <si>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</si>
  <si>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</si>
  <si>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</si>
  <si>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</si>
  <si>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</si>
  <si>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</si>
  <si>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</si>
  <si>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</si>
  <si>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</si>
  <si>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</si>
  <si>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</si>
  <si>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</si>
  <si>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</si>
  <si>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</si>
  <si>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</si>
  <si>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</si>
  <si>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</si>
  <si>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</si>
  <si>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</si>
  <si>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</si>
  <si>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</si>
  <si>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</si>
  <si>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</si>
  <si>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</si>
  <si>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</si>
  <si>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</si>
  <si>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</si>
  <si>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</si>
  <si>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</si>
  <si>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</si>
  <si>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</si>
  <si>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</si>
  <si>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</si>
  <si>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</si>
  <si>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</si>
  <si>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</si>
  <si>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</si>
  <si>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</si>
  <si>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</si>
  <si>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</si>
  <si>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</si>
  <si>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</si>
  <si>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</si>
  <si>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</si>
  <si>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</si>
  <si>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</si>
  <si>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</si>
  <si>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</si>
  <si>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</si>
  <si>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</si>
  <si>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</si>
  <si>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</si>
  <si>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</si>
  <si>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</si>
  <si>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</si>
  <si>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</si>
  <si>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</si>
  <si>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</si>
  <si>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</si>
  <si>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</si>
  <si>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</si>
  <si>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</si>
  <si>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</si>
  <si>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</si>
  <si>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</si>
  <si>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</si>
  <si>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</si>
  <si>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</si>
  <si>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</si>
  <si>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</si>
  <si>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</si>
  <si>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</si>
  <si>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</si>
  <si>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</si>
  <si>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</si>
  <si>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</si>
  <si>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</si>
  <si>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</si>
  <si>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</si>
  <si>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</si>
  <si>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</si>
  <si>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</si>
  <si>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</si>
  <si>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</si>
  <si>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</si>
  <si>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</si>
  <si>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</si>
  <si>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</si>
  <si>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</si>
  <si>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</si>
  <si>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</si>
  <si>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</si>
  <si>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</si>
  <si>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</si>
  <si>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</si>
  <si>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</si>
  <si>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</si>
  <si>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</si>
  <si>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</si>
  <si>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</si>
  <si>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</si>
  <si>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</si>
  <si>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</si>
  <si>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</si>
  <si>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</si>
  <si>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</si>
  <si>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</si>
  <si>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</si>
  <si>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</si>
  <si>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</si>
  <si>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</si>
  <si>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</si>
  <si>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</si>
  <si>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</si>
  <si>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</si>
  <si>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</si>
  <si>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</si>
  <si>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</si>
  <si>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</si>
  <si>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</si>
  <si>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</si>
  <si>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</si>
  <si>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</si>
  <si>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</si>
  <si>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</si>
  <si>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</si>
  <si>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</si>
  <si>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</si>
  <si>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</si>
  <si>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</si>
  <si>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</si>
  <si>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</si>
  <si>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</si>
  <si>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</si>
  <si>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</si>
  <si>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</si>
  <si>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</si>
  <si>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</si>
  <si>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</si>
  <si>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</si>
  <si>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</si>
  <si>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</si>
  <si>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</si>
  <si>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</si>
  <si>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</si>
  <si>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</si>
  <si>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</si>
  <si>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</si>
  <si>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</si>
  <si>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</si>
  <si>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</si>
  <si>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</si>
  <si>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</si>
  <si>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</si>
  <si>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</si>
  <si>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</si>
  <si>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</si>
  <si>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</si>
  <si>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</si>
  <si>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</si>
  <si>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</si>
  <si>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</si>
  <si>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</si>
  <si>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</si>
  <si>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</si>
  <si>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</si>
  <si>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</si>
  <si>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</si>
  <si>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</si>
  <si>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</si>
  <si>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</si>
  <si>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</si>
  <si>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</si>
  <si>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</si>
  <si>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</si>
  <si>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</si>
  <si>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</si>
  <si>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</si>
  <si>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</si>
  <si>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</si>
  <si>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</si>
  <si>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</si>
  <si>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</si>
  <si>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</si>
  <si>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</si>
  <si>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</si>
  <si>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</si>
  <si>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</si>
  <si>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</si>
  <si>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</si>
  <si>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</si>
  <si>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</si>
  <si>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</si>
  <si>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</si>
  <si>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</si>
  <si>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</si>
  <si>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</si>
  <si>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</si>
  <si>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</si>
  <si>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</si>
  <si>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</si>
  <si>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</si>
  <si>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</si>
  <si>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</si>
  <si>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</si>
  <si>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</si>
  <si>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</si>
  <si>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</si>
  <si>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</si>
  <si>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</si>
  <si>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</si>
  <si>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</si>
  <si>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</si>
  <si>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</si>
  <si>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</si>
  <si>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</si>
  <si>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</si>
  <si>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</si>
  <si>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</si>
  <si>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</si>
  <si>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</si>
  <si>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</si>
  <si>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</si>
  <si>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</si>
  <si>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</si>
  <si>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</si>
  <si>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</si>
  <si>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</si>
  <si>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</si>
  <si>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</si>
  <si>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</si>
  <si>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</si>
  <si>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</si>
  <si>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</si>
  <si>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</si>
  <si>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</si>
  <si>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</si>
  <si>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</si>
  <si>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</si>
  <si>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</si>
  <si>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</si>
  <si>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</si>
  <si>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</si>
  <si>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</si>
  <si>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</si>
  <si>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</si>
  <si>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</si>
  <si>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</si>
  <si>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</si>
  <si>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</si>
  <si>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</si>
  <si>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</si>
  <si>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</si>
  <si>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</si>
  <si>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</si>
  <si>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</si>
  <si>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</si>
  <si>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</si>
  <si>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</si>
  <si>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</si>
  <si>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</si>
  <si>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</si>
  <si>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</si>
  <si>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</si>
  <si>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</si>
  <si>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</si>
  <si>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</si>
  <si>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</si>
  <si>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</si>
  <si>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</si>
  <si>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</si>
  <si>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</si>
  <si>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</si>
  <si>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</si>
  <si>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</si>
  <si>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</si>
  <si>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</si>
  <si>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</si>
  <si>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</si>
  <si>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</si>
  <si>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</si>
  <si>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</si>
  <si>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</si>
  <si>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</si>
  <si>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</si>
  <si>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</si>
  <si>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</si>
  <si>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</si>
  <si>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</si>
  <si>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</si>
  <si>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</si>
  <si>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</si>
  <si>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</si>
  <si>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</si>
  <si>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</si>
  <si>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</si>
  <si>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</si>
  <si>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</si>
  <si>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</si>
  <si>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</si>
  <si>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</si>
  <si>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</si>
  <si>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</si>
  <si>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</si>
  <si>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</si>
  <si>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</si>
  <si>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</si>
  <si>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</si>
  <si>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</si>
  <si>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</si>
  <si>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</si>
  <si>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</si>
  <si>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</si>
  <si>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</si>
  <si>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</si>
  <si>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</si>
  <si>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</si>
  <si>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</si>
  <si>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</si>
  <si>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</si>
  <si>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</si>
  <si>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</si>
  <si>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</si>
  <si>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</si>
  <si>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</si>
  <si>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</si>
  <si>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</si>
  <si>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</si>
  <si>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</si>
  <si>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</si>
  <si>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</si>
  <si>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</si>
  <si>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</si>
  <si>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</si>
  <si>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</si>
  <si>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</si>
  <si>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</si>
  <si>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</si>
  <si>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</si>
  <si>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</si>
  <si>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</si>
  <si>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</si>
  <si>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</si>
  <si>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</si>
  <si>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</si>
  <si>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</si>
  <si>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</si>
  <si>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</si>
  <si>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</si>
  <si>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</si>
  <si>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</si>
  <si>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</si>
  <si>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</si>
  <si>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</si>
  <si>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</si>
  <si>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</si>
  <si>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</si>
  <si>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</si>
  <si>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</si>
  <si>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</si>
  <si>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</si>
  <si>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</si>
  <si>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</si>
  <si>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</si>
  <si>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</si>
  <si>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</si>
  <si>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</si>
  <si>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</si>
  <si>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</si>
  <si>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</si>
  <si>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</si>
  <si>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</si>
  <si>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</si>
  <si>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</si>
  <si>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</si>
  <si>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</si>
  <si>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</si>
  <si>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</si>
  <si>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</si>
  <si>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</si>
  <si>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</si>
  <si>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</si>
  <si>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</si>
  <si>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</si>
  <si>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</si>
  <si>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</si>
  <si>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</si>
  <si>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</si>
  <si>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</si>
  <si>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</si>
  <si>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</si>
  <si>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</si>
  <si>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</si>
  <si>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</si>
  <si>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</si>
  <si>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</si>
  <si>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</si>
  <si>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</si>
  <si>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</si>
  <si>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</si>
  <si>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</si>
  <si>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</si>
  <si>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</si>
  <si>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</si>
  <si>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</si>
  <si>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</si>
  <si>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</si>
  <si>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</si>
  <si>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</si>
  <si>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</si>
  <si>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</si>
  <si>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</si>
  <si>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</si>
  <si>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</si>
  <si>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</si>
  <si>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</si>
  <si>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</si>
  <si>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</si>
  <si>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</si>
  <si>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</si>
  <si>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</si>
  <si>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</si>
  <si>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</si>
  <si>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</si>
  <si>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</si>
  <si>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</si>
  <si>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</si>
  <si>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</si>
  <si>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</si>
  <si>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</si>
  <si>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</si>
  <si>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</si>
  <si>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</si>
  <si>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</si>
  <si>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</si>
  <si>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</si>
  <si>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</si>
  <si>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</si>
  <si>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</si>
  <si>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</si>
  <si>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</si>
  <si>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</si>
  <si>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</si>
  <si>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</si>
  <si>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</si>
  <si>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</si>
  <si>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</si>
  <si>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</si>
  <si>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</si>
  <si>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</si>
  <si>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</si>
  <si>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</si>
  <si>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</si>
  <si>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</si>
  <si>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</si>
  <si>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</si>
  <si>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</si>
  <si>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</si>
  <si>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</si>
  <si>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</si>
  <si>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</si>
  <si>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</si>
  <si>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</si>
  <si>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</si>
  <si>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</si>
  <si>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</si>
  <si>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</si>
  <si>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</si>
  <si>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</si>
  <si>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</si>
  <si>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</si>
  <si>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</si>
  <si>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</si>
  <si>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</si>
  <si>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</si>
  <si>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</si>
  <si>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</si>
  <si>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</si>
  <si>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</si>
  <si>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</si>
  <si>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</si>
  <si>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</si>
  <si>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</si>
  <si>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</si>
  <si>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</si>
  <si>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</si>
  <si>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</si>
  <si>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</si>
  <si>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</si>
  <si>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</si>
  <si>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</si>
  <si>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</si>
  <si>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</si>
  <si>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</si>
  <si>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</si>
  <si>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</si>
  <si>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</si>
  <si>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</si>
  <si>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</si>
  <si>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</si>
  <si>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</si>
  <si>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</si>
  <si>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</si>
  <si>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</si>
  <si>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</si>
  <si>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</si>
  <si>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</si>
  <si>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</si>
  <si>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</si>
  <si>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</si>
  <si>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</si>
  <si>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</si>
  <si>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</si>
  <si>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</si>
  <si>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</si>
  <si>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</si>
  <si>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</si>
  <si>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</si>
  <si>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</si>
  <si>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</si>
  <si>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</si>
  <si>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</si>
  <si>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</si>
  <si>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</si>
  <si>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</si>
  <si>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</si>
  <si>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</si>
  <si>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</si>
  <si>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</si>
  <si>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</si>
  <si>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</si>
  <si>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</si>
  <si>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</si>
  <si>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</si>
  <si>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</si>
  <si>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</si>
  <si>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</si>
  <si>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</si>
  <si>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</si>
  <si>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</si>
  <si>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</si>
  <si>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</si>
  <si>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</si>
  <si>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</si>
  <si>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</si>
  <si>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</si>
  <si>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</si>
  <si>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</si>
  <si>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</si>
  <si>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</si>
  <si>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</si>
  <si>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</si>
  <si>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</si>
  <si>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</si>
  <si>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</si>
  <si>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</si>
  <si>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</si>
  <si>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</si>
  <si>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</si>
  <si>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</si>
  <si>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</si>
  <si>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</si>
  <si>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</si>
  <si>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</si>
  <si>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</si>
  <si>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</si>
  <si>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</si>
  <si>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</si>
  <si>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</si>
  <si>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</si>
  <si>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</si>
  <si>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</si>
  <si>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</si>
  <si>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</si>
  <si>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</si>
  <si>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</si>
  <si>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</si>
  <si>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</si>
  <si>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</si>
  <si>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</si>
  <si>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</si>
  <si>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</si>
  <si>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</si>
  <si>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</si>
  <si>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</si>
  <si>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</si>
  <si>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</si>
  <si>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</si>
  <si>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</si>
  <si>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</si>
  <si>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</si>
  <si>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</si>
  <si>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</si>
  <si>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</si>
  <si>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</si>
  <si>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</si>
  <si>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</si>
  <si>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</si>
  <si>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</si>
  <si>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</si>
  <si>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</si>
  <si>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</si>
  <si>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</si>
  <si>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</si>
  <si>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</si>
  <si>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</si>
  <si>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</si>
  <si>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</si>
  <si>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</si>
  <si>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</si>
  <si>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</si>
  <si>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</si>
  <si>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</si>
  <si>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</si>
  <si>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</si>
  <si>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</si>
  <si>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</si>
  <si>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</si>
  <si>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</si>
  <si>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</si>
  <si>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</si>
  <si>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</si>
  <si>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</si>
  <si>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</si>
  <si>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</si>
  <si>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</si>
  <si>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</si>
  <si>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</si>
  <si>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</si>
  <si>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</si>
  <si>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</si>
  <si>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</si>
  <si>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</si>
  <si>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</si>
  <si>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</si>
  <si>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</si>
  <si>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</si>
  <si>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</si>
  <si>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</si>
  <si>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</si>
  <si>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</si>
  <si>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</si>
  <si>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</si>
  <si>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</si>
  <si>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</si>
  <si>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</si>
  <si>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</si>
  <si>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</si>
  <si>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</si>
  <si>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</si>
  <si>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</si>
  <si>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</si>
  <si>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</si>
  <si>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</si>
  <si>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</si>
  <si>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</si>
  <si>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</si>
  <si>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</si>
  <si>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</si>
  <si>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</si>
  <si>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</si>
  <si>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</si>
  <si>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</si>
  <si>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</si>
  <si>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</si>
  <si>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</si>
  <si>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</si>
  <si>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</si>
  <si>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</si>
  <si>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</si>
  <si>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</si>
  <si>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</si>
  <si>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</si>
  <si>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</si>
  <si>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</si>
  <si>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</si>
  <si>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</si>
  <si>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</si>
  <si>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</si>
  <si>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</si>
  <si>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</si>
  <si>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</si>
  <si>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</si>
  <si>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</si>
  <si>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</si>
  <si>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</si>
  <si>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</si>
  <si>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</si>
  <si>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</si>
  <si>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</si>
  <si>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</si>
  <si>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</si>
  <si>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</si>
  <si>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</si>
  <si>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</si>
  <si>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</si>
  <si>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</si>
  <si>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</si>
  <si>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</si>
  <si>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</si>
  <si>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</si>
  <si>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</si>
  <si>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</si>
  <si>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</si>
  <si>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</si>
  <si>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</si>
  <si>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</si>
  <si>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</si>
  <si>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</si>
  <si>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</si>
  <si>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</si>
  <si>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</si>
  <si>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</si>
  <si>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</si>
  <si>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</si>
  <si>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</si>
  <si>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</si>
  <si>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</si>
  <si>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</si>
  <si>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</si>
  <si>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</si>
  <si>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</si>
  <si>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</si>
  <si>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</si>
  <si>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</si>
  <si>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</si>
  <si>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</si>
  <si>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</si>
  <si>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</si>
  <si>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</si>
  <si>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</si>
  <si>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</si>
  <si>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</si>
  <si>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</si>
  <si>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</si>
  <si>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</si>
  <si>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</si>
  <si>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</si>
  <si>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</si>
  <si>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</si>
  <si>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</si>
  <si>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</si>
  <si>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</si>
  <si>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</si>
  <si>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</si>
  <si>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</si>
  <si>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</si>
  <si>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</si>
  <si>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</si>
  <si>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</si>
  <si>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</si>
  <si>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</si>
  <si>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</si>
  <si>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</si>
  <si>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</si>
  <si>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</si>
  <si>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</si>
  <si>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</si>
  <si>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</si>
  <si>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</si>
  <si>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</si>
  <si>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</si>
  <si>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</si>
  <si>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</si>
  <si>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</si>
  <si>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</si>
  <si>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</si>
  <si>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</si>
  <si>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</si>
  <si>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</si>
  <si>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</si>
  <si>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</si>
  <si>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</si>
  <si>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</si>
  <si>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</si>
  <si>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</si>
  <si>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</si>
  <si>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</si>
  <si>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</si>
  <si>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</si>
  <si>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</si>
  <si>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</si>
  <si>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</si>
  <si>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</si>
  <si>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</si>
  <si>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</si>
  <si>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</si>
  <si>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</si>
  <si>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</si>
  <si>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</si>
  <si>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</si>
  <si>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</si>
  <si>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</si>
  <si>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</si>
  <si>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</si>
  <si>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</si>
  <si>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</si>
  <si>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</si>
  <si>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</si>
  <si>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</si>
  <si>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</si>
  <si>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</si>
  <si>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</si>
  <si>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</si>
  <si>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</si>
  <si>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</si>
  <si>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</si>
  <si>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</si>
  <si>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</si>
  <si>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</si>
  <si>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</si>
  <si>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</si>
  <si>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</si>
  <si>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</si>
  <si>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</si>
  <si>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</si>
  <si>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</si>
  <si>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</si>
  <si>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</si>
  <si>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</si>
  <si>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</si>
  <si>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</si>
  <si>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</si>
  <si>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</si>
  <si>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</si>
  <si>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</si>
  <si>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</si>
  <si>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</si>
  <si>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</si>
  <si>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</si>
  <si>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</si>
  <si>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</si>
  <si>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</si>
  <si>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</si>
  <si>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</si>
  <si>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</si>
  <si>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</si>
  <si>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</si>
  <si>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</si>
  <si>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</si>
  <si>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</si>
  <si>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</si>
  <si>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</si>
  <si>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</si>
  <si>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</si>
  <si>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</si>
  <si>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</si>
  <si>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</si>
  <si>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</si>
  <si>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</si>
  <si>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</si>
  <si>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</si>
  <si>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</si>
  <si>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</si>
  <si>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</si>
  <si>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</si>
  <si>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</si>
  <si>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</si>
  <si>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</si>
  <si>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</si>
  <si>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</si>
  <si>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</si>
  <si>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</si>
  <si>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</si>
  <si>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</si>
  <si>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</si>
  <si>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</si>
  <si>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</si>
  <si>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</si>
  <si>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</si>
  <si>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</si>
  <si>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</si>
  <si>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</si>
  <si>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</si>
  <si>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</si>
  <si>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</si>
  <si>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</si>
  <si>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</si>
  <si>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</si>
  <si>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</si>
  <si>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</si>
  <si>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</si>
  <si>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</si>
  <si>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</si>
  <si>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</si>
  <si>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</si>
  <si>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</si>
  <si>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</si>
  <si>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</si>
  <si>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</si>
  <si>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</si>
  <si>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</si>
  <si>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</si>
  <si>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</si>
  <si>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</si>
  <si>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</si>
  <si>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</si>
  <si>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</si>
  <si>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</si>
  <si>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</si>
  <si>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</si>
  <si>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</si>
  <si>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</si>
  <si>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</si>
  <si>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</si>
  <si>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</si>
  <si>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</si>
  <si>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</si>
  <si>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</si>
  <si>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</si>
  <si>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</si>
  <si>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</si>
  <si>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</si>
  <si>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</si>
  <si>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</si>
  <si>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</si>
  <si>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</si>
  <si>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</si>
  <si>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</si>
  <si>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</si>
  <si>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</si>
  <si>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</si>
  <si>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</si>
  <si>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</si>
  <si>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</si>
  <si>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</si>
  <si>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</si>
  <si>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</si>
  <si>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</si>
  <si>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</si>
  <si>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</si>
  <si>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</si>
  <si>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</si>
  <si>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</si>
  <si>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</si>
  <si>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</si>
  <si>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</si>
  <si>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</si>
  <si>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</si>
  <si>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</si>
  <si>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</si>
  <si>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</si>
  <si>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</si>
  <si>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</si>
  <si>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</si>
  <si>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</si>
  <si>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</si>
  <si>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</si>
  <si>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</si>
  <si>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</si>
  <si>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</si>
  <si>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</si>
  <si>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</si>
  <si>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</si>
  <si>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</si>
  <si>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</si>
  <si>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</si>
  <si>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</si>
  <si>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</si>
  <si>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</si>
  <si>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</si>
  <si>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</si>
  <si>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</si>
  <si>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</si>
  <si>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</si>
  <si>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</si>
  <si>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</si>
  <si>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</si>
  <si>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</si>
  <si>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</si>
  <si>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</si>
  <si>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</si>
  <si>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</si>
  <si>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</si>
  <si>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</si>
  <si>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</si>
  <si>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</si>
  <si>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</si>
  <si>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</si>
  <si>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</si>
  <si>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</si>
  <si>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</si>
  <si>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</si>
  <si>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</si>
  <si>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</si>
  <si>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</si>
  <si>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</si>
  <si>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</si>
  <si>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</si>
  <si>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</si>
  <si>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</si>
  <si>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</si>
  <si>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</si>
  <si>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</si>
  <si>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</si>
  <si>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</si>
  <si>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</si>
  <si>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</si>
  <si>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</si>
  <si>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</si>
  <si>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</si>
  <si>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</si>
  <si>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</si>
  <si>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</si>
  <si>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</si>
  <si>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</si>
  <si>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</si>
  <si>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</si>
  <si>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</si>
  <si>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</si>
  <si>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</si>
  <si>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</si>
  <si>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</si>
  <si>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</si>
  <si>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</si>
  <si>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</si>
  <si>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</si>
  <si>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</si>
  <si>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</si>
  <si>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</si>
  <si>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</si>
  <si>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</si>
  <si>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</si>
  <si>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</si>
  <si>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</si>
  <si>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</si>
  <si>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</si>
  <si>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</si>
  <si>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</si>
  <si>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</si>
  <si>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</si>
  <si>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</si>
  <si>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</si>
  <si>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</si>
  <si>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</si>
  <si>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</si>
  <si>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</si>
  <si>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</si>
  <si>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</si>
  <si>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</si>
  <si>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</si>
  <si>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</si>
  <si>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</si>
  <si>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</si>
  <si>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</si>
  <si>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</si>
  <si>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</si>
  <si>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</si>
  <si>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</si>
  <si>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</si>
  <si>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</si>
  <si>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</si>
  <si>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</si>
  <si>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</si>
  <si>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</si>
  <si>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</si>
  <si>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</si>
  <si>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</si>
  <si>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</si>
  <si>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</si>
  <si>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</si>
  <si>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</si>
  <si>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</si>
  <si>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</si>
  <si>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</si>
  <si>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</si>
  <si>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</si>
  <si>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</si>
  <si>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</si>
  <si>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</si>
  <si>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</si>
  <si>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</si>
  <si>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</si>
  <si>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</si>
  <si>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</si>
  <si>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</si>
  <si>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</si>
  <si>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</si>
  <si>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</si>
  <si>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</si>
  <si>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</si>
  <si>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</si>
  <si>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</si>
  <si>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</si>
  <si>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</si>
  <si>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</si>
  <si>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</si>
  <si>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</si>
  <si>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</si>
  <si>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</si>
  <si>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</si>
  <si>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</si>
  <si>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</si>
  <si>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</si>
  <si>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</si>
  <si>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</si>
  <si>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</si>
  <si>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</si>
  <si>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</si>
  <si>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</si>
  <si>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</si>
  <si>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</si>
  <si>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</si>
  <si>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</si>
  <si>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</si>
  <si>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</si>
  <si>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</si>
  <si>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</si>
  <si>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</si>
  <si>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</si>
  <si>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</si>
  <si>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</si>
  <si>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</si>
  <si>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</si>
  <si>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</si>
  <si>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</si>
  <si>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</si>
  <si>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</si>
  <si>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</si>
  <si>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</si>
  <si>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</si>
  <si>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</si>
  <si>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</si>
  <si>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</si>
  <si>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</si>
  <si>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</si>
  <si>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</si>
  <si>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</si>
  <si>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</si>
  <si>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</si>
  <si>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</si>
  <si>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</si>
  <si>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</si>
  <si>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</si>
  <si>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</si>
  <si>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</si>
  <si>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</si>
  <si>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</si>
  <si>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</si>
  <si>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</si>
  <si>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</si>
  <si>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</si>
  <si>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</si>
  <si>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</si>
  <si>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</si>
  <si>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</si>
  <si>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</si>
  <si>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</si>
  <si>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</si>
  <si>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</si>
  <si>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</si>
  <si>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</si>
  <si>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</si>
  <si>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</si>
  <si>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</si>
  <si>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</si>
  <si>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</si>
  <si>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</si>
  <si>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</si>
  <si>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</si>
  <si>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</si>
  <si>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</si>
  <si>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</si>
  <si>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</si>
  <si>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</si>
  <si>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</si>
  <si>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</si>
  <si>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</si>
  <si>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</si>
  <si>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</si>
  <si>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</si>
  <si>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</si>
  <si>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</si>
  <si>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</si>
  <si>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</si>
  <si>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</si>
  <si>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</si>
  <si>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</si>
  <si>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</si>
  <si>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</si>
  <si>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</si>
  <si>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</si>
  <si>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</si>
  <si>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</si>
  <si>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</si>
  <si>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</si>
  <si>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</si>
  <si>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</si>
  <si>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</si>
  <si>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</si>
  <si>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</si>
  <si>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</si>
  <si>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</si>
  <si>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</si>
  <si>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</si>
  <si>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</si>
  <si>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</si>
  <si>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</si>
  <si>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</si>
  <si>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</si>
  <si>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</si>
  <si>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</si>
  <si>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</si>
  <si>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</si>
  <si>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</si>
  <si>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</si>
  <si>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</si>
  <si>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</si>
  <si>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</si>
  <si>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</si>
  <si>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</si>
  <si>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</si>
  <si>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</si>
  <si>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</si>
  <si>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</si>
  <si>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</si>
  <si>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</si>
  <si>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</si>
  <si>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</si>
  <si>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</si>
  <si>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</si>
  <si>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</si>
  <si>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</si>
  <si>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</si>
  <si>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</si>
  <si>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</si>
  <si>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</si>
  <si>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</si>
  <si>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</si>
  <si>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</si>
  <si>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</si>
  <si>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</si>
  <si>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</si>
  <si>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</si>
  <si>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</si>
  <si>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</si>
  <si>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</si>
  <si>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</si>
  <si>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</si>
  <si>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</si>
  <si>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</si>
  <si>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</si>
  <si>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</si>
  <si>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</si>
  <si>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</si>
  <si>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</si>
  <si>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</si>
  <si>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</si>
  <si>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</si>
  <si>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</si>
  <si>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</si>
  <si>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</si>
  <si>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</si>
  <si>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</si>
  <si>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</si>
  <si>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</si>
  <si>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</si>
  <si>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</si>
  <si>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</si>
  <si>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</si>
  <si>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</si>
  <si>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</si>
  <si>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</si>
  <si>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</si>
  <si>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</si>
  <si>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</si>
  <si>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</si>
  <si>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</si>
  <si>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</si>
  <si>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</si>
  <si>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</si>
  <si>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</si>
  <si>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</si>
  <si>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</si>
  <si>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</si>
  <si>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</si>
  <si>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</si>
  <si>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</si>
  <si>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</si>
  <si>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</si>
  <si>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</si>
  <si>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</si>
  <si>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</si>
  <si>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</si>
  <si>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</si>
  <si>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</si>
  <si>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</si>
  <si>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</si>
  <si>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</si>
  <si>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</si>
  <si>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</si>
  <si>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</si>
  <si>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</si>
  <si>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</si>
  <si>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</si>
  <si>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</si>
  <si>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</si>
  <si>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</si>
  <si>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</si>
  <si>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</si>
  <si>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</si>
  <si>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</si>
  <si>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</si>
  <si>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</si>
  <si>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</si>
  <si>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</si>
  <si>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</si>
  <si>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</si>
  <si>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</si>
  <si>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</si>
  <si>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</si>
  <si>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</si>
  <si>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</si>
  <si>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</si>
  <si>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</si>
  <si>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</si>
  <si>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</si>
  <si>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</si>
  <si>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</si>
  <si>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</si>
  <si>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</si>
  <si>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</si>
  <si>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</si>
  <si>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</si>
  <si>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</si>
  <si>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</si>
  <si>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</si>
  <si>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</si>
  <si>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</si>
  <si>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</si>
  <si>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</si>
  <si>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</si>
  <si>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</si>
  <si>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</si>
  <si>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</si>
  <si>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</si>
  <si>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</si>
  <si>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</si>
  <si>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</si>
  <si>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</si>
  <si>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</si>
  <si>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</si>
  <si>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</si>
  <si>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</si>
  <si>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</si>
  <si>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</si>
  <si>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</si>
  <si>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</si>
  <si>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</si>
  <si>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</si>
  <si>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</si>
  <si>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</si>
  <si>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</si>
  <si>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</si>
  <si>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</si>
  <si>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</si>
  <si>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</si>
  <si>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</si>
  <si>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</si>
  <si>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</si>
  <si>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</si>
  <si>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</si>
  <si>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</si>
  <si>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</si>
  <si>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</si>
  <si>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</si>
  <si>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</si>
  <si>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</si>
  <si>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</si>
  <si>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</si>
  <si>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</si>
  <si>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</si>
  <si>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</si>
  <si>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</si>
  <si>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</si>
  <si>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</si>
  <si>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</si>
  <si>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</si>
  <si>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</si>
  <si>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</si>
  <si>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</si>
  <si>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</si>
  <si>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</si>
  <si>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</si>
  <si>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</si>
  <si>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</si>
  <si>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</si>
  <si>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</si>
  <si>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</si>
  <si>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</si>
  <si>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</si>
  <si>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</si>
  <si>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</si>
  <si>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</si>
  <si>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</si>
  <si>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</si>
  <si>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</si>
  <si>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</si>
  <si>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</si>
  <si>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</si>
  <si>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</si>
  <si>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</si>
  <si>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</si>
  <si>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</si>
  <si>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</si>
  <si>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</si>
  <si>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</si>
  <si>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</si>
  <si>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</si>
  <si>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</si>
  <si>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</si>
  <si>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</si>
  <si>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</si>
  <si>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</si>
  <si>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</si>
  <si>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</si>
  <si>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</si>
  <si>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</si>
  <si>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</si>
  <si>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</si>
  <si>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</si>
  <si>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</si>
  <si>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</si>
  <si>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</si>
  <si>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</si>
  <si>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</si>
  <si>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</si>
  <si>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</si>
  <si>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</si>
  <si>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</si>
  <si>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</si>
  <si>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</si>
  <si>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</si>
  <si>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</si>
  <si>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</si>
  <si>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</si>
  <si>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</si>
  <si>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</si>
  <si>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</si>
  <si>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</si>
  <si>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</si>
  <si>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</si>
  <si>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</si>
  <si>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</si>
  <si>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</si>
  <si>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</si>
  <si>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</si>
  <si>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</si>
  <si>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</si>
  <si>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</si>
  <si>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</si>
  <si>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</si>
  <si>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</si>
  <si>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</si>
  <si>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</si>
  <si>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</si>
  <si>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</si>
  <si>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</si>
  <si>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</si>
  <si>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</si>
  <si>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</si>
  <si>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</si>
  <si>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</si>
  <si>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</si>
  <si>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</si>
  <si>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</si>
  <si>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</si>
  <si>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</si>
  <si>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</si>
  <si>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</si>
  <si>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</si>
  <si>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</si>
  <si>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</si>
  <si>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</si>
  <si>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</si>
  <si>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</si>
  <si>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</si>
  <si>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</si>
  <si>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</si>
  <si>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</si>
  <si>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</si>
  <si>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</si>
  <si>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</si>
  <si>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</si>
  <si>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</si>
  <si>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</si>
  <si>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</si>
  <si>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</si>
  <si>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</si>
  <si>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</si>
  <si>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</si>
  <si>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</si>
  <si>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</si>
  <si>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</si>
  <si>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</si>
  <si>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</si>
  <si>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</si>
  <si>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</si>
  <si>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</si>
  <si>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</si>
  <si>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</si>
  <si>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</si>
  <si>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</si>
  <si>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</si>
  <si>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</si>
  <si>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</si>
  <si>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</si>
  <si>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</si>
  <si>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</si>
  <si>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</si>
  <si>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</si>
  <si>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</si>
  <si>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</si>
  <si>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</si>
  <si>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</si>
  <si>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</si>
  <si>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</si>
  <si>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</si>
  <si>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</si>
  <si>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</si>
  <si>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</si>
  <si>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</si>
  <si>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</si>
  <si>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</si>
  <si>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</si>
  <si>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</si>
  <si>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</si>
  <si>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</si>
  <si>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</si>
  <si>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</si>
  <si>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</si>
  <si>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</si>
  <si>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</si>
  <si>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</si>
  <si>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</si>
  <si>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</si>
  <si>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</si>
  <si>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</si>
  <si>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</si>
  <si>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</si>
  <si>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</si>
  <si>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</si>
  <si>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</si>
  <si>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</si>
  <si>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</si>
  <si>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</si>
  <si>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</si>
  <si>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</si>
  <si>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</si>
  <si>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</si>
  <si>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</si>
  <si>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</si>
  <si>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</si>
  <si>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</si>
  <si>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</si>
  <si>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</si>
  <si>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</si>
  <si>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</si>
  <si>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</si>
  <si>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</si>
  <si>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</si>
  <si>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</si>
  <si>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</si>
  <si>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</si>
  <si>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</si>
  <si>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</si>
  <si>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</si>
  <si>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</si>
  <si>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</si>
  <si>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</si>
  <si>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</si>
  <si>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</si>
  <si>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</si>
  <si>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</si>
  <si>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</si>
  <si>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</si>
  <si>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</si>
  <si>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</si>
  <si>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</si>
  <si>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</si>
  <si>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</si>
  <si>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</si>
  <si>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</si>
  <si>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</si>
  <si>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</si>
  <si>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</si>
  <si>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</si>
  <si>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</si>
  <si>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</si>
  <si>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</si>
  <si>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</si>
  <si>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</si>
  <si>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</si>
  <si>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</si>
  <si>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</si>
  <si>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</si>
  <si>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</si>
  <si>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</si>
  <si>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</si>
  <si>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</si>
  <si>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</si>
  <si>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</si>
  <si>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</si>
  <si>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</si>
  <si>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</si>
  <si>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</si>
  <si>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</si>
  <si>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</si>
  <si>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</si>
  <si>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</si>
  <si>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</si>
  <si>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</si>
  <si>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</si>
  <si>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</si>
  <si>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</si>
  <si>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</si>
  <si>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</si>
  <si>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</si>
  <si>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</si>
  <si>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</si>
  <si>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</si>
  <si>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</si>
  <si>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</si>
  <si>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</si>
  <si>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</si>
  <si>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</si>
  <si>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</si>
  <si>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</si>
  <si>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</si>
  <si>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</si>
  <si>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</si>
  <si>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</si>
  <si>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</si>
  <si>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</si>
  <si>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</si>
  <si>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</si>
  <si>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</si>
  <si>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</si>
  <si>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</si>
  <si>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</si>
  <si>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</si>
  <si>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</si>
  <si>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</si>
  <si>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</si>
  <si>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</si>
  <si>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</si>
  <si>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</si>
  <si>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</si>
  <si>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</si>
  <si>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</si>
  <si>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</si>
  <si>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</si>
  <si>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</si>
  <si>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</si>
  <si>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</si>
  <si>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</si>
  <si>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</si>
  <si>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</si>
  <si>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</si>
  <si>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</si>
  <si>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</si>
  <si>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</si>
  <si>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</si>
  <si>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</si>
  <si>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</si>
  <si>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</si>
  <si>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</si>
  <si>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</si>
  <si>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</si>
  <si>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</si>
  <si>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</si>
  <si>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</si>
  <si>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</si>
  <si>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</si>
  <si>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</si>
  <si>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</si>
  <si>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</si>
  <si>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</si>
  <si>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</si>
  <si>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</si>
  <si>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</si>
  <si>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</si>
  <si>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</si>
  <si>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</si>
  <si>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</si>
  <si>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</si>
  <si>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</si>
  <si>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</si>
  <si>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</si>
  <si>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</si>
  <si>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</si>
  <si>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</si>
  <si>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</si>
  <si>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</si>
  <si>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</si>
  <si>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</si>
  <si>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</si>
  <si>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</si>
  <si>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</si>
  <si>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</si>
  <si>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 </t>
  </si>
  <si>
    <t>Average Donation</t>
  </si>
  <si>
    <t>Parent Category</t>
  </si>
  <si>
    <t>Sub Category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</si>
  <si>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</si>
  <si>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</si>
  <si>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</si>
  <si>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</si>
  <si>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</si>
  <si>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</si>
  <si>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</si>
  <si>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</si>
  <si>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</si>
  <si>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</si>
  <si>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</si>
  <si>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</si>
  <si>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</si>
  <si>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</si>
  <si>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</si>
  <si>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</si>
  <si>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</si>
  <si>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</si>
  <si>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</si>
  <si>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</si>
  <si>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</si>
  <si>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</si>
  <si>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</si>
  <si>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</si>
  <si>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</si>
  <si>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</si>
  <si>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</si>
  <si>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</si>
  <si>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</si>
  <si>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</si>
  <si>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</si>
  <si>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</si>
  <si>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</si>
  <si>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</si>
  <si>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</si>
  <si>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</si>
  <si>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</si>
  <si>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</si>
  <si>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 Created Conversion</t>
  </si>
  <si>
    <t>Date Ended Conversio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</si>
  <si>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</si>
  <si>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</si>
  <si>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</si>
  <si>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</si>
  <si>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</si>
  <si>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</si>
  <si>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</si>
  <si>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</si>
  <si>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</si>
  <si>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</si>
  <si>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</si>
  <si>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</si>
  <si>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</si>
  <si>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</si>
  <si>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</si>
  <si>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</si>
  <si>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</si>
  <si>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</si>
  <si>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</si>
  <si>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</si>
  <si>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</si>
  <si>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</si>
  <si>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</si>
  <si>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</si>
  <si>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</si>
  <si>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</si>
  <si>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</si>
  <si>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</si>
  <si>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</si>
  <si>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</si>
  <si>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</si>
  <si>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</si>
  <si>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</si>
  <si>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backer count</t>
  </si>
  <si>
    <t>Mean</t>
  </si>
  <si>
    <t>Median</t>
  </si>
  <si>
    <t>Minimum # of backers</t>
  </si>
  <si>
    <t>Maximum # of backers</t>
  </si>
  <si>
    <t>Variance</t>
  </si>
  <si>
    <t>Standard Deviation</t>
  </si>
  <si>
    <t>The median is probably a better summary of the data, as it mitigates extreme outliers and finds a more 'typical' middle point.</t>
  </si>
  <si>
    <t>The data shows that the successful campaigns have more variability than uncussessful campaigns. This makes sense, as certain campaigns may go viral and receive a much higher number of backers than is 'normal', and as a result the variance is higher. Unsuccessful campaigns are unlikley to have a large number of backers, as if they did they likley would have been successful, therefore reducing the variance.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</si>
</sst>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70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Copy.xlsx]Parent Catagory Pivot!PivotTable1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Catagory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Catagory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 Pivot'!$B$6:$B$15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0-4268-87BD-72949170F293}"/>
            </c:ext>
          </c:extLst>
        </c:ser>
        <c:ser>
          <c:idx val="1"/>
          <c:order val="1"/>
          <c:tx>
            <c:strRef>
              <c:f>'Parent Catagory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'Parent Catagory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 Pivot'!$C$6:$C$15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0-4268-87BD-72949170F293}"/>
            </c:ext>
          </c:extLst>
        </c:ser>
        <c:ser>
          <c:idx val="2"/>
          <c:order val="2"/>
          <c:tx>
            <c:strRef>
              <c:f>'Parent Catagory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'Parent Catagory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 Pivot'!$D$6:$D$15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0-4268-87BD-72949170F293}"/>
            </c:ext>
          </c:extLst>
        </c:ser>
        <c:ser>
          <c:idx val="3"/>
          <c:order val="3"/>
          <c:tx>
            <c:strRef>
              <c:f>'Parent Catagory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Catagory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 Pivot'!$E$6:$E$15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60-4268-87BD-72949170F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466479"/>
        <c:axId val="1613957439"/>
      </c:barChart>
      <c:catAx>
        <c:axId val="137746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57439"/>
        <c:crosses val="autoZero"/>
        <c:auto val="1"/>
        <c:lblAlgn val="ctr"/>
        <c:lblOffset val="100"/>
        <c:noMultiLvlLbl val="0"/>
      </c:catAx>
      <c:valAx>
        <c:axId val="1613957439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6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Copy.xlsx]Sub Catagory Pivot!PivotTable1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Catagory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 Catagory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4-4C82-81CA-99E9CA3DD8E7}"/>
            </c:ext>
          </c:extLst>
        </c:ser>
        <c:ser>
          <c:idx val="1"/>
          <c:order val="1"/>
          <c:tx>
            <c:strRef>
              <c:f>'Sub Catagory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 Catagory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4-4C82-81CA-99E9CA3DD8E7}"/>
            </c:ext>
          </c:extLst>
        </c:ser>
        <c:ser>
          <c:idx val="2"/>
          <c:order val="2"/>
          <c:tx>
            <c:strRef>
              <c:f>'Sub Catagory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 Catagory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E4-4C82-81CA-99E9CA3DD8E7}"/>
            </c:ext>
          </c:extLst>
        </c:ser>
        <c:ser>
          <c:idx val="3"/>
          <c:order val="3"/>
          <c:tx>
            <c:strRef>
              <c:f>'Sub Catagory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 Catagory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Catagory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E4-4C82-81CA-99E9CA3DD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54367"/>
        <c:axId val="1845421471"/>
      </c:barChart>
      <c:catAx>
        <c:axId val="2845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421471"/>
        <c:crosses val="autoZero"/>
        <c:auto val="1"/>
        <c:lblAlgn val="ctr"/>
        <c:lblOffset val="100"/>
        <c:noMultiLvlLbl val="0"/>
      </c:catAx>
      <c:valAx>
        <c:axId val="1845421471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Copy.xlsx]Date Pivot!PivotTable2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8-4D58-988B-7479C13BE477}"/>
            </c:ext>
          </c:extLst>
        </c:ser>
        <c:ser>
          <c:idx val="1"/>
          <c:order val="1"/>
          <c:tx>
            <c:strRef>
              <c:f>'Date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8-4D58-988B-7479C13BE477}"/>
            </c:ext>
          </c:extLst>
        </c:ser>
        <c:ser>
          <c:idx val="2"/>
          <c:order val="2"/>
          <c:tx>
            <c:strRef>
              <c:f>'Date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88-4D58-988B-7479C13BE477}"/>
            </c:ext>
          </c:extLst>
        </c:ser>
        <c:ser>
          <c:idx val="3"/>
          <c:order val="3"/>
          <c:tx>
            <c:strRef>
              <c:f>'Date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88-4D58-988B-7479C13BE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761103"/>
        <c:axId val="127433999"/>
      </c:lineChart>
      <c:catAx>
        <c:axId val="184676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3999"/>
        <c:crosses val="autoZero"/>
        <c:auto val="1"/>
        <c:lblAlgn val="ctr"/>
        <c:lblOffset val="100"/>
        <c:noMultiLvlLbl val="0"/>
      </c:catAx>
      <c:valAx>
        <c:axId val="12743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6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Result</a:t>
            </a:r>
            <a:r>
              <a:rPr lang="en-AU" baseline="0"/>
              <a:t> of Crowdfunding Campaign, based on Funding Goal Amount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14-4FFF-9892-52B27DB48FF9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14-4FFF-9892-52B27DB48FF9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14-4FFF-9892-52B27DB48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22255"/>
        <c:axId val="1202190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14-4FFF-9892-52B27DB48FF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614-4FFF-9892-52B27DB48FF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614-4FFF-9892-52B27DB48FF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614-4FFF-9892-52B27DB48FF9}"/>
                  </c:ext>
                </c:extLst>
              </c15:ser>
            </c15:filteredLineSeries>
          </c:ext>
        </c:extLst>
      </c:lineChart>
      <c:catAx>
        <c:axId val="5772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9071"/>
        <c:crosses val="autoZero"/>
        <c:auto val="1"/>
        <c:lblAlgn val="ctr"/>
        <c:lblOffset val="100"/>
        <c:noMultiLvlLbl val="0"/>
      </c:catAx>
      <c:valAx>
        <c:axId val="1202190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680471</xdr:colOff>
      <xdr:row>2</xdr:row>
      <xdr:rowOff>194375</xdr:rowOff>
    </xdr:from>
    <xdr:to>
      <xdr:col>14</xdr:col>
      <xdr:colOff>674687</xdr:colOff>
      <xdr:row>29</xdr:row>
      <xdr:rowOff>185208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001190-AB7F-0795-BEF8-A2F18D0AE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3</xdr:row>
      <xdr:rowOff>0</xdr:rowOff>
    </xdr:from>
    <xdr:to>
      <xdr:col>20</xdr:col>
      <xdr:colOff>0</xdr:colOff>
      <xdr:row>30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7A0026-F63C-E44B-625C-CB3EDDC07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190499</xdr:rowOff>
    </xdr:from>
    <xdr:to>
      <xdr:col>18</xdr:col>
      <xdr:colOff>9525</xdr:colOff>
      <xdr:row>34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3D3C1-5F6B-84C9-80E9-80F49CF37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13</xdr:row>
      <xdr:rowOff>4761</xdr:rowOff>
    </xdr:from>
    <xdr:to>
      <xdr:col>7</xdr:col>
      <xdr:colOff>1428749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359E3D-F213-F660-1A5B-AF7A8AA8B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Poole" refreshedDate="45251.498111458335" createdVersion="8" refreshedVersion="8" minRefreshableVersion="3" recordCount="1000" xr:uid="{229D3D43-B1F7-4262-826F-6E916A77927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 " numFmtId="0">
      <sharedItems containsSemiMixedTypes="0" containsString="0" containsNumber="1" minValue="0" maxValue="2338.800000000000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Poole" refreshedDate="45252.820763310185" createdVersion="8" refreshedVersion="8" minRefreshableVersion="3" recordCount="1000" xr:uid="{D0713B66-804F-463C-923A-1F5DC0C3663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 " numFmtId="0">
      <sharedItems containsSemiMixedTypes="0" containsString="0" containsNumber="1" minValue="0" maxValue="2338.800000000000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1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31.5"/>
    <x v="1"/>
    <n v="1425"/>
    <n v="100.02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69.3"/>
    <x v="0"/>
    <n v="53"/>
    <n v="99.34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73.6"/>
    <x v="1"/>
    <n v="174"/>
    <n v="75.83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27.60000000000002"/>
    <x v="1"/>
    <n v="227"/>
    <n v="64.94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19.899999999999999"/>
    <x v="2"/>
    <n v="708"/>
    <n v="31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51.7"/>
    <x v="0"/>
    <n v="44"/>
    <n v="72.91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66.10000000000002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48.1"/>
    <x v="0"/>
    <n v="27"/>
    <n v="112.22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89.3"/>
    <x v="0"/>
    <n v="55"/>
    <n v="102.35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45.1"/>
    <x v="1"/>
    <n v="98"/>
    <n v="105.05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66.8"/>
    <x v="0"/>
    <n v="200"/>
    <n v="94.15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47.3"/>
    <x v="0"/>
    <n v="452"/>
    <n v="84.99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49.5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59.4"/>
    <x v="1"/>
    <n v="1249"/>
    <n v="107.96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66.900000000000006"/>
    <x v="3"/>
    <n v="135"/>
    <n v="45.1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48.5"/>
    <x v="0"/>
    <n v="674"/>
    <n v="45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12.2"/>
    <x v="1"/>
    <n v="1396"/>
    <n v="105.9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28.1"/>
    <x v="1"/>
    <n v="890"/>
    <n v="85.04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12.8"/>
    <x v="1"/>
    <n v="2673"/>
    <n v="39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16.4"/>
    <x v="1"/>
    <n v="163"/>
    <n v="73.03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48.2"/>
    <x v="3"/>
    <n v="1480"/>
    <n v="35.01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05.2"/>
    <x v="1"/>
    <n v="2220"/>
    <n v="62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28.9"/>
    <x v="1"/>
    <n v="1606"/>
    <n v="94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60.6"/>
    <x v="1"/>
    <n v="129"/>
    <n v="112.05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86.8"/>
    <x v="0"/>
    <n v="2307"/>
    <n v="38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77.8"/>
    <x v="1"/>
    <n v="5419"/>
    <n v="35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50.80000000000001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50.30000000000001"/>
    <x v="1"/>
    <n v="1965"/>
    <n v="95.99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57.30000000000001"/>
    <x v="1"/>
    <n v="16"/>
    <n v="68.81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25.3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50.8"/>
    <x v="0"/>
    <n v="88"/>
    <n v="57.13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69.1"/>
    <x v="1"/>
    <n v="198"/>
    <n v="75.14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12.9"/>
    <x v="1"/>
    <n v="111"/>
    <n v="107.42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43.9"/>
    <x v="1"/>
    <n v="222"/>
    <n v="36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85.9"/>
    <x v="1"/>
    <n v="6212"/>
    <n v="27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58.8"/>
    <x v="1"/>
    <n v="98"/>
    <n v="107.56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47.7"/>
    <x v="0"/>
    <n v="48"/>
    <n v="94.38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14.8"/>
    <x v="1"/>
    <n v="92"/>
    <n v="46.16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75.3"/>
    <x v="1"/>
    <n v="149"/>
    <n v="47.85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89.6"/>
    <x v="1"/>
    <n v="303"/>
    <n v="45.06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91.9"/>
    <x v="0"/>
    <n v="1467"/>
    <n v="99.01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34.200000000000003"/>
    <x v="0"/>
    <n v="75"/>
    <n v="32.79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40.4"/>
    <x v="1"/>
    <n v="209"/>
    <n v="59.12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89.9"/>
    <x v="0"/>
    <n v="120"/>
    <n v="44.9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43.69999999999999"/>
    <x v="1"/>
    <n v="164"/>
    <n v="70.08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15.3"/>
    <x v="1"/>
    <n v="201"/>
    <n v="31.06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27.1"/>
    <x v="1"/>
    <n v="211"/>
    <n v="29.06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75.10000000000002"/>
    <x v="1"/>
    <n v="128"/>
    <n v="30.09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44.4"/>
    <x v="1"/>
    <n v="1600"/>
    <n v="85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92.7"/>
    <x v="0"/>
    <n v="2253"/>
    <n v="82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11.9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97.6"/>
    <x v="0"/>
    <n v="38"/>
    <n v="71.95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36.1"/>
    <x v="1"/>
    <n v="236"/>
    <n v="61.04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45.1"/>
    <x v="0"/>
    <n v="12"/>
    <n v="108.92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62.4"/>
    <x v="1"/>
    <n v="4065"/>
    <n v="29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54.5"/>
    <x v="1"/>
    <n v="246"/>
    <n v="58.98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24.1"/>
    <x v="3"/>
    <n v="17"/>
    <n v="111.82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23.7"/>
    <x v="1"/>
    <n v="2475"/>
    <n v="64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08.1"/>
    <x v="1"/>
    <n v="76"/>
    <n v="85.32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70.3"/>
    <x v="1"/>
    <n v="54"/>
    <n v="74.48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60.9"/>
    <x v="1"/>
    <n v="88"/>
    <n v="105.15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22.5"/>
    <x v="1"/>
    <n v="85"/>
    <n v="56.19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50.6"/>
    <x v="1"/>
    <n v="170"/>
    <n v="85.92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78.099999999999994"/>
    <x v="0"/>
    <n v="1684"/>
    <n v="57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46.9"/>
    <x v="0"/>
    <n v="56"/>
    <n v="79.64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2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69.599999999999994"/>
    <x v="0"/>
    <n v="838"/>
    <n v="48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37.5"/>
    <x v="1"/>
    <n v="127"/>
    <n v="55.21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25.3"/>
    <x v="1"/>
    <n v="411"/>
    <n v="92.11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97.3"/>
    <x v="1"/>
    <n v="180"/>
    <n v="83.18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37.6"/>
    <x v="0"/>
    <n v="1000"/>
    <n v="40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32.4"/>
    <x v="1"/>
    <n v="374"/>
    <n v="111.13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31.19999999999999"/>
    <x v="1"/>
    <n v="71"/>
    <n v="90.56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67.6"/>
    <x v="1"/>
    <n v="203"/>
    <n v="61.11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60.8"/>
    <x v="1"/>
    <n v="113"/>
    <n v="110.76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52.6"/>
    <x v="1"/>
    <n v="96"/>
    <n v="89.46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78.599999999999994"/>
    <x v="0"/>
    <n v="106"/>
    <n v="57.85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48.4"/>
    <x v="0"/>
    <n v="679"/>
    <n v="110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58.89999999999998"/>
    <x v="1"/>
    <n v="498"/>
    <n v="103.97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60.5"/>
    <x v="3"/>
    <n v="610"/>
    <n v="108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03.7"/>
    <x v="1"/>
    <n v="180"/>
    <n v="48.93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17.4"/>
    <x v="1"/>
    <n v="2331"/>
    <n v="65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26.7"/>
    <x v="1"/>
    <n v="113"/>
    <n v="106.61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33.700000000000003"/>
    <x v="0"/>
    <n v="1220"/>
    <n v="27.01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96.7"/>
    <x v="1"/>
    <n v="164"/>
    <n v="91.16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21.4"/>
    <x v="1"/>
    <n v="164"/>
    <n v="56.05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81.7"/>
    <x v="1"/>
    <n v="336"/>
    <n v="31.02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24.6"/>
    <x v="0"/>
    <n v="37"/>
    <n v="66.510000000000005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43.1"/>
    <x v="1"/>
    <n v="1917"/>
    <n v="89.01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44.5"/>
    <x v="1"/>
    <n v="95"/>
    <n v="103.46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59.1"/>
    <x v="1"/>
    <n v="147"/>
    <n v="95.28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86.5"/>
    <x v="1"/>
    <n v="86"/>
    <n v="75.900000000000006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95.29999999999995"/>
    <x v="1"/>
    <n v="83"/>
    <n v="107.58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59.2"/>
    <x v="0"/>
    <n v="60"/>
    <n v="51.32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68.8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76.9"/>
    <x v="1"/>
    <n v="131"/>
    <n v="94.94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27.2"/>
    <x v="1"/>
    <n v="126"/>
    <n v="109.65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87.2"/>
    <x v="0"/>
    <n v="3304"/>
    <n v="44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73.9"/>
    <x v="1"/>
    <n v="275"/>
    <n v="30.99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17.6"/>
    <x v="1"/>
    <n v="67"/>
    <n v="94.79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49.5"/>
    <x v="1"/>
    <n v="1782"/>
    <n v="63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19.3"/>
    <x v="1"/>
    <n v="903"/>
    <n v="110.03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64.400000000000006"/>
    <x v="0"/>
    <n v="3387"/>
    <n v="26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18.600000000000001"/>
    <x v="0"/>
    <n v="662"/>
    <n v="49.99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67.8"/>
    <x v="1"/>
    <n v="94"/>
    <n v="101.72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59.9"/>
    <x v="1"/>
    <n v="180"/>
    <n v="47.08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38.6"/>
    <x v="0"/>
    <n v="774"/>
    <n v="89.94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51.4"/>
    <x v="0"/>
    <n v="672"/>
    <n v="78.97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60.3"/>
    <x v="3"/>
    <n v="532"/>
    <n v="80.069999999999993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"/>
    <x v="3"/>
    <n v="55"/>
    <n v="86.47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55.5"/>
    <x v="1"/>
    <n v="533"/>
    <n v="28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00.9"/>
    <x v="1"/>
    <n v="2443"/>
    <n v="68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16.2"/>
    <x v="1"/>
    <n v="89"/>
    <n v="43.08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10.8"/>
    <x v="1"/>
    <n v="159"/>
    <n v="87.96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89.7"/>
    <x v="0"/>
    <n v="940"/>
    <n v="94.99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71.3"/>
    <x v="0"/>
    <n v="117"/>
    <n v="46.91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3"/>
    <x v="3"/>
    <n v="58"/>
    <n v="46.91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61.8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20.9"/>
    <x v="0"/>
    <n v="326"/>
    <n v="59.04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23.2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01.6"/>
    <x v="1"/>
    <n v="1071"/>
    <n v="60.99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35.6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7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36.5"/>
    <x v="1"/>
    <n v="768"/>
    <n v="76.989999999999995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17.3"/>
    <x v="3"/>
    <n v="51"/>
    <n v="29.76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12.5"/>
    <x v="1"/>
    <n v="199"/>
    <n v="46.92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19.9"/>
    <x v="1"/>
    <n v="195"/>
    <n v="69.91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64.2"/>
    <x v="0"/>
    <n v="1467"/>
    <n v="60.01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23.1"/>
    <x v="1"/>
    <n v="3376"/>
    <n v="52.01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58.8"/>
    <x v="0"/>
    <n v="1059"/>
    <n v="95.04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73.900000000000006"/>
    <x v="3"/>
    <n v="379"/>
    <n v="71.010000000000005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52.7"/>
    <x v="0"/>
    <n v="30"/>
    <n v="73.73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62.30000000000001"/>
    <x v="1"/>
    <n v="164"/>
    <n v="79.180000000000007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78.2"/>
    <x v="0"/>
    <n v="75"/>
    <n v="57.33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49.69999999999999"/>
    <x v="1"/>
    <n v="157"/>
    <n v="58.18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53.3"/>
    <x v="1"/>
    <n v="246"/>
    <n v="36.03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2"/>
    <x v="1"/>
    <n v="1396"/>
    <n v="107.99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37.1"/>
    <x v="1"/>
    <n v="244"/>
    <n v="55.08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15.5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31.3"/>
    <x v="0"/>
    <n v="955"/>
    <n v="42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24.1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"/>
    <x v="0"/>
    <n v="67"/>
    <n v="82.51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10.6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82.9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94.7"/>
    <x v="1"/>
    <n v="48"/>
    <n v="111.83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26.2"/>
    <x v="0"/>
    <n v="1130"/>
    <n v="42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74.8"/>
    <x v="0"/>
    <n v="782"/>
    <n v="110.05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16.5"/>
    <x v="1"/>
    <n v="2739"/>
    <n v="59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96.2"/>
    <x v="0"/>
    <n v="210"/>
    <n v="32.99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57.7"/>
    <x v="1"/>
    <n v="3537"/>
    <n v="45.01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08.5"/>
    <x v="1"/>
    <n v="2107"/>
    <n v="81.98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61.8"/>
    <x v="0"/>
    <n v="136"/>
    <n v="39.08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"/>
    <x v="1"/>
    <n v="3318"/>
    <n v="59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69.099999999999994"/>
    <x v="0"/>
    <n v="86"/>
    <n v="40.99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93.10000000000002"/>
    <x v="1"/>
    <n v="340"/>
    <n v="31.03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9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31.9"/>
    <x v="0"/>
    <n v="886"/>
    <n v="32.01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29.9"/>
    <x v="1"/>
    <n v="1442"/>
    <n v="95.9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23.5"/>
    <x v="3"/>
    <n v="441"/>
    <n v="102.05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68.599999999999994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45.6"/>
    <x v="0"/>
    <n v="65"/>
    <n v="46.34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22.8"/>
    <x v="1"/>
    <n v="126"/>
    <n v="69.17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61.8"/>
    <x v="1"/>
    <n v="524"/>
    <n v="109.08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63.1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98.2"/>
    <x v="1"/>
    <n v="1989"/>
    <n v="82.01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6"/>
    <x v="0"/>
    <n v="168"/>
    <n v="35.9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53.8"/>
    <x v="0"/>
    <n v="13"/>
    <n v="74.459999999999994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81.2"/>
    <x v="1"/>
    <n v="157"/>
    <n v="91.11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78.8"/>
    <x v="3"/>
    <n v="82"/>
    <n v="79.790000000000006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34.4"/>
    <x v="1"/>
    <n v="4498"/>
    <n v="43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4"/>
    <x v="0"/>
    <n v="40"/>
    <n v="63.23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31.8"/>
    <x v="1"/>
    <n v="80"/>
    <n v="70.180000000000007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38.799999999999997"/>
    <x v="3"/>
    <n v="57"/>
    <n v="61.33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01.1"/>
    <x v="1"/>
    <n v="2053"/>
    <n v="96.98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2"/>
    <x v="2"/>
    <n v="808"/>
    <n v="51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67.400000000000006"/>
    <x v="0"/>
    <n v="226"/>
    <n v="28.04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"/>
    <x v="0"/>
    <n v="1625"/>
    <n v="60.98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51.9"/>
    <x v="1"/>
    <n v="168"/>
    <n v="73.209999999999994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95.2"/>
    <x v="1"/>
    <n v="4289"/>
    <n v="40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23.1"/>
    <x v="1"/>
    <n v="165"/>
    <n v="86.81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"/>
    <x v="0"/>
    <n v="143"/>
    <n v="42.13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55.1"/>
    <x v="1"/>
    <n v="1815"/>
    <n v="103.98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44.8"/>
    <x v="0"/>
    <n v="934"/>
    <n v="62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15.9"/>
    <x v="1"/>
    <n v="397"/>
    <n v="31.01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32.1"/>
    <x v="1"/>
    <n v="1539"/>
    <n v="89.99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"/>
    <x v="0"/>
    <n v="17"/>
    <n v="39.24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98.6"/>
    <x v="0"/>
    <n v="2179"/>
    <n v="54.99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93.8"/>
    <x v="0"/>
    <n v="931"/>
    <n v="87.97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03.6"/>
    <x v="1"/>
    <n v="3594"/>
    <n v="52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2"/>
    <x v="1"/>
    <n v="5880"/>
    <n v="30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66.6"/>
    <x v="1"/>
    <n v="112"/>
    <n v="98.21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"/>
    <x v="1"/>
    <n v="943"/>
    <n v="108.96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19.9"/>
    <x v="1"/>
    <n v="2468"/>
    <n v="67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93.7"/>
    <x v="1"/>
    <n v="2551"/>
    <n v="64.989999999999995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20.2"/>
    <x v="1"/>
    <n v="101"/>
    <n v="99.84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76.7"/>
    <x v="3"/>
    <n v="67"/>
    <n v="82.43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71.3"/>
    <x v="1"/>
    <n v="92"/>
    <n v="63.29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57.9"/>
    <x v="1"/>
    <n v="62"/>
    <n v="96.77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09.1"/>
    <x v="1"/>
    <n v="149"/>
    <n v="54.91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41.7"/>
    <x v="0"/>
    <n v="92"/>
    <n v="39.0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10.9"/>
    <x v="0"/>
    <n v="57"/>
    <n v="75.84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59.4"/>
    <x v="1"/>
    <n v="329"/>
    <n v="45.05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22.4"/>
    <x v="1"/>
    <n v="97"/>
    <n v="104.52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97.7"/>
    <x v="0"/>
    <n v="41"/>
    <n v="76.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18.8"/>
    <x v="1"/>
    <n v="1784"/>
    <n v="69.02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01.9"/>
    <x v="1"/>
    <n v="1684"/>
    <n v="101.98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27.7"/>
    <x v="1"/>
    <n v="250"/>
    <n v="42.92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45.2"/>
    <x v="1"/>
    <n v="238"/>
    <n v="43.03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69.70000000000005"/>
    <x v="1"/>
    <n v="53"/>
    <n v="75.25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09.3"/>
    <x v="1"/>
    <n v="214"/>
    <n v="69.02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25.5"/>
    <x v="1"/>
    <n v="222"/>
    <n v="65.989999999999995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32.6"/>
    <x v="1"/>
    <n v="1884"/>
    <n v="98.01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11.3"/>
    <x v="1"/>
    <n v="218"/>
    <n v="60.11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73.3"/>
    <x v="1"/>
    <n v="6465"/>
    <n v="26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54.1"/>
    <x v="0"/>
    <n v="101"/>
    <n v="38.020000000000003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84.9"/>
    <x v="1"/>
    <n v="88"/>
    <n v="96.65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20.2"/>
    <x v="1"/>
    <n v="1697"/>
    <n v="57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23.4"/>
    <x v="0"/>
    <n v="15"/>
    <n v="63.93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68.5"/>
    <x v="1"/>
    <n v="186"/>
    <n v="72.17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57.69999999999999"/>
    <x v="1"/>
    <n v="261"/>
    <n v="38.07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31.2"/>
    <x v="0"/>
    <n v="454"/>
    <n v="57.9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13.39999999999998"/>
    <x v="1"/>
    <n v="107"/>
    <n v="49.79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70.9"/>
    <x v="1"/>
    <n v="199"/>
    <n v="54.05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62.7"/>
    <x v="1"/>
    <n v="5512"/>
    <n v="30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23.1"/>
    <x v="1"/>
    <n v="86"/>
    <n v="70.13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76.8"/>
    <x v="0"/>
    <n v="3182"/>
    <n v="27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33.6"/>
    <x v="1"/>
    <n v="2768"/>
    <n v="51.99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80.5"/>
    <x v="1"/>
    <n v="48"/>
    <n v="56.42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52.6"/>
    <x v="1"/>
    <n v="87"/>
    <n v="101.63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2"/>
    <x v="3"/>
    <n v="1890"/>
    <n v="25.01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3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37.19999999999999"/>
    <x v="1"/>
    <n v="282"/>
    <n v="37.96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32.200000000000003"/>
    <x v="0"/>
    <n v="15"/>
    <n v="51.53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41.5"/>
    <x v="1"/>
    <n v="116"/>
    <n v="81.2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66.4000000000001"/>
    <x v="1"/>
    <n v="83"/>
    <n v="89.94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25.89999999999998"/>
    <x v="1"/>
    <n v="91"/>
    <n v="96.69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70.7"/>
    <x v="1"/>
    <n v="546"/>
    <n v="25.01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81.4"/>
    <x v="1"/>
    <n v="393"/>
    <n v="36.99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91.5"/>
    <x v="0"/>
    <n v="2062"/>
    <n v="73.010000000000005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"/>
    <x v="0"/>
    <n v="29"/>
    <n v="52.31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83.2"/>
    <x v="0"/>
    <n v="132"/>
    <n v="61.77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06.3"/>
    <x v="1"/>
    <n v="254"/>
    <n v="25.03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17.399999999999999"/>
    <x v="3"/>
    <n v="184"/>
    <n v="106.29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09.7"/>
    <x v="1"/>
    <n v="176"/>
    <n v="75.069999999999993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97.8"/>
    <x v="0"/>
    <n v="137"/>
    <n v="39.97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84.3"/>
    <x v="1"/>
    <n v="337"/>
    <n v="39.979999999999997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54.4"/>
    <x v="0"/>
    <n v="908"/>
    <n v="101.02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56.6"/>
    <x v="1"/>
    <n v="107"/>
    <n v="76.81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000000000000007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16.399999999999999"/>
    <x v="3"/>
    <n v="32"/>
    <n v="33.28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39.7"/>
    <x v="1"/>
    <n v="183"/>
    <n v="43.92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35.700000000000003"/>
    <x v="0"/>
    <n v="1910"/>
    <n v="36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94.2"/>
    <x v="0"/>
    <n v="104"/>
    <n v="65.239999999999995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43.9"/>
    <x v="1"/>
    <n v="72"/>
    <n v="69.959999999999994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51.4"/>
    <x v="0"/>
    <n v="49"/>
    <n v="39.880000000000003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44.7"/>
    <x v="1"/>
    <n v="295"/>
    <n v="41.02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31.8"/>
    <x v="0"/>
    <n v="245"/>
    <n v="98.91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82.6"/>
    <x v="0"/>
    <n v="32"/>
    <n v="87.78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46.1"/>
    <x v="1"/>
    <n v="142"/>
    <n v="80.77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86.2"/>
    <x v="1"/>
    <n v="85"/>
    <n v="94.28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"/>
    <x v="0"/>
    <n v="7"/>
    <n v="73.430000000000007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32.1"/>
    <x v="1"/>
    <n v="659"/>
    <n v="65.97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74.099999999999994"/>
    <x v="0"/>
    <n v="803"/>
    <n v="109.04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75.3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20.3"/>
    <x v="0"/>
    <n v="16"/>
    <n v="99.13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03.4"/>
    <x v="1"/>
    <n v="121"/>
    <n v="105.88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10.2"/>
    <x v="1"/>
    <n v="3742"/>
    <n v="49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95.3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94.7"/>
    <x v="1"/>
    <n v="133"/>
    <n v="31.0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33.9"/>
    <x v="0"/>
    <n v="31"/>
    <n v="103.87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66.7"/>
    <x v="0"/>
    <n v="108"/>
    <n v="59.27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19.2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15.8"/>
    <x v="0"/>
    <n v="17"/>
    <n v="53.12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38.700000000000003"/>
    <x v="3"/>
    <n v="64"/>
    <n v="50.8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6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94.1"/>
    <x v="0"/>
    <n v="2468"/>
    <n v="65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6"/>
    <x v="1"/>
    <n v="5168"/>
    <n v="38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24.1"/>
    <x v="0"/>
    <n v="26"/>
    <n v="82.62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64.1"/>
    <x v="1"/>
    <n v="307"/>
    <n v="37.94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90.7"/>
    <x v="0"/>
    <n v="73"/>
    <n v="80.78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46.2"/>
    <x v="0"/>
    <n v="128"/>
    <n v="25.98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38.5"/>
    <x v="0"/>
    <n v="33"/>
    <n v="30.36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33.6"/>
    <x v="1"/>
    <n v="2441"/>
    <n v="54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22.9"/>
    <x v="2"/>
    <n v="211"/>
    <n v="101.79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43.7"/>
    <x v="1"/>
    <n v="190"/>
    <n v="77.069999999999993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86.6"/>
    <x v="1"/>
    <n v="1113"/>
    <n v="111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14.3"/>
    <x v="1"/>
    <n v="2283"/>
    <n v="87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22.8"/>
    <x v="1"/>
    <n v="1095"/>
    <n v="105.99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79.1"/>
    <x v="1"/>
    <n v="1690"/>
    <n v="73.989999999999995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94.2"/>
    <x v="0"/>
    <n v="393"/>
    <n v="88.97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7"/>
    <x v="0"/>
    <n v="1257"/>
    <n v="76.989999999999995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66.5"/>
    <x v="0"/>
    <n v="328"/>
    <n v="97.15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53.9"/>
    <x v="0"/>
    <n v="147"/>
    <n v="33.01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14.7"/>
    <x v="0"/>
    <n v="331"/>
    <n v="69.97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34.5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00.8"/>
    <x v="1"/>
    <n v="191"/>
    <n v="66.010000000000005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71.8"/>
    <x v="0"/>
    <n v="3483"/>
    <n v="41.01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53.1"/>
    <x v="0"/>
    <n v="923"/>
    <n v="103.96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27.7"/>
    <x v="1"/>
    <n v="2013"/>
    <n v="47.01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34.9"/>
    <x v="0"/>
    <n v="33"/>
    <n v="29.61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10.6"/>
    <x v="1"/>
    <n v="1703"/>
    <n v="81.010000000000005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23.7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36.9"/>
    <x v="0"/>
    <n v="40"/>
    <n v="85.78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84.9"/>
    <x v="1"/>
    <n v="41"/>
    <n v="103.73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11.8"/>
    <x v="0"/>
    <n v="23"/>
    <n v="49.83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26.4"/>
    <x v="1"/>
    <n v="2875"/>
    <n v="47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73.6"/>
    <x v="1"/>
    <n v="88"/>
    <n v="108.48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71.8"/>
    <x v="1"/>
    <n v="191"/>
    <n v="72.02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60.19999999999999"/>
    <x v="1"/>
    <n v="139"/>
    <n v="59.93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16.3"/>
    <x v="1"/>
    <n v="186"/>
    <n v="78.209999999999994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33.4"/>
    <x v="1"/>
    <n v="112"/>
    <n v="104.78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92.1"/>
    <x v="1"/>
    <n v="101"/>
    <n v="105.52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18.899999999999999"/>
    <x v="0"/>
    <n v="75"/>
    <n v="24.93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76.8"/>
    <x v="1"/>
    <n v="206"/>
    <n v="69.87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4"/>
    <x v="1"/>
    <n v="5966"/>
    <n v="30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67.900000000000006"/>
    <x v="0"/>
    <n v="2176"/>
    <n v="59.01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91.6"/>
    <x v="1"/>
    <n v="169"/>
    <n v="84.7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30.2"/>
    <x v="1"/>
    <n v="2106"/>
    <n v="78.010000000000005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13.2"/>
    <x v="0"/>
    <n v="441"/>
    <n v="50.05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8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10.3"/>
    <x v="0"/>
    <n v="127"/>
    <n v="40.14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40.4"/>
    <x v="0"/>
    <n v="44"/>
    <n v="66.18000000000000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60.30000000000001"/>
    <x v="1"/>
    <n v="84"/>
    <n v="47.71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83.9"/>
    <x v="1"/>
    <n v="155"/>
    <n v="62.9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63.8"/>
    <x v="0"/>
    <n v="67"/>
    <n v="86.61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25.4"/>
    <x v="1"/>
    <n v="189"/>
    <n v="75.13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9999999999999"/>
    <x v="1"/>
    <n v="1137"/>
    <n v="50.01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00000000000006"/>
    <x v="0"/>
    <n v="1068"/>
    <n v="96.96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39.299999999999997"/>
    <x v="0"/>
    <n v="424"/>
    <n v="100.93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11.3"/>
    <x v="3"/>
    <n v="145"/>
    <n v="89.23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22.1"/>
    <x v="1"/>
    <n v="1152"/>
    <n v="87.98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86.5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3"/>
    <x v="0"/>
    <n v="151"/>
    <n v="29.09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65.599999999999994"/>
    <x v="0"/>
    <n v="1608"/>
    <n v="42.01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69.4"/>
    <x v="1"/>
    <n v="34"/>
    <n v="110.44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"/>
    <x v="1"/>
    <n v="220"/>
    <n v="41.99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67.1"/>
    <x v="1"/>
    <n v="1604"/>
    <n v="48.01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73.9"/>
    <x v="1"/>
    <n v="454"/>
    <n v="31.02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17.8"/>
    <x v="1"/>
    <n v="123"/>
    <n v="99.2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63.9"/>
    <x v="0"/>
    <n v="941"/>
    <n v="66.02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30.2"/>
    <x v="1"/>
    <n v="299"/>
    <n v="46.06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40.4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86.2"/>
    <x v="0"/>
    <n v="3015"/>
    <n v="55.99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15.60000000000002"/>
    <x v="1"/>
    <n v="2237"/>
    <n v="68.989999999999995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89.6"/>
    <x v="0"/>
    <n v="435"/>
    <n v="60.98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82.1"/>
    <x v="1"/>
    <n v="645"/>
    <n v="110.98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55.9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31.80000000000001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46.3"/>
    <x v="0"/>
    <n v="714"/>
    <n v="87.96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36.1"/>
    <x v="2"/>
    <n v="1111"/>
    <n v="49.99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04.6"/>
    <x v="1"/>
    <n v="82"/>
    <n v="99.52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68.9"/>
    <x v="1"/>
    <n v="134"/>
    <n v="104.82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62.1"/>
    <x v="2"/>
    <n v="1089"/>
    <n v="108.01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84.7"/>
    <x v="0"/>
    <n v="5497"/>
    <n v="29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11.1"/>
    <x v="0"/>
    <n v="418"/>
    <n v="30.03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43.8"/>
    <x v="0"/>
    <n v="1439"/>
    <n v="41.01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55.5"/>
    <x v="0"/>
    <n v="15"/>
    <n v="62.87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57.4"/>
    <x v="0"/>
    <n v="1999"/>
    <n v="47.01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23.4"/>
    <x v="1"/>
    <n v="5203"/>
    <n v="27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28.5"/>
    <x v="1"/>
    <n v="94"/>
    <n v="68.33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27.3"/>
    <x v="1"/>
    <n v="205"/>
    <n v="54.02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10.6"/>
    <x v="0"/>
    <n v="162"/>
    <n v="97.06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40.5"/>
    <x v="0"/>
    <n v="83"/>
    <n v="24.87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87.7"/>
    <x v="1"/>
    <n v="92"/>
    <n v="84.42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72.9"/>
    <x v="1"/>
    <n v="219"/>
    <n v="47.09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12.9"/>
    <x v="1"/>
    <n v="2526"/>
    <n v="78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46.4"/>
    <x v="0"/>
    <n v="747"/>
    <n v="62.97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90.7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"/>
    <x v="0"/>
    <n v="84"/>
    <n v="65.319999999999993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92.5"/>
    <x v="1"/>
    <n v="94"/>
    <n v="104.44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82.7"/>
    <x v="0"/>
    <n v="91"/>
    <n v="69.989999999999995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54.2"/>
    <x v="0"/>
    <n v="792"/>
    <n v="83.02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16.7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16.9"/>
    <x v="1"/>
    <n v="1713"/>
    <n v="103.98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52.2"/>
    <x v="1"/>
    <n v="249"/>
    <n v="54.93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23.1"/>
    <x v="1"/>
    <n v="192"/>
    <n v="51.92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78.6"/>
    <x v="1"/>
    <n v="247"/>
    <n v="60.03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55.3"/>
    <x v="1"/>
    <n v="2293"/>
    <n v="44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61.9"/>
    <x v="1"/>
    <n v="3131"/>
    <n v="53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24.9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98.7"/>
    <x v="1"/>
    <n v="143"/>
    <n v="75.040000000000006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34.799999999999997"/>
    <x v="3"/>
    <n v="90"/>
    <n v="35.909999999999997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76.4"/>
    <x v="1"/>
    <n v="296"/>
    <n v="36.950000000000003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11.4"/>
    <x v="1"/>
    <n v="170"/>
    <n v="63.17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24.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50.5"/>
    <x v="0"/>
    <n v="605"/>
    <n v="75.01000000000000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22.8"/>
    <x v="1"/>
    <n v="6286"/>
    <n v="29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63.4"/>
    <x v="0"/>
    <n v="31"/>
    <n v="98.23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56.3"/>
    <x v="0"/>
    <n v="1181"/>
    <n v="87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44.1"/>
    <x v="0"/>
    <n v="39"/>
    <n v="45.21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18.4"/>
    <x v="1"/>
    <n v="3727"/>
    <n v="37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04.1"/>
    <x v="1"/>
    <n v="1605"/>
    <n v="94.98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26.6"/>
    <x v="0"/>
    <n v="46"/>
    <n v="28.96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51.2"/>
    <x v="1"/>
    <n v="2120"/>
    <n v="55.99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90.1"/>
    <x v="0"/>
    <n v="105"/>
    <n v="54.04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71.6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30.6"/>
    <x v="0"/>
    <n v="535"/>
    <n v="107.91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08.2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33.5"/>
    <x v="1"/>
    <n v="2436"/>
    <n v="39.01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87.9"/>
    <x v="1"/>
    <n v="80"/>
    <n v="110.36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75.20000000000005"/>
    <x v="1"/>
    <n v="139"/>
    <n v="57.94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84.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85.8"/>
    <x v="1"/>
    <n v="381"/>
    <n v="27.01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39.200000000000003"/>
    <x v="0"/>
    <n v="575"/>
    <n v="104.94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78.1"/>
    <x v="1"/>
    <n v="106"/>
    <n v="84.03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65.2"/>
    <x v="1"/>
    <n v="142"/>
    <n v="102.86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"/>
    <x v="1"/>
    <n v="211"/>
    <n v="39.96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"/>
    <x v="0"/>
    <n v="1120"/>
    <n v="51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54.3"/>
    <x v="0"/>
    <n v="113"/>
    <n v="40.82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36.3"/>
    <x v="1"/>
    <n v="2756"/>
    <n v="59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12.9"/>
    <x v="1"/>
    <n v="173"/>
    <n v="71.16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00.7"/>
    <x v="1"/>
    <n v="87"/>
    <n v="99.49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"/>
    <x v="0"/>
    <n v="1538"/>
    <n v="103.99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16.399999999999999"/>
    <x v="0"/>
    <n v="9"/>
    <n v="76.56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52.8"/>
    <x v="0"/>
    <n v="554"/>
    <n v="87.07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60.2"/>
    <x v="1"/>
    <n v="1572"/>
    <n v="49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30.7"/>
    <x v="0"/>
    <n v="648"/>
    <n v="42.97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3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78.6"/>
    <x v="1"/>
    <n v="2346"/>
    <n v="83.98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20.1"/>
    <x v="1"/>
    <n v="115"/>
    <n v="101.42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01.5"/>
    <x v="1"/>
    <n v="85"/>
    <n v="109.87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2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05.3"/>
    <x v="1"/>
    <n v="2443"/>
    <n v="70.989999999999995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23.8"/>
    <x v="1"/>
    <n v="64"/>
    <n v="101.78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4"/>
    <x v="1"/>
    <n v="268"/>
    <n v="51.06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14.5"/>
    <x v="1"/>
    <n v="195"/>
    <n v="68.02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0.9"/>
    <x v="0"/>
    <n v="54"/>
    <n v="30.8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34.200000000000003"/>
    <x v="0"/>
    <n v="120"/>
    <n v="27.91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23.9"/>
    <x v="0"/>
    <n v="579"/>
    <n v="79.989999999999995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48.1"/>
    <x v="0"/>
    <n v="2072"/>
    <n v="38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70.099999999999994"/>
    <x v="0"/>
    <n v="1796"/>
    <n v="59.99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29.9"/>
    <x v="1"/>
    <n v="186"/>
    <n v="37.04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80.3"/>
    <x v="1"/>
    <n v="460"/>
    <n v="99.96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92.3"/>
    <x v="0"/>
    <n v="62"/>
    <n v="111.68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13.9"/>
    <x v="0"/>
    <n v="347"/>
    <n v="36.01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1"/>
    <x v="1"/>
    <n v="2528"/>
    <n v="66.010000000000005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39.9"/>
    <x v="0"/>
    <n v="19"/>
    <n v="44.05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12.2"/>
    <x v="1"/>
    <n v="3657"/>
    <n v="53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70.900000000000006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19.1"/>
    <x v="1"/>
    <n v="131"/>
    <n v="70.91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39.30000000000001"/>
    <x v="1"/>
    <n v="239"/>
    <n v="53.05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39.299999999999997"/>
    <x v="3"/>
    <n v="35"/>
    <n v="93.14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22.4"/>
    <x v="3"/>
    <n v="528"/>
    <n v="58.95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55.8"/>
    <x v="0"/>
    <n v="133"/>
    <n v="36.07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42.5"/>
    <x v="0"/>
    <n v="846"/>
    <n v="63.03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1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01.7"/>
    <x v="1"/>
    <n v="1773"/>
    <n v="101.98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25.8"/>
    <x v="1"/>
    <n v="32"/>
    <n v="106.44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45.5"/>
    <x v="1"/>
    <n v="369"/>
    <n v="29.98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32.5"/>
    <x v="0"/>
    <n v="191"/>
    <n v="85.81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00.3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83.9"/>
    <x v="0"/>
    <n v="1979"/>
    <n v="41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84.2"/>
    <x v="0"/>
    <n v="63"/>
    <n v="28.06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99.6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80.3"/>
    <x v="0"/>
    <n v="80"/>
    <n v="90.34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11.3"/>
    <x v="0"/>
    <n v="9"/>
    <n v="63.78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91.7"/>
    <x v="0"/>
    <n v="1784"/>
    <n v="54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95.5"/>
    <x v="2"/>
    <n v="3640"/>
    <n v="48.99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02.9"/>
    <x v="1"/>
    <n v="126"/>
    <n v="63.86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59.19999999999999"/>
    <x v="1"/>
    <n v="2218"/>
    <n v="83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17.2"/>
    <x v="1"/>
    <n v="1052"/>
    <n v="94.04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37.700000000000003"/>
    <x v="0"/>
    <n v="1296"/>
    <n v="44.01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72.7"/>
    <x v="0"/>
    <n v="77"/>
    <n v="92.47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"/>
    <x v="0"/>
    <n v="395"/>
    <n v="109.08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"/>
    <x v="0"/>
    <n v="49"/>
    <n v="39.39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16.3"/>
    <x v="0"/>
    <n v="180"/>
    <n v="77.02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7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88.8"/>
    <x v="0"/>
    <n v="2690"/>
    <n v="61.01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63.6"/>
    <x v="1"/>
    <n v="88"/>
    <n v="78.069999999999993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70.89999999999998"/>
    <x v="1"/>
    <n v="2985"/>
    <n v="59.99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84.2"/>
    <x v="1"/>
    <n v="762"/>
    <n v="110.03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58.6"/>
    <x v="0"/>
    <n v="2779"/>
    <n v="38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98.5"/>
    <x v="0"/>
    <n v="92"/>
    <n v="96.37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51.69999999999999"/>
    <x v="1"/>
    <n v="554"/>
    <n v="26.01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23.6"/>
    <x v="1"/>
    <n v="135"/>
    <n v="104.36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39.8"/>
    <x v="1"/>
    <n v="122"/>
    <n v="102.19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99.3"/>
    <x v="1"/>
    <n v="221"/>
    <n v="54.12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37.30000000000001"/>
    <x v="1"/>
    <n v="126"/>
    <n v="63.22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94.2"/>
    <x v="1"/>
    <n v="3177"/>
    <n v="49.99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2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12.8"/>
    <x v="0"/>
    <n v="26"/>
    <n v="48.81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83.8"/>
    <x v="0"/>
    <n v="1790"/>
    <n v="78.989999999999995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04.6"/>
    <x v="1"/>
    <n v="3596"/>
    <n v="53.99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44.3"/>
    <x v="0"/>
    <n v="37"/>
    <n v="111.46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18.6"/>
    <x v="1"/>
    <n v="244"/>
    <n v="60.92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37.3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05.7"/>
    <x v="1"/>
    <n v="2725"/>
    <n v="35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94.1"/>
    <x v="0"/>
    <n v="35"/>
    <n v="94.14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54.4"/>
    <x v="3"/>
    <n v="94"/>
    <n v="52.09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11.9"/>
    <x v="1"/>
    <n v="300"/>
    <n v="24.99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69.1"/>
    <x v="1"/>
    <n v="144"/>
    <n v="69.22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62.9"/>
    <x v="0"/>
    <n v="558"/>
    <n v="93.94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64.900000000000006"/>
    <x v="0"/>
    <n v="64"/>
    <n v="98.41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18.899999999999999"/>
    <x v="3"/>
    <n v="37"/>
    <n v="41.78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16.8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01.1"/>
    <x v="1"/>
    <n v="87"/>
    <n v="72.06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41.5"/>
    <x v="1"/>
    <n v="3116"/>
    <n v="48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52.1"/>
    <x v="0"/>
    <n v="42"/>
    <n v="107.8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22.39999999999998"/>
    <x v="1"/>
    <n v="909"/>
    <n v="67.03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19.5"/>
    <x v="1"/>
    <n v="1613"/>
    <n v="64.010000000000005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46.80000000000001"/>
    <x v="1"/>
    <n v="136"/>
    <n v="96.07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50.6"/>
    <x v="1"/>
    <n v="130"/>
    <n v="51.18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72.900000000000006"/>
    <x v="0"/>
    <n v="156"/>
    <n v="43.92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64.7"/>
    <x v="0"/>
    <n v="102"/>
    <n v="50.13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37.7"/>
    <x v="1"/>
    <n v="102"/>
    <n v="61.04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12.9"/>
    <x v="0"/>
    <n v="253"/>
    <n v="80.010000000000005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54.80000000000001"/>
    <x v="1"/>
    <n v="4006"/>
    <n v="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1"/>
    <x v="0"/>
    <n v="157"/>
    <n v="71.13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08.5"/>
    <x v="1"/>
    <n v="1629"/>
    <n v="89.99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99.7"/>
    <x v="0"/>
    <n v="183"/>
    <n v="43.03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01.6"/>
    <x v="1"/>
    <n v="2188"/>
    <n v="68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62.1"/>
    <x v="1"/>
    <n v="2409"/>
    <n v="73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"/>
    <x v="0"/>
    <n v="82"/>
    <n v="62.34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06.6"/>
    <x v="1"/>
    <n v="194"/>
    <n v="67.099999999999994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28.19999999999999"/>
    <x v="1"/>
    <n v="1140"/>
    <n v="79.98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19.7"/>
    <x v="1"/>
    <n v="102"/>
    <n v="62.18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70.7"/>
    <x v="1"/>
    <n v="2857"/>
    <n v="53.01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87.2"/>
    <x v="1"/>
    <n v="107"/>
    <n v="57.74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88.4"/>
    <x v="1"/>
    <n v="160"/>
    <n v="40.03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31.30000000000001"/>
    <x v="1"/>
    <n v="2230"/>
    <n v="81.02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20.4"/>
    <x v="1"/>
    <n v="117"/>
    <n v="102.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1"/>
    <x v="1"/>
    <n v="6406"/>
    <n v="28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13.9"/>
    <x v="3"/>
    <n v="15"/>
    <n v="75.73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39.4"/>
    <x v="1"/>
    <n v="192"/>
    <n v="45.03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55.5"/>
    <x v="1"/>
    <n v="723"/>
    <n v="56.99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70.4"/>
    <x v="1"/>
    <n v="170"/>
    <n v="85.22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89.5"/>
    <x v="1"/>
    <n v="238"/>
    <n v="50.96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49.7"/>
    <x v="1"/>
    <n v="55"/>
    <n v="63.56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48.9"/>
    <x v="0"/>
    <n v="1198"/>
    <n v="81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28.5"/>
    <x v="0"/>
    <n v="648"/>
    <n v="86.04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79999999999995"/>
    <x v="1"/>
    <n v="2144"/>
    <n v="74.010000000000005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"/>
    <x v="0"/>
    <n v="64"/>
    <n v="92.44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59.9"/>
    <x v="1"/>
    <n v="2693"/>
    <n v="56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79.39999999999998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400000000000006"/>
    <x v="0"/>
    <n v="62"/>
    <n v="93.6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06.3"/>
    <x v="1"/>
    <n v="189"/>
    <n v="69.87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94.3"/>
    <x v="1"/>
    <n v="154"/>
    <n v="72.13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51.80000000000001"/>
    <x v="1"/>
    <n v="96"/>
    <n v="30.04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64.599999999999994"/>
    <x v="0"/>
    <n v="750"/>
    <n v="73.97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62.9"/>
    <x v="3"/>
    <n v="87"/>
    <n v="68.66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10.39999999999998"/>
    <x v="1"/>
    <n v="3063"/>
    <n v="59.99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42.9"/>
    <x v="2"/>
    <n v="278"/>
    <n v="111.16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83.1"/>
    <x v="0"/>
    <n v="105"/>
    <n v="53.04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78.5"/>
    <x v="3"/>
    <n v="1658"/>
    <n v="55.99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14.1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64.5"/>
    <x v="0"/>
    <n v="2604"/>
    <n v="49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79.400000000000006"/>
    <x v="0"/>
    <n v="65"/>
    <n v="103.85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11.4"/>
    <x v="0"/>
    <n v="94"/>
    <n v="99.13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56.2"/>
    <x v="2"/>
    <n v="45"/>
    <n v="107.3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16.5"/>
    <x v="0"/>
    <n v="257"/>
    <n v="76.92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45.5"/>
    <x v="1"/>
    <n v="129"/>
    <n v="103.74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21.4"/>
    <x v="1"/>
    <n v="375"/>
    <n v="87.96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48.4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92.9"/>
    <x v="0"/>
    <n v="4697"/>
    <n v="38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88.6"/>
    <x v="0"/>
    <n v="2915"/>
    <n v="30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63.1"/>
    <x v="3"/>
    <n v="723"/>
    <n v="85.99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48.5"/>
    <x v="0"/>
    <n v="602"/>
    <n v="98.01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88.5"/>
    <x v="0"/>
    <n v="3868"/>
    <n v="44.99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26.8"/>
    <x v="1"/>
    <n v="409"/>
    <n v="31.01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38.8000000000002"/>
    <x v="1"/>
    <n v="234"/>
    <n v="59.97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08.4"/>
    <x v="1"/>
    <n v="3016"/>
    <n v="59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91.5"/>
    <x v="1"/>
    <n v="264"/>
    <n v="50.05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"/>
    <x v="0"/>
    <n v="504"/>
    <n v="98.97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1999999999999993"/>
    <x v="0"/>
    <n v="14"/>
    <n v="58.86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1"/>
    <x v="3"/>
    <n v="390"/>
    <n v="81.010000000000005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47.2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81.7"/>
    <x v="0"/>
    <n v="77"/>
    <n v="96.6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54.2"/>
    <x v="0"/>
    <n v="752"/>
    <n v="76.959999999999994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97.9"/>
    <x v="0"/>
    <n v="131"/>
    <n v="67.98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77.2"/>
    <x v="0"/>
    <n v="87"/>
    <n v="88.78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33.5"/>
    <x v="0"/>
    <n v="1063"/>
    <n v="25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39.6"/>
    <x v="1"/>
    <n v="272"/>
    <n v="44.92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76.2"/>
    <x v="1"/>
    <n v="419"/>
    <n v="29.01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20.3"/>
    <x v="0"/>
    <n v="76"/>
    <n v="73.59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58.6"/>
    <x v="1"/>
    <n v="1621"/>
    <n v="107.97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68.9"/>
    <x v="1"/>
    <n v="1101"/>
    <n v="68.989999999999995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22.1"/>
    <x v="1"/>
    <n v="1073"/>
    <n v="111.02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55.9"/>
    <x v="0"/>
    <n v="4428"/>
    <n v="25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43.7"/>
    <x v="0"/>
    <n v="58"/>
    <n v="42.16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33.5"/>
    <x v="3"/>
    <n v="1218"/>
    <n v="47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89.7"/>
    <x v="1"/>
    <n v="1170"/>
    <n v="101.0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83.6"/>
    <x v="0"/>
    <n v="111"/>
    <n v="39.93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9999999999997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97.4"/>
    <x v="0"/>
    <n v="2955"/>
    <n v="47.99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4"/>
    <x v="0"/>
    <n v="1657"/>
    <n v="95.98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50.19999999999999"/>
    <x v="1"/>
    <n v="103"/>
    <n v="78.73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58.4"/>
    <x v="1"/>
    <n v="147"/>
    <n v="56.08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42.9"/>
    <x v="1"/>
    <n v="110"/>
    <n v="69.09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67.5"/>
    <x v="0"/>
    <n v="926"/>
    <n v="102.05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91.7"/>
    <x v="1"/>
    <n v="134"/>
    <n v="107.32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29.3"/>
    <x v="1"/>
    <n v="175"/>
    <n v="71.14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00.7"/>
    <x v="1"/>
    <n v="69"/>
    <n v="106.49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26.6"/>
    <x v="1"/>
    <n v="190"/>
    <n v="42.94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42.4"/>
    <x v="1"/>
    <n v="237"/>
    <n v="30.04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90.6"/>
    <x v="0"/>
    <n v="77"/>
    <n v="70.62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84.1"/>
    <x v="0"/>
    <n v="79"/>
    <n v="96.91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33.9"/>
    <x v="1"/>
    <n v="196"/>
    <n v="62.87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52.80000000000001"/>
    <x v="1"/>
    <n v="7295"/>
    <n v="27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46.7"/>
    <x v="1"/>
    <n v="2893"/>
    <n v="65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84.4"/>
    <x v="0"/>
    <n v="56"/>
    <n v="111.52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54.1"/>
    <x v="0"/>
    <n v="83"/>
    <n v="56.75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11.89999999999998"/>
    <x v="1"/>
    <n v="2038"/>
    <n v="97.02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8"/>
    <x v="1"/>
    <n v="116"/>
    <n v="92.09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27.8"/>
    <x v="1"/>
    <n v="1345"/>
    <n v="103.04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58.6"/>
    <x v="1"/>
    <n v="168"/>
    <n v="68.92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07.1"/>
    <x v="1"/>
    <n v="137"/>
    <n v="87.74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42.4"/>
    <x v="1"/>
    <n v="186"/>
    <n v="75.02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47.9"/>
    <x v="1"/>
    <n v="125"/>
    <n v="50.86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20.3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40.6"/>
    <x v="1"/>
    <n v="202"/>
    <n v="72.900000000000006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61.9"/>
    <x v="1"/>
    <n v="103"/>
    <n v="108.49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"/>
    <x v="1"/>
    <n v="1785"/>
    <n v="101.98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24.5"/>
    <x v="0"/>
    <n v="656"/>
    <n v="44.01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17.70000000000005"/>
    <x v="1"/>
    <n v="157"/>
    <n v="65.94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47.6"/>
    <x v="1"/>
    <n v="555"/>
    <n v="24.99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00.2"/>
    <x v="1"/>
    <n v="297"/>
    <n v="28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37.1"/>
    <x v="3"/>
    <n v="38"/>
    <n v="84.92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4000000000000004"/>
    <x v="3"/>
    <n v="60"/>
    <n v="90.48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56.5"/>
    <x v="1"/>
    <n v="3036"/>
    <n v="25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70.39999999999998"/>
    <x v="1"/>
    <n v="144"/>
    <n v="92.01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34.1"/>
    <x v="1"/>
    <n v="121"/>
    <n v="93.07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50.4"/>
    <x v="0"/>
    <n v="1596"/>
    <n v="61.01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88.8"/>
    <x v="3"/>
    <n v="524"/>
    <n v="92.0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85.7"/>
    <x v="1"/>
    <n v="122"/>
    <n v="85.22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12.7"/>
    <x v="1"/>
    <n v="1071"/>
    <n v="110.97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90.3"/>
    <x v="3"/>
    <n v="219"/>
    <n v="32.97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19.10000000000002"/>
    <x v="1"/>
    <n v="536"/>
    <n v="25.01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54.2"/>
    <x v="1"/>
    <n v="1991"/>
    <n v="66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32.9"/>
    <x v="3"/>
    <n v="29"/>
    <n v="87.34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9"/>
    <x v="1"/>
    <n v="180"/>
    <n v="27.93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1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79.2"/>
    <x v="1"/>
    <n v="130"/>
    <n v="108.85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26.0999999999999"/>
    <x v="1"/>
    <n v="122"/>
    <n v="110.76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12.9"/>
    <x v="0"/>
    <n v="17"/>
    <n v="29.65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30.3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12.5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28.9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57.30000000000001"/>
    <x v="1"/>
    <n v="366"/>
    <n v="36.96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32.3"/>
    <x v="1"/>
    <n v="270"/>
    <n v="30.97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92.4"/>
    <x v="3"/>
    <n v="114"/>
    <n v="47.04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56.7"/>
    <x v="1"/>
    <n v="137"/>
    <n v="88.07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68.5"/>
    <x v="1"/>
    <n v="3205"/>
    <n v="37.01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66.6"/>
    <x v="1"/>
    <n v="288"/>
    <n v="26.03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72.1"/>
    <x v="1"/>
    <n v="148"/>
    <n v="67.819999999999993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06.9"/>
    <x v="1"/>
    <n v="114"/>
    <n v="49.96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64.20000000000005"/>
    <x v="1"/>
    <n v="1518"/>
    <n v="110.02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68.400000000000006"/>
    <x v="0"/>
    <n v="1274"/>
    <n v="89.96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34.4"/>
    <x v="0"/>
    <n v="210"/>
    <n v="79.010000000000005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55.5"/>
    <x v="1"/>
    <n v="166"/>
    <n v="86.87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77.3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13.2"/>
    <x v="1"/>
    <n v="235"/>
    <n v="26.97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28.2"/>
    <x v="1"/>
    <n v="148"/>
    <n v="54.12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08.3"/>
    <x v="1"/>
    <n v="198"/>
    <n v="41.04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31.2"/>
    <x v="0"/>
    <n v="248"/>
    <n v="55.05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86.9"/>
    <x v="0"/>
    <n v="3410"/>
    <n v="32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70.7"/>
    <x v="1"/>
    <n v="216"/>
    <n v="53.9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49.4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13.4"/>
    <x v="1"/>
    <n v="5139"/>
    <n v="33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90.6"/>
    <x v="1"/>
    <n v="2353"/>
    <n v="43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6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10.3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65.5"/>
    <x v="0"/>
    <n v="2201"/>
    <n v="33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87.9"/>
    <x v="1"/>
    <n v="174"/>
    <n v="58.87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80.3"/>
    <x v="0"/>
    <n v="831"/>
    <n v="105.05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06.3"/>
    <x v="1"/>
    <n v="164"/>
    <n v="33.049999999999997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50.7"/>
    <x v="3"/>
    <n v="56"/>
    <n v="78.819999999999993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15.3"/>
    <x v="1"/>
    <n v="161"/>
    <n v="68.2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41.19999999999999"/>
    <x v="1"/>
    <n v="138"/>
    <n v="75.73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15.3"/>
    <x v="1"/>
    <n v="3308"/>
    <n v="31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93.1"/>
    <x v="1"/>
    <n v="127"/>
    <n v="101.88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29.7"/>
    <x v="1"/>
    <n v="207"/>
    <n v="52.88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99.7"/>
    <x v="0"/>
    <n v="859"/>
    <n v="71.010000000000005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88.2"/>
    <x v="2"/>
    <n v="31"/>
    <n v="102.39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37.200000000000003"/>
    <x v="0"/>
    <n v="45"/>
    <n v="74.47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30.5"/>
    <x v="3"/>
    <n v="1113"/>
    <n v="51.01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25.7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85.9000000000001"/>
    <x v="1"/>
    <n v="181"/>
    <n v="72.069999999999993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25.4"/>
    <x v="1"/>
    <n v="110"/>
    <n v="75.239999999999995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14.4"/>
    <x v="0"/>
    <n v="31"/>
    <n v="32.97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54.8"/>
    <x v="0"/>
    <n v="78"/>
    <n v="54.81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09.6"/>
    <x v="1"/>
    <n v="185"/>
    <n v="45.04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88.5"/>
    <x v="1"/>
    <n v="121"/>
    <n v="52.96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02.9"/>
    <x v="1"/>
    <n v="106"/>
    <n v="44.03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68.7"/>
    <x v="1"/>
    <n v="218"/>
    <n v="32.049999999999997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50.8"/>
    <x v="0"/>
    <n v="67"/>
    <n v="73.61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80.3"/>
    <x v="1"/>
    <n v="76"/>
    <n v="108.71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30.4"/>
    <x v="0"/>
    <n v="19"/>
    <n v="83.32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62.9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"/>
    <x v="1"/>
    <n v="221"/>
    <n v="55.93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77.099999999999994"/>
    <x v="0"/>
    <n v="679"/>
    <n v="105.04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25.5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39.4"/>
    <x v="1"/>
    <n v="68"/>
    <n v="112.66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92.2"/>
    <x v="0"/>
    <n v="36"/>
    <n v="81.94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30.19999999999999"/>
    <x v="1"/>
    <n v="183"/>
    <n v="64.05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15.20000000000005"/>
    <x v="1"/>
    <n v="133"/>
    <n v="106.39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68.8"/>
    <x v="1"/>
    <n v="2489"/>
    <n v="76.010000000000005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94.9000000000001"/>
    <x v="1"/>
    <n v="69"/>
    <n v="111.07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50.7"/>
    <x v="0"/>
    <n v="47"/>
    <n v="95.94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91.3"/>
    <x v="1"/>
    <n v="210"/>
    <n v="67.97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57.1"/>
    <x v="1"/>
    <n v="252"/>
    <n v="58.1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26.5"/>
    <x v="1"/>
    <n v="1280"/>
    <n v="84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66.7"/>
    <x v="1"/>
    <n v="82"/>
    <n v="74.8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51.3"/>
    <x v="0"/>
    <n v="154"/>
    <n v="32.01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2"/>
    <x v="0"/>
    <n v="22"/>
    <n v="64.73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2"/>
    <x v="1"/>
    <n v="1297"/>
    <n v="104.98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57.69999999999999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53.80000000000001"/>
    <x v="1"/>
    <n v="119"/>
    <n v="94.35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89.7"/>
    <x v="0"/>
    <n v="1758"/>
    <n v="44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75.099999999999994"/>
    <x v="0"/>
    <n v="94"/>
    <n v="64.739999999999995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52.9"/>
    <x v="1"/>
    <n v="1797"/>
    <n v="84.01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38.9"/>
    <x v="1"/>
    <n v="261"/>
    <n v="34.06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90.2"/>
    <x v="1"/>
    <n v="157"/>
    <n v="93.27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00.2"/>
    <x v="1"/>
    <n v="3533"/>
    <n v="33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42.80000000000001"/>
    <x v="1"/>
    <n v="155"/>
    <n v="83.81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63.1"/>
    <x v="1"/>
    <n v="132"/>
    <n v="63.99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30.7"/>
    <x v="0"/>
    <n v="33"/>
    <n v="81.91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99.4"/>
    <x v="3"/>
    <n v="94"/>
    <n v="93.05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97.5"/>
    <x v="1"/>
    <n v="1354"/>
    <n v="101.98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4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37.7"/>
    <x v="1"/>
    <n v="110"/>
    <n v="101.58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38.5"/>
    <x v="1"/>
    <n v="172"/>
    <n v="62.97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33.1"/>
    <x v="1"/>
    <n v="307"/>
    <n v="29.05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07.8"/>
    <x v="1"/>
    <n v="160"/>
    <n v="77.93000000000000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51.1"/>
    <x v="0"/>
    <n v="31"/>
    <n v="80.8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52.1"/>
    <x v="1"/>
    <n v="1467"/>
    <n v="76.010000000000005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13.6"/>
    <x v="1"/>
    <n v="2662"/>
    <n v="72.989999999999995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02.4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56.6"/>
    <x v="1"/>
    <n v="158"/>
    <n v="54.16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39.9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69.5"/>
    <x v="0"/>
    <n v="35"/>
    <n v="79.3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35.5"/>
    <x v="0"/>
    <n v="63"/>
    <n v="41.17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51.7"/>
    <x v="1"/>
    <n v="65"/>
    <n v="77.430000000000007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05.9"/>
    <x v="1"/>
    <n v="163"/>
    <n v="57.16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87.4"/>
    <x v="1"/>
    <n v="85"/>
    <n v="77.180000000000007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86.8"/>
    <x v="1"/>
    <n v="217"/>
    <n v="24.95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47.1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85.8"/>
    <x v="1"/>
    <n v="3272"/>
    <n v="46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43.2"/>
    <x v="3"/>
    <n v="898"/>
    <n v="88.02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84.8"/>
    <x v="1"/>
    <n v="126"/>
    <n v="102.69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23.7"/>
    <x v="0"/>
    <n v="526"/>
    <n v="72.959999999999994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89.9"/>
    <x v="0"/>
    <n v="121"/>
    <n v="57.1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72.60000000000002"/>
    <x v="1"/>
    <n v="2320"/>
    <n v="84.01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3"/>
    <x v="1"/>
    <n v="1887"/>
    <n v="42.01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46.9"/>
    <x v="1"/>
    <n v="4358"/>
    <n v="32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69.2"/>
    <x v="0"/>
    <n v="67"/>
    <n v="81.569999999999993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25.4"/>
    <x v="0"/>
    <n v="57"/>
    <n v="37.04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000000000006"/>
    <x v="0"/>
    <n v="1229"/>
    <n v="103.03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37.5"/>
    <x v="0"/>
    <n v="12"/>
    <n v="84.33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28.5"/>
    <x v="1"/>
    <n v="2414"/>
    <n v="79.989999999999995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38.9"/>
    <x v="0"/>
    <n v="452"/>
    <n v="70.06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37.9"/>
    <x v="1"/>
    <n v="193"/>
    <n v="41.91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18.3"/>
    <x v="1"/>
    <n v="52"/>
    <n v="40.94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84.8"/>
    <x v="0"/>
    <n v="1825"/>
    <n v="70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29.3"/>
    <x v="0"/>
    <n v="31"/>
    <n v="73.84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09.9"/>
    <x v="1"/>
    <n v="290"/>
    <n v="41.98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69.8"/>
    <x v="1"/>
    <n v="122"/>
    <n v="77.930000000000007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58.60000000000002"/>
    <x v="1"/>
    <n v="165"/>
    <n v="47.02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30.6"/>
    <x v="1"/>
    <n v="182"/>
    <n v="76.02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28.19999999999999"/>
    <x v="1"/>
    <n v="199"/>
    <n v="54.12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88.7"/>
    <x v="1"/>
    <n v="56"/>
    <n v="57.29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74.4"/>
    <x v="1"/>
    <n v="1460"/>
    <n v="105.03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27.7"/>
    <x v="0"/>
    <n v="27"/>
    <n v="90.26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52.5"/>
    <x v="0"/>
    <n v="1221"/>
    <n v="76.98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07.1"/>
    <x v="1"/>
    <n v="123"/>
    <n v="102.6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56.19999999999999"/>
    <x v="1"/>
    <n v="159"/>
    <n v="55.01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52.4"/>
    <x v="1"/>
    <n v="110"/>
    <n v="32.130000000000003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"/>
    <x v="2"/>
    <n v="14"/>
    <n v="50.64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12.2"/>
    <x v="0"/>
    <n v="16"/>
    <n v="49.69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20.3"/>
    <x v="0"/>
    <n v="41"/>
    <n v="44.95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19.2"/>
    <x v="1"/>
    <n v="3934"/>
    <n v="31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78.9"/>
    <x v="1"/>
    <n v="80"/>
    <n v="107.76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19.600000000000001"/>
    <x v="3"/>
    <n v="296"/>
    <n v="102.08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98.9"/>
    <x v="1"/>
    <n v="462"/>
    <n v="24.98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50.6"/>
    <x v="0"/>
    <n v="523"/>
    <n v="67.95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57.4"/>
    <x v="0"/>
    <n v="141"/>
    <n v="26.07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55.6"/>
    <x v="1"/>
    <n v="1866"/>
    <n v="105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9999999999997"/>
    <x v="0"/>
    <n v="52"/>
    <n v="25.83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58.3"/>
    <x v="2"/>
    <n v="27"/>
    <n v="77.67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37.4"/>
    <x v="1"/>
    <n v="156"/>
    <n v="57.83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58.8"/>
    <x v="0"/>
    <n v="225"/>
    <n v="92.96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82.6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0.8"/>
    <x v="0"/>
    <n v="38"/>
    <n v="31.84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37.9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88.1"/>
    <x v="1"/>
    <n v="2289"/>
    <n v="84.01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24.1"/>
    <x v="1"/>
    <n v="65"/>
    <n v="103.42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18.100000000000001"/>
    <x v="0"/>
    <n v="15"/>
    <n v="105.13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45.8"/>
    <x v="0"/>
    <n v="37"/>
    <n v="89.22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17.3"/>
    <x v="1"/>
    <n v="3777"/>
    <n v="52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17.3"/>
    <x v="1"/>
    <n v="184"/>
    <n v="64.959999999999994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12.3"/>
    <x v="1"/>
    <n v="85"/>
    <n v="46.24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72.5"/>
    <x v="0"/>
    <n v="112"/>
    <n v="51.15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12.3"/>
    <x v="1"/>
    <n v="144"/>
    <n v="33.909999999999997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39.7"/>
    <x v="1"/>
    <n v="1902"/>
    <n v="92.0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81.9"/>
    <x v="1"/>
    <n v="105"/>
    <n v="107.43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64.1"/>
    <x v="1"/>
    <n v="132"/>
    <n v="75.849999999999994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"/>
    <x v="0"/>
    <n v="21"/>
    <n v="80.48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49.6"/>
    <x v="3"/>
    <n v="976"/>
    <n v="86.98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09.7"/>
    <x v="1"/>
    <n v="96"/>
    <n v="105.14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49.2"/>
    <x v="0"/>
    <n v="67"/>
    <n v="57.3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62.2"/>
    <x v="2"/>
    <n v="66"/>
    <n v="93.35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13.1"/>
    <x v="0"/>
    <n v="78"/>
    <n v="71.989999999999995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64.599999999999994"/>
    <x v="0"/>
    <n v="67"/>
    <n v="92.61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59.6"/>
    <x v="1"/>
    <n v="114"/>
    <n v="104.99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81.400000000000006"/>
    <x v="0"/>
    <n v="263"/>
    <n v="30.96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"/>
    <x v="0"/>
    <n v="1691"/>
    <n v="33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"/>
    <x v="0"/>
    <n v="181"/>
    <n v="84.19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26.7"/>
    <x v="0"/>
    <n v="13"/>
    <n v="73.92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61.4"/>
    <x v="1"/>
    <n v="203"/>
    <n v="46.9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96.9000000000001"/>
    <x v="1"/>
    <n v="1559"/>
    <n v="102.02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70.099999999999994"/>
    <x v="3"/>
    <n v="2266"/>
    <n v="45.01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1"/>
    <x v="1"/>
    <n v="1548"/>
    <n v="101.02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9"/>
    <x v="1"/>
    <n v="131"/>
    <n v="94.92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34.6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999999999999996"/>
    <x v="0"/>
    <n v="130"/>
    <n v="51.01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85.1"/>
    <x v="0"/>
    <n v="55"/>
    <n v="85.05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19.3"/>
    <x v="1"/>
    <n v="155"/>
    <n v="43.87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84.7"/>
    <x v="0"/>
    <n v="114"/>
    <n v="43.83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55.8"/>
    <x v="1"/>
    <n v="155"/>
    <n v="84.93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86.4"/>
    <x v="1"/>
    <n v="207"/>
    <n v="41.07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92.2"/>
    <x v="1"/>
    <n v="245"/>
    <n v="54.97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"/>
    <x v="1"/>
    <n v="114"/>
    <n v="71.2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08.2"/>
    <x v="1"/>
    <n v="93"/>
    <n v="91.94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60.8"/>
    <x v="0"/>
    <n v="594"/>
    <n v="97.07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27.7"/>
    <x v="0"/>
    <n v="24"/>
    <n v="58.92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4"/>
    <x v="1"/>
    <n v="1681"/>
    <n v="58.02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21.6"/>
    <x v="0"/>
    <n v="252"/>
    <n v="103.87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73.9"/>
    <x v="1"/>
    <n v="32"/>
    <n v="93.47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54.9"/>
    <x v="1"/>
    <n v="135"/>
    <n v="61.97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22.2"/>
    <x v="1"/>
    <n v="140"/>
    <n v="92.04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43.30000000000001"/>
    <x v="1"/>
    <n v="1015"/>
    <n v="84.97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40.299999999999997"/>
    <x v="0"/>
    <n v="742"/>
    <n v="105.97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78.2"/>
    <x v="1"/>
    <n v="323"/>
    <n v="36.97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84.9"/>
    <x v="0"/>
    <n v="75"/>
    <n v="81.53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45.9"/>
    <x v="1"/>
    <n v="2326"/>
    <n v="81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5"/>
    <x v="1"/>
    <n v="381"/>
    <n v="26.01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67.099999999999994"/>
    <x v="0"/>
    <n v="4405"/>
    <n v="26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40.299999999999997"/>
    <x v="0"/>
    <n v="92"/>
    <n v="34.17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16.8"/>
    <x v="1"/>
    <n v="480"/>
    <n v="28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52.1"/>
    <x v="0"/>
    <n v="64"/>
    <n v="76.5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99.6"/>
    <x v="1"/>
    <n v="226"/>
    <n v="53.05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87.7"/>
    <x v="0"/>
    <n v="64"/>
    <n v="106.86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13.2"/>
    <x v="1"/>
    <n v="241"/>
    <n v="46.02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26.5"/>
    <x v="1"/>
    <n v="132"/>
    <n v="100.17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77.599999999999994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5"/>
    <x v="0"/>
    <n v="842"/>
    <n v="87.97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57.5"/>
    <x v="1"/>
    <n v="2043"/>
    <n v="75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72.900000000000006"/>
    <x v="0"/>
    <n v="112"/>
    <n v="42.98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60.6"/>
    <x v="3"/>
    <n v="139"/>
    <n v="33.119999999999997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56.8"/>
    <x v="0"/>
    <n v="374"/>
    <n v="101.13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56.5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x v="0"/>
    <e v="#DIV/0!"/>
    <s v="CA"/>
    <s v="CAD"/>
    <n v="1448690400"/>
    <n v="1450159200"/>
    <b v="0"/>
    <b v="0"/>
    <s v="food/food trucks"/>
    <x v="0"/>
    <s v="food trucks"/>
    <x v="0"/>
    <d v="2015-12-15T06:00:00"/>
  </r>
  <r>
    <n v="1"/>
    <x v="1"/>
    <x v="1"/>
    <n v="1400"/>
    <n v="14560"/>
    <n v="1040"/>
    <x v="1"/>
    <x v="1"/>
    <n v="92.15"/>
    <s v="US"/>
    <s v="USD"/>
    <n v="1408424400"/>
    <n v="1408597200"/>
    <b v="0"/>
    <b v="1"/>
    <s v="music/rock"/>
    <x v="1"/>
    <s v="rock"/>
    <x v="1"/>
    <d v="2014-08-21T05:00:00"/>
  </r>
  <r>
    <n v="2"/>
    <x v="2"/>
    <x v="2"/>
    <n v="108400"/>
    <n v="142523"/>
    <n v="131.5"/>
    <x v="1"/>
    <x v="2"/>
    <n v="100.02"/>
    <s v="AU"/>
    <s v="AUD"/>
    <n v="1384668000"/>
    <n v="1384840800"/>
    <b v="0"/>
    <b v="0"/>
    <s v="technology/web"/>
    <x v="2"/>
    <s v="web"/>
    <x v="2"/>
    <d v="2013-11-19T06:00:00"/>
  </r>
  <r>
    <n v="3"/>
    <x v="3"/>
    <x v="3"/>
    <n v="4200"/>
    <n v="2477"/>
    <n v="59"/>
    <x v="0"/>
    <x v="3"/>
    <n v="103.21"/>
    <s v="US"/>
    <s v="USD"/>
    <n v="1565499600"/>
    <n v="1568955600"/>
    <b v="0"/>
    <b v="0"/>
    <s v="music/rock"/>
    <x v="1"/>
    <s v="rock"/>
    <x v="3"/>
    <d v="2019-09-20T05:00:00"/>
  </r>
  <r>
    <n v="4"/>
    <x v="4"/>
    <x v="4"/>
    <n v="7600"/>
    <n v="5265"/>
    <n v="69.3"/>
    <x v="0"/>
    <x v="4"/>
    <n v="99.34"/>
    <s v="US"/>
    <s v="USD"/>
    <n v="1547964000"/>
    <n v="1548309600"/>
    <b v="0"/>
    <b v="0"/>
    <s v="theater/plays"/>
    <x v="3"/>
    <s v="plays"/>
    <x v="4"/>
    <d v="2019-01-24T06:00:00"/>
  </r>
  <r>
    <n v="5"/>
    <x v="5"/>
    <x v="5"/>
    <n v="7600"/>
    <n v="13195"/>
    <n v="173.6"/>
    <x v="1"/>
    <x v="5"/>
    <n v="75.83"/>
    <s v="DK"/>
    <s v="DKK"/>
    <n v="1346130000"/>
    <n v="1347080400"/>
    <b v="0"/>
    <b v="0"/>
    <s v="theater/plays"/>
    <x v="3"/>
    <s v="plays"/>
    <x v="5"/>
    <d v="2012-09-08T05:00:00"/>
  </r>
  <r>
    <n v="6"/>
    <x v="6"/>
    <x v="6"/>
    <n v="5200"/>
    <n v="1090"/>
    <n v="21"/>
    <x v="0"/>
    <x v="6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x v="7"/>
    <x v="7"/>
    <n v="4500"/>
    <n v="14741"/>
    <n v="327.60000000000002"/>
    <x v="1"/>
    <x v="7"/>
    <n v="64.94"/>
    <s v="DK"/>
    <s v="DKK"/>
    <n v="1439442000"/>
    <n v="1439614800"/>
    <b v="0"/>
    <b v="0"/>
    <s v="theater/plays"/>
    <x v="3"/>
    <s v="plays"/>
    <x v="7"/>
    <d v="2015-08-15T05:00:00"/>
  </r>
  <r>
    <n v="8"/>
    <x v="8"/>
    <x v="8"/>
    <n v="110100"/>
    <n v="21946"/>
    <n v="19.899999999999999"/>
    <x v="2"/>
    <x v="8"/>
    <n v="31"/>
    <s v="DK"/>
    <s v="DKK"/>
    <n v="1281330000"/>
    <n v="1281502800"/>
    <b v="0"/>
    <b v="0"/>
    <s v="theater/plays"/>
    <x v="3"/>
    <s v="plays"/>
    <x v="8"/>
    <d v="2010-08-11T05:00:00"/>
  </r>
  <r>
    <n v="9"/>
    <x v="9"/>
    <x v="9"/>
    <n v="6200"/>
    <n v="3208"/>
    <n v="51.7"/>
    <x v="0"/>
    <x v="9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x v="10"/>
    <x v="10"/>
    <n v="5200"/>
    <n v="13838"/>
    <n v="266.10000000000002"/>
    <x v="1"/>
    <x v="1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x v="11"/>
    <x v="11"/>
    <n v="6300"/>
    <n v="3030"/>
    <n v="48.1"/>
    <x v="0"/>
    <x v="11"/>
    <n v="112.22"/>
    <s v="US"/>
    <s v="USD"/>
    <n v="1285045200"/>
    <n v="1285563600"/>
    <b v="0"/>
    <b v="1"/>
    <s v="theater/plays"/>
    <x v="3"/>
    <s v="plays"/>
    <x v="11"/>
    <d v="2010-09-27T05:00:00"/>
  </r>
  <r>
    <n v="12"/>
    <x v="12"/>
    <x v="12"/>
    <n v="6300"/>
    <n v="5629"/>
    <n v="89.3"/>
    <x v="0"/>
    <x v="12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x v="13"/>
    <x v="13"/>
    <n v="4200"/>
    <n v="10295"/>
    <n v="245.1"/>
    <x v="1"/>
    <x v="13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x v="14"/>
    <x v="14"/>
    <n v="28200"/>
    <n v="18829"/>
    <n v="66.8"/>
    <x v="0"/>
    <x v="14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x v="15"/>
    <x v="15"/>
    <n v="81200"/>
    <n v="38414"/>
    <n v="47.3"/>
    <x v="0"/>
    <x v="15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x v="16"/>
    <x v="16"/>
    <n v="1700"/>
    <n v="11041"/>
    <n v="649.5"/>
    <x v="1"/>
    <x v="16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x v="17"/>
    <x v="17"/>
    <n v="84600"/>
    <n v="134845"/>
    <n v="159.4"/>
    <x v="1"/>
    <x v="17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x v="18"/>
    <x v="18"/>
    <n v="9100"/>
    <n v="6089"/>
    <n v="66.900000000000006"/>
    <x v="3"/>
    <x v="18"/>
    <n v="45.1"/>
    <s v="US"/>
    <s v="USD"/>
    <n v="1536382800"/>
    <n v="1537074000"/>
    <b v="0"/>
    <b v="0"/>
    <s v="theater/plays"/>
    <x v="3"/>
    <s v="plays"/>
    <x v="18"/>
    <d v="2018-09-16T05:00:00"/>
  </r>
  <r>
    <n v="19"/>
    <x v="19"/>
    <x v="19"/>
    <n v="62500"/>
    <n v="30331"/>
    <n v="48.5"/>
    <x v="0"/>
    <x v="19"/>
    <n v="45"/>
    <s v="US"/>
    <s v="USD"/>
    <n v="1551679200"/>
    <n v="1553490000"/>
    <b v="0"/>
    <b v="1"/>
    <s v="theater/plays"/>
    <x v="3"/>
    <s v="plays"/>
    <x v="19"/>
    <d v="2019-03-25T05:00:00"/>
  </r>
  <r>
    <n v="20"/>
    <x v="20"/>
    <x v="20"/>
    <n v="131800"/>
    <n v="147936"/>
    <n v="112.2"/>
    <x v="1"/>
    <x v="20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x v="21"/>
    <x v="21"/>
    <n v="94000"/>
    <n v="38533"/>
    <n v="41"/>
    <x v="0"/>
    <x v="21"/>
    <n v="69.06"/>
    <s v="US"/>
    <s v="USD"/>
    <n v="1313384400"/>
    <n v="1316322000"/>
    <b v="0"/>
    <b v="0"/>
    <s v="theater/plays"/>
    <x v="3"/>
    <s v="plays"/>
    <x v="21"/>
    <d v="2011-09-18T05:00:00"/>
  </r>
  <r>
    <n v="22"/>
    <x v="22"/>
    <x v="22"/>
    <n v="59100"/>
    <n v="75690"/>
    <n v="128.1"/>
    <x v="1"/>
    <x v="22"/>
    <n v="85.04"/>
    <s v="US"/>
    <s v="USD"/>
    <n v="1522731600"/>
    <n v="1524027600"/>
    <b v="0"/>
    <b v="0"/>
    <s v="theater/plays"/>
    <x v="3"/>
    <s v="plays"/>
    <x v="22"/>
    <d v="2018-04-18T05:00:00"/>
  </r>
  <r>
    <n v="23"/>
    <x v="23"/>
    <x v="23"/>
    <n v="4500"/>
    <n v="14942"/>
    <n v="332"/>
    <x v="1"/>
    <x v="23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x v="24"/>
    <x v="24"/>
    <n v="92400"/>
    <n v="104257"/>
    <n v="112.8"/>
    <x v="1"/>
    <x v="24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x v="25"/>
    <x v="25"/>
    <n v="5500"/>
    <n v="11904"/>
    <n v="216.4"/>
    <x v="1"/>
    <x v="25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x v="26"/>
    <x v="26"/>
    <n v="107500"/>
    <n v="51814"/>
    <n v="48.2"/>
    <x v="3"/>
    <x v="26"/>
    <n v="35.01"/>
    <s v="US"/>
    <s v="USD"/>
    <n v="1533013200"/>
    <n v="1535346000"/>
    <b v="0"/>
    <b v="0"/>
    <s v="theater/plays"/>
    <x v="3"/>
    <s v="plays"/>
    <x v="26"/>
    <d v="2018-08-27T05:00:00"/>
  </r>
  <r>
    <n v="27"/>
    <x v="27"/>
    <x v="27"/>
    <n v="2000"/>
    <n v="1599"/>
    <n v="80"/>
    <x v="0"/>
    <x v="27"/>
    <n v="106.6"/>
    <s v="US"/>
    <s v="USD"/>
    <n v="1443848400"/>
    <n v="1444539600"/>
    <b v="0"/>
    <b v="0"/>
    <s v="music/rock"/>
    <x v="1"/>
    <s v="rock"/>
    <x v="27"/>
    <d v="2015-10-11T05:00:00"/>
  </r>
  <r>
    <n v="28"/>
    <x v="28"/>
    <x v="28"/>
    <n v="130800"/>
    <n v="137635"/>
    <n v="105.2"/>
    <x v="1"/>
    <x v="28"/>
    <n v="62"/>
    <s v="US"/>
    <s v="USD"/>
    <n v="1265695200"/>
    <n v="1267682400"/>
    <b v="0"/>
    <b v="1"/>
    <s v="theater/plays"/>
    <x v="3"/>
    <s v="plays"/>
    <x v="28"/>
    <d v="2010-03-04T06:00:00"/>
  </r>
  <r>
    <n v="29"/>
    <x v="29"/>
    <x v="29"/>
    <n v="45900"/>
    <n v="150965"/>
    <n v="328.9"/>
    <x v="1"/>
    <x v="29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x v="30"/>
    <x v="30"/>
    <n v="9000"/>
    <n v="14455"/>
    <n v="160.6"/>
    <x v="1"/>
    <x v="30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x v="31"/>
    <x v="31"/>
    <n v="3500"/>
    <n v="10850"/>
    <n v="310"/>
    <x v="1"/>
    <x v="31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x v="32"/>
    <x v="32"/>
    <n v="101000"/>
    <n v="87676"/>
    <n v="86.8"/>
    <x v="0"/>
    <x v="32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x v="33"/>
    <x v="33"/>
    <n v="50200"/>
    <n v="189666"/>
    <n v="377.8"/>
    <x v="1"/>
    <x v="33"/>
    <n v="35"/>
    <s v="US"/>
    <s v="USD"/>
    <n v="1412485200"/>
    <n v="1415685600"/>
    <b v="0"/>
    <b v="0"/>
    <s v="theater/plays"/>
    <x v="3"/>
    <s v="plays"/>
    <x v="33"/>
    <d v="2014-11-11T06:00:00"/>
  </r>
  <r>
    <n v="34"/>
    <x v="34"/>
    <x v="34"/>
    <n v="9300"/>
    <n v="14025"/>
    <n v="150.80000000000001"/>
    <x v="1"/>
    <x v="34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x v="35"/>
    <x v="35"/>
    <n v="125500"/>
    <n v="188628"/>
    <n v="150.30000000000001"/>
    <x v="1"/>
    <x v="3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x v="36"/>
    <x v="36"/>
    <n v="700"/>
    <n v="1101"/>
    <n v="157.30000000000001"/>
    <x v="1"/>
    <x v="36"/>
    <n v="68.81"/>
    <s v="US"/>
    <s v="USD"/>
    <n v="1298700000"/>
    <n v="1300856400"/>
    <b v="0"/>
    <b v="0"/>
    <s v="theater/plays"/>
    <x v="3"/>
    <s v="plays"/>
    <x v="36"/>
    <d v="2011-03-23T05:00:00"/>
  </r>
  <r>
    <n v="37"/>
    <x v="37"/>
    <x v="37"/>
    <n v="8100"/>
    <n v="11339"/>
    <n v="140"/>
    <x v="1"/>
    <x v="3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x v="38"/>
    <x v="38"/>
    <n v="3100"/>
    <n v="10085"/>
    <n v="325.3"/>
    <x v="1"/>
    <x v="38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x v="39"/>
    <x v="39"/>
    <n v="9900"/>
    <n v="5027"/>
    <n v="50.8"/>
    <x v="0"/>
    <x v="39"/>
    <n v="57.13"/>
    <s v="DK"/>
    <s v="DKK"/>
    <n v="1361772000"/>
    <n v="1362978000"/>
    <b v="0"/>
    <b v="0"/>
    <s v="theater/plays"/>
    <x v="3"/>
    <s v="plays"/>
    <x v="39"/>
    <d v="2013-03-11T05:00:00"/>
  </r>
  <r>
    <n v="40"/>
    <x v="40"/>
    <x v="40"/>
    <n v="8800"/>
    <n v="14878"/>
    <n v="169.1"/>
    <x v="1"/>
    <x v="40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x v="41"/>
    <x v="41"/>
    <n v="5600"/>
    <n v="11924"/>
    <n v="212.9"/>
    <x v="1"/>
    <x v="41"/>
    <n v="107.42"/>
    <s v="IT"/>
    <s v="EUR"/>
    <n v="1346734800"/>
    <n v="1348981200"/>
    <b v="0"/>
    <b v="1"/>
    <s v="music/rock"/>
    <x v="1"/>
    <s v="rock"/>
    <x v="41"/>
    <d v="2012-09-30T05:00:00"/>
  </r>
  <r>
    <n v="42"/>
    <x v="42"/>
    <x v="42"/>
    <n v="1800"/>
    <n v="7991"/>
    <n v="443.9"/>
    <x v="1"/>
    <x v="4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x v="43"/>
    <x v="43"/>
    <n v="90200"/>
    <n v="167717"/>
    <n v="185.9"/>
    <x v="1"/>
    <x v="43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x v="44"/>
    <x v="44"/>
    <n v="1600"/>
    <n v="10541"/>
    <n v="658.8"/>
    <x v="1"/>
    <x v="13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x v="45"/>
    <x v="45"/>
    <n v="9500"/>
    <n v="4530"/>
    <n v="47.7"/>
    <x v="0"/>
    <x v="44"/>
    <n v="94.38"/>
    <s v="US"/>
    <s v="USD"/>
    <n v="1478062800"/>
    <n v="1479362400"/>
    <b v="0"/>
    <b v="1"/>
    <s v="theater/plays"/>
    <x v="3"/>
    <s v="plays"/>
    <x v="45"/>
    <d v="2016-11-17T06:00:00"/>
  </r>
  <r>
    <n v="46"/>
    <x v="46"/>
    <x v="46"/>
    <n v="3700"/>
    <n v="4247"/>
    <n v="114.8"/>
    <x v="1"/>
    <x v="45"/>
    <n v="46.16"/>
    <s v="US"/>
    <s v="USD"/>
    <n v="1278565200"/>
    <n v="1280552400"/>
    <b v="0"/>
    <b v="0"/>
    <s v="music/rock"/>
    <x v="1"/>
    <s v="rock"/>
    <x v="46"/>
    <d v="2010-07-31T05:00:00"/>
  </r>
  <r>
    <n v="47"/>
    <x v="47"/>
    <x v="47"/>
    <n v="1500"/>
    <n v="7129"/>
    <n v="475.3"/>
    <x v="1"/>
    <x v="46"/>
    <n v="47.85"/>
    <s v="US"/>
    <s v="USD"/>
    <n v="1396069200"/>
    <n v="1398661200"/>
    <b v="0"/>
    <b v="0"/>
    <s v="theater/plays"/>
    <x v="3"/>
    <s v="plays"/>
    <x v="47"/>
    <d v="2014-04-28T05:00:00"/>
  </r>
  <r>
    <n v="48"/>
    <x v="48"/>
    <x v="48"/>
    <n v="33300"/>
    <n v="128862"/>
    <n v="387"/>
    <x v="1"/>
    <x v="47"/>
    <n v="53.01"/>
    <s v="US"/>
    <s v="USD"/>
    <n v="1435208400"/>
    <n v="1436245200"/>
    <b v="0"/>
    <b v="0"/>
    <s v="theater/plays"/>
    <x v="3"/>
    <s v="plays"/>
    <x v="48"/>
    <d v="2015-07-07T05:00:00"/>
  </r>
  <r>
    <n v="49"/>
    <x v="49"/>
    <x v="49"/>
    <n v="7200"/>
    <n v="13653"/>
    <n v="189.6"/>
    <x v="1"/>
    <x v="48"/>
    <n v="45.06"/>
    <s v="US"/>
    <s v="USD"/>
    <n v="1571547600"/>
    <n v="1575439200"/>
    <b v="0"/>
    <b v="0"/>
    <s v="music/rock"/>
    <x v="1"/>
    <s v="rock"/>
    <x v="49"/>
    <d v="2019-12-04T06:00:00"/>
  </r>
  <r>
    <n v="50"/>
    <x v="50"/>
    <x v="50"/>
    <n v="100"/>
    <n v="2"/>
    <n v="2"/>
    <x v="0"/>
    <x v="49"/>
    <n v="2"/>
    <s v="IT"/>
    <s v="EUR"/>
    <n v="1375333200"/>
    <n v="1377752400"/>
    <b v="0"/>
    <b v="0"/>
    <s v="music/metal"/>
    <x v="1"/>
    <s v="metal"/>
    <x v="50"/>
    <d v="2013-08-29T05:00:00"/>
  </r>
  <r>
    <n v="51"/>
    <x v="51"/>
    <x v="51"/>
    <n v="158100"/>
    <n v="145243"/>
    <n v="91.9"/>
    <x v="0"/>
    <x v="50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x v="52"/>
    <x v="52"/>
    <n v="7200"/>
    <n v="2459"/>
    <n v="34.200000000000003"/>
    <x v="0"/>
    <x v="51"/>
    <n v="32.79"/>
    <s v="US"/>
    <s v="USD"/>
    <n v="1284526800"/>
    <n v="1284872400"/>
    <b v="0"/>
    <b v="0"/>
    <s v="theater/plays"/>
    <x v="3"/>
    <s v="plays"/>
    <x v="52"/>
    <d v="2010-09-19T05:00:00"/>
  </r>
  <r>
    <n v="53"/>
    <x v="53"/>
    <x v="53"/>
    <n v="8800"/>
    <n v="12356"/>
    <n v="140.4"/>
    <x v="1"/>
    <x v="52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x v="54"/>
    <x v="54"/>
    <n v="6000"/>
    <n v="5392"/>
    <n v="89.9"/>
    <x v="0"/>
    <x v="53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x v="55"/>
    <x v="55"/>
    <n v="6600"/>
    <n v="11746"/>
    <n v="178"/>
    <x v="1"/>
    <x v="54"/>
    <n v="89.66"/>
    <s v="US"/>
    <s v="USD"/>
    <n v="1532926800"/>
    <n v="1533358800"/>
    <b v="0"/>
    <b v="0"/>
    <s v="music/jazz"/>
    <x v="1"/>
    <s v="jazz"/>
    <x v="55"/>
    <d v="2018-08-04T05:00:00"/>
  </r>
  <r>
    <n v="56"/>
    <x v="56"/>
    <x v="56"/>
    <n v="8000"/>
    <n v="11493"/>
    <n v="143.69999999999999"/>
    <x v="1"/>
    <x v="55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x v="57"/>
    <x v="57"/>
    <n v="2900"/>
    <n v="6243"/>
    <n v="215.3"/>
    <x v="1"/>
    <x v="56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x v="58"/>
    <x v="58"/>
    <n v="2700"/>
    <n v="6132"/>
    <n v="227.1"/>
    <x v="1"/>
    <x v="57"/>
    <n v="29.06"/>
    <s v="US"/>
    <s v="USD"/>
    <n v="1442811600"/>
    <n v="1443934800"/>
    <b v="0"/>
    <b v="0"/>
    <s v="theater/plays"/>
    <x v="3"/>
    <s v="plays"/>
    <x v="58"/>
    <d v="2015-10-04T05:00:00"/>
  </r>
  <r>
    <n v="59"/>
    <x v="59"/>
    <x v="59"/>
    <n v="1400"/>
    <n v="3851"/>
    <n v="275.10000000000002"/>
    <x v="1"/>
    <x v="58"/>
    <n v="30.09"/>
    <s v="US"/>
    <s v="USD"/>
    <n v="1497243600"/>
    <n v="1498539600"/>
    <b v="0"/>
    <b v="1"/>
    <s v="theater/plays"/>
    <x v="3"/>
    <s v="plays"/>
    <x v="59"/>
    <d v="2017-06-27T05:00:00"/>
  </r>
  <r>
    <n v="60"/>
    <x v="60"/>
    <x v="60"/>
    <n v="94200"/>
    <n v="135997"/>
    <n v="144.4"/>
    <x v="1"/>
    <x v="59"/>
    <n v="85"/>
    <s v="CA"/>
    <s v="CAD"/>
    <n v="1342501200"/>
    <n v="1342760400"/>
    <b v="0"/>
    <b v="0"/>
    <s v="theater/plays"/>
    <x v="3"/>
    <s v="plays"/>
    <x v="60"/>
    <d v="2012-07-20T05:00:00"/>
  </r>
  <r>
    <n v="61"/>
    <x v="61"/>
    <x v="61"/>
    <n v="199200"/>
    <n v="184750"/>
    <n v="92.7"/>
    <x v="0"/>
    <x v="60"/>
    <n v="82"/>
    <s v="CA"/>
    <s v="CAD"/>
    <n v="1298268000"/>
    <n v="1301720400"/>
    <b v="0"/>
    <b v="0"/>
    <s v="theater/plays"/>
    <x v="3"/>
    <s v="plays"/>
    <x v="61"/>
    <d v="2011-04-02T05:00:00"/>
  </r>
  <r>
    <n v="62"/>
    <x v="62"/>
    <x v="62"/>
    <n v="2000"/>
    <n v="14452"/>
    <n v="722.6"/>
    <x v="1"/>
    <x v="61"/>
    <n v="58.04"/>
    <s v="US"/>
    <s v="USD"/>
    <n v="1433480400"/>
    <n v="1433566800"/>
    <b v="0"/>
    <b v="0"/>
    <s v="technology/web"/>
    <x v="2"/>
    <s v="web"/>
    <x v="62"/>
    <d v="2015-06-06T05:00:00"/>
  </r>
  <r>
    <n v="63"/>
    <x v="63"/>
    <x v="63"/>
    <n v="4700"/>
    <n v="557"/>
    <n v="11.9"/>
    <x v="0"/>
    <x v="62"/>
    <n v="111.4"/>
    <s v="US"/>
    <s v="USD"/>
    <n v="1493355600"/>
    <n v="1493874000"/>
    <b v="0"/>
    <b v="0"/>
    <s v="theater/plays"/>
    <x v="3"/>
    <s v="plays"/>
    <x v="63"/>
    <d v="2017-05-04T05:00:00"/>
  </r>
  <r>
    <n v="64"/>
    <x v="64"/>
    <x v="64"/>
    <n v="2800"/>
    <n v="2734"/>
    <n v="97.6"/>
    <x v="0"/>
    <x v="63"/>
    <n v="71.95"/>
    <s v="US"/>
    <s v="USD"/>
    <n v="1530507600"/>
    <n v="1531803600"/>
    <b v="0"/>
    <b v="1"/>
    <s v="technology/web"/>
    <x v="2"/>
    <s v="web"/>
    <x v="64"/>
    <d v="2018-07-17T05:00:00"/>
  </r>
  <r>
    <n v="65"/>
    <x v="65"/>
    <x v="65"/>
    <n v="6100"/>
    <n v="14405"/>
    <n v="236.1"/>
    <x v="1"/>
    <x v="64"/>
    <n v="61.04"/>
    <s v="US"/>
    <s v="USD"/>
    <n v="1296108000"/>
    <n v="1296712800"/>
    <b v="0"/>
    <b v="0"/>
    <s v="theater/plays"/>
    <x v="3"/>
    <s v="plays"/>
    <x v="65"/>
    <d v="2011-02-03T06:00:00"/>
  </r>
  <r>
    <n v="66"/>
    <x v="66"/>
    <x v="66"/>
    <n v="2900"/>
    <n v="1307"/>
    <n v="45.1"/>
    <x v="0"/>
    <x v="65"/>
    <n v="108.92"/>
    <s v="US"/>
    <s v="USD"/>
    <n v="1428469200"/>
    <n v="1428901200"/>
    <b v="0"/>
    <b v="1"/>
    <s v="theater/plays"/>
    <x v="3"/>
    <s v="plays"/>
    <x v="66"/>
    <d v="2015-04-13T05:00:00"/>
  </r>
  <r>
    <n v="67"/>
    <x v="67"/>
    <x v="67"/>
    <n v="72600"/>
    <n v="117892"/>
    <n v="162.4"/>
    <x v="1"/>
    <x v="66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x v="68"/>
    <x v="68"/>
    <n v="5700"/>
    <n v="14508"/>
    <n v="254.5"/>
    <x v="1"/>
    <x v="67"/>
    <n v="58.98"/>
    <s v="IT"/>
    <s v="EUR"/>
    <n v="1501131600"/>
    <n v="1505192400"/>
    <b v="0"/>
    <b v="1"/>
    <s v="theater/plays"/>
    <x v="3"/>
    <s v="plays"/>
    <x v="68"/>
    <d v="2017-09-12T05:00:00"/>
  </r>
  <r>
    <n v="69"/>
    <x v="69"/>
    <x v="69"/>
    <n v="7900"/>
    <n v="1901"/>
    <n v="24.1"/>
    <x v="3"/>
    <x v="68"/>
    <n v="111.82"/>
    <s v="US"/>
    <s v="USD"/>
    <n v="1292738400"/>
    <n v="1295676000"/>
    <b v="0"/>
    <b v="0"/>
    <s v="theater/plays"/>
    <x v="3"/>
    <s v="plays"/>
    <x v="69"/>
    <d v="2011-01-22T06:00:00"/>
  </r>
  <r>
    <n v="70"/>
    <x v="70"/>
    <x v="70"/>
    <n v="128000"/>
    <n v="158389"/>
    <n v="123.7"/>
    <x v="1"/>
    <x v="69"/>
    <n v="64"/>
    <s v="IT"/>
    <s v="EUR"/>
    <n v="1288674000"/>
    <n v="1292911200"/>
    <b v="0"/>
    <b v="1"/>
    <s v="theater/plays"/>
    <x v="3"/>
    <s v="plays"/>
    <x v="70"/>
    <d v="2010-12-21T06:00:00"/>
  </r>
  <r>
    <n v="71"/>
    <x v="71"/>
    <x v="71"/>
    <n v="6000"/>
    <n v="6484"/>
    <n v="108.1"/>
    <x v="1"/>
    <x v="70"/>
    <n v="85.32"/>
    <s v="US"/>
    <s v="USD"/>
    <n v="1575093600"/>
    <n v="1575439200"/>
    <b v="0"/>
    <b v="0"/>
    <s v="theater/plays"/>
    <x v="3"/>
    <s v="plays"/>
    <x v="71"/>
    <d v="2019-12-04T06:00:00"/>
  </r>
  <r>
    <n v="72"/>
    <x v="72"/>
    <x v="72"/>
    <n v="600"/>
    <n v="4022"/>
    <n v="670.3"/>
    <x v="1"/>
    <x v="71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x v="73"/>
    <x v="73"/>
    <n v="1400"/>
    <n v="9253"/>
    <n v="660.9"/>
    <x v="1"/>
    <x v="39"/>
    <n v="105.15"/>
    <s v="US"/>
    <s v="USD"/>
    <n v="1480226400"/>
    <n v="1480485600"/>
    <b v="0"/>
    <b v="0"/>
    <s v="music/jazz"/>
    <x v="1"/>
    <s v="jazz"/>
    <x v="73"/>
    <d v="2016-11-30T06:00:00"/>
  </r>
  <r>
    <n v="74"/>
    <x v="74"/>
    <x v="74"/>
    <n v="3900"/>
    <n v="4776"/>
    <n v="122.5"/>
    <x v="1"/>
    <x v="72"/>
    <n v="56.19"/>
    <s v="GB"/>
    <s v="GBP"/>
    <n v="1459054800"/>
    <n v="1459141200"/>
    <b v="0"/>
    <b v="0"/>
    <s v="music/metal"/>
    <x v="1"/>
    <s v="metal"/>
    <x v="74"/>
    <d v="2016-03-28T05:00:00"/>
  </r>
  <r>
    <n v="75"/>
    <x v="75"/>
    <x v="75"/>
    <n v="9700"/>
    <n v="14606"/>
    <n v="150.6"/>
    <x v="1"/>
    <x v="73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x v="76"/>
    <x v="76"/>
    <n v="122900"/>
    <n v="95993"/>
    <n v="78.099999999999994"/>
    <x v="0"/>
    <x v="74"/>
    <n v="57"/>
    <s v="US"/>
    <s v="USD"/>
    <n v="1421992800"/>
    <n v="1426222800"/>
    <b v="1"/>
    <b v="1"/>
    <s v="theater/plays"/>
    <x v="3"/>
    <s v="plays"/>
    <x v="76"/>
    <d v="2015-03-13T05:00:00"/>
  </r>
  <r>
    <n v="77"/>
    <x v="77"/>
    <x v="77"/>
    <n v="9500"/>
    <n v="4460"/>
    <n v="46.9"/>
    <x v="0"/>
    <x v="75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x v="78"/>
    <x v="78"/>
    <n v="4500"/>
    <n v="13536"/>
    <n v="300.8"/>
    <x v="1"/>
    <x v="76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x v="79"/>
    <x v="79"/>
    <n v="57800"/>
    <n v="40228"/>
    <n v="69.599999999999994"/>
    <x v="0"/>
    <x v="77"/>
    <n v="48"/>
    <s v="US"/>
    <s v="USD"/>
    <n v="1529125200"/>
    <n v="1529557200"/>
    <b v="0"/>
    <b v="0"/>
    <s v="theater/plays"/>
    <x v="3"/>
    <s v="plays"/>
    <x v="79"/>
    <d v="2018-06-21T05:00:00"/>
  </r>
  <r>
    <n v="80"/>
    <x v="80"/>
    <x v="80"/>
    <n v="1100"/>
    <n v="7012"/>
    <n v="637.5"/>
    <x v="1"/>
    <x v="78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x v="81"/>
    <x v="81"/>
    <n v="16800"/>
    <n v="37857"/>
    <n v="225.3"/>
    <x v="1"/>
    <x v="79"/>
    <n v="92.11"/>
    <s v="US"/>
    <s v="USD"/>
    <n v="1511416800"/>
    <n v="1513576800"/>
    <b v="0"/>
    <b v="0"/>
    <s v="music/rock"/>
    <x v="1"/>
    <s v="rock"/>
    <x v="81"/>
    <d v="2017-12-18T06:00:00"/>
  </r>
  <r>
    <n v="82"/>
    <x v="82"/>
    <x v="82"/>
    <n v="1000"/>
    <n v="14973"/>
    <n v="1497.3"/>
    <x v="1"/>
    <x v="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x v="83"/>
    <x v="83"/>
    <n v="106400"/>
    <n v="39996"/>
    <n v="37.6"/>
    <x v="0"/>
    <x v="81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x v="84"/>
    <x v="84"/>
    <n v="31400"/>
    <n v="41564"/>
    <n v="132.4"/>
    <x v="1"/>
    <x v="82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x v="85"/>
    <x v="85"/>
    <n v="4900"/>
    <n v="6430"/>
    <n v="131.19999999999999"/>
    <x v="1"/>
    <x v="83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x v="86"/>
    <x v="86"/>
    <n v="7400"/>
    <n v="12405"/>
    <n v="167.6"/>
    <x v="1"/>
    <x v="84"/>
    <n v="61.11"/>
    <s v="US"/>
    <s v="USD"/>
    <n v="1430715600"/>
    <n v="1431838800"/>
    <b v="1"/>
    <b v="0"/>
    <s v="theater/plays"/>
    <x v="3"/>
    <s v="plays"/>
    <x v="86"/>
    <d v="2015-05-17T05:00:00"/>
  </r>
  <r>
    <n v="87"/>
    <x v="87"/>
    <x v="87"/>
    <n v="198500"/>
    <n v="123040"/>
    <n v="62"/>
    <x v="0"/>
    <x v="85"/>
    <n v="83.02"/>
    <s v="AU"/>
    <s v="AUD"/>
    <n v="1299564000"/>
    <n v="1300510800"/>
    <b v="0"/>
    <b v="1"/>
    <s v="music/rock"/>
    <x v="1"/>
    <s v="rock"/>
    <x v="87"/>
    <d v="2011-03-19T05:00:00"/>
  </r>
  <r>
    <n v="88"/>
    <x v="88"/>
    <x v="88"/>
    <n v="4800"/>
    <n v="12516"/>
    <n v="260.8"/>
    <x v="1"/>
    <x v="86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x v="89"/>
    <x v="89"/>
    <n v="3400"/>
    <n v="8588"/>
    <n v="252.6"/>
    <x v="1"/>
    <x v="87"/>
    <n v="89.46"/>
    <s v="US"/>
    <s v="USD"/>
    <n v="1271307600"/>
    <n v="1271480400"/>
    <b v="0"/>
    <b v="0"/>
    <s v="theater/plays"/>
    <x v="3"/>
    <s v="plays"/>
    <x v="89"/>
    <d v="2010-04-17T05:00:00"/>
  </r>
  <r>
    <n v="90"/>
    <x v="90"/>
    <x v="90"/>
    <n v="7800"/>
    <n v="6132"/>
    <n v="78.599999999999994"/>
    <x v="0"/>
    <x v="88"/>
    <n v="57.85"/>
    <s v="US"/>
    <s v="USD"/>
    <n v="1456380000"/>
    <n v="1456380000"/>
    <b v="0"/>
    <b v="1"/>
    <s v="theater/plays"/>
    <x v="3"/>
    <s v="plays"/>
    <x v="90"/>
    <d v="2016-02-25T06:00:00"/>
  </r>
  <r>
    <n v="91"/>
    <x v="91"/>
    <x v="91"/>
    <n v="154300"/>
    <n v="74688"/>
    <n v="48.4"/>
    <x v="0"/>
    <x v="8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x v="92"/>
    <x v="92"/>
    <n v="20000"/>
    <n v="51775"/>
    <n v="258.89999999999998"/>
    <x v="1"/>
    <x v="90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x v="93"/>
    <x v="93"/>
    <n v="108800"/>
    <n v="65877"/>
    <n v="60.5"/>
    <x v="3"/>
    <x v="91"/>
    <n v="108"/>
    <s v="US"/>
    <s v="USD"/>
    <n v="1350709200"/>
    <n v="1351054800"/>
    <b v="0"/>
    <b v="1"/>
    <s v="theater/plays"/>
    <x v="3"/>
    <s v="plays"/>
    <x v="93"/>
    <d v="2012-10-24T05:00:00"/>
  </r>
  <r>
    <n v="94"/>
    <x v="94"/>
    <x v="94"/>
    <n v="2900"/>
    <n v="8807"/>
    <n v="303.7"/>
    <x v="1"/>
    <x v="80"/>
    <n v="48.93"/>
    <s v="GB"/>
    <s v="GBP"/>
    <n v="1554613200"/>
    <n v="1555563600"/>
    <b v="0"/>
    <b v="0"/>
    <s v="technology/web"/>
    <x v="2"/>
    <s v="web"/>
    <x v="94"/>
    <d v="2019-04-18T05:00:00"/>
  </r>
  <r>
    <n v="95"/>
    <x v="95"/>
    <x v="95"/>
    <n v="900"/>
    <n v="1017"/>
    <n v="113"/>
    <x v="1"/>
    <x v="11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x v="96"/>
    <x v="96"/>
    <n v="69700"/>
    <n v="151513"/>
    <n v="217.4"/>
    <x v="1"/>
    <x v="92"/>
    <n v="65"/>
    <s v="US"/>
    <s v="USD"/>
    <n v="1299736800"/>
    <n v="1300856400"/>
    <b v="0"/>
    <b v="0"/>
    <s v="theater/plays"/>
    <x v="3"/>
    <s v="plays"/>
    <x v="96"/>
    <d v="2011-03-23T05:00:00"/>
  </r>
  <r>
    <n v="97"/>
    <x v="97"/>
    <x v="97"/>
    <n v="1300"/>
    <n v="12047"/>
    <n v="926.7"/>
    <x v="1"/>
    <x v="86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x v="98"/>
    <x v="98"/>
    <n v="97800"/>
    <n v="32951"/>
    <n v="33.700000000000003"/>
    <x v="0"/>
    <x v="93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x v="99"/>
    <x v="99"/>
    <n v="7600"/>
    <n v="14951"/>
    <n v="196.7"/>
    <x v="1"/>
    <x v="55"/>
    <n v="91.16"/>
    <s v="US"/>
    <s v="USD"/>
    <n v="1416895200"/>
    <n v="1419400800"/>
    <b v="0"/>
    <b v="0"/>
    <s v="theater/plays"/>
    <x v="3"/>
    <s v="plays"/>
    <x v="98"/>
    <d v="2014-12-24T06:00:00"/>
  </r>
  <r>
    <n v="100"/>
    <x v="100"/>
    <x v="100"/>
    <n v="100"/>
    <n v="1"/>
    <n v="1"/>
    <x v="0"/>
    <x v="49"/>
    <n v="1"/>
    <s v="US"/>
    <s v="USD"/>
    <n v="1319000400"/>
    <n v="1320555600"/>
    <b v="0"/>
    <b v="0"/>
    <s v="theater/plays"/>
    <x v="3"/>
    <s v="plays"/>
    <x v="99"/>
    <d v="2011-11-06T05:00:00"/>
  </r>
  <r>
    <n v="101"/>
    <x v="101"/>
    <x v="101"/>
    <n v="900"/>
    <n v="9193"/>
    <n v="1021.4"/>
    <x v="1"/>
    <x v="55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x v="102"/>
    <x v="102"/>
    <n v="3700"/>
    <n v="10422"/>
    <n v="281.7"/>
    <x v="1"/>
    <x v="94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x v="103"/>
    <x v="103"/>
    <n v="10000"/>
    <n v="2461"/>
    <n v="24.6"/>
    <x v="0"/>
    <x v="95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x v="104"/>
    <x v="104"/>
    <n v="119200"/>
    <n v="170623"/>
    <n v="143.1"/>
    <x v="1"/>
    <x v="96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x v="105"/>
    <x v="105"/>
    <n v="6800"/>
    <n v="9829"/>
    <n v="144.5"/>
    <x v="1"/>
    <x v="97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x v="106"/>
    <x v="106"/>
    <n v="3900"/>
    <n v="14006"/>
    <n v="359.1"/>
    <x v="1"/>
    <x v="98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x v="107"/>
    <x v="107"/>
    <n v="3500"/>
    <n v="6527"/>
    <n v="186.5"/>
    <x v="1"/>
    <x v="99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x v="108"/>
    <x v="108"/>
    <n v="1500"/>
    <n v="8929"/>
    <n v="595.29999999999995"/>
    <x v="1"/>
    <x v="100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x v="109"/>
    <x v="109"/>
    <n v="5200"/>
    <n v="3079"/>
    <n v="59.2"/>
    <x v="0"/>
    <x v="101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x v="110"/>
    <x v="110"/>
    <n v="142400"/>
    <n v="21307"/>
    <n v="15"/>
    <x v="0"/>
    <x v="102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x v="111"/>
    <x v="111"/>
    <n v="61400"/>
    <n v="73653"/>
    <n v="120"/>
    <x v="1"/>
    <x v="103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x v="112"/>
    <x v="112"/>
    <n v="4700"/>
    <n v="12635"/>
    <n v="268.8"/>
    <x v="1"/>
    <x v="104"/>
    <n v="35"/>
    <s v="AU"/>
    <s v="AUD"/>
    <n v="1408856400"/>
    <n v="1410152400"/>
    <b v="0"/>
    <b v="0"/>
    <s v="technology/web"/>
    <x v="2"/>
    <s v="web"/>
    <x v="111"/>
    <d v="2014-09-08T05:00:00"/>
  </r>
  <r>
    <n v="113"/>
    <x v="113"/>
    <x v="113"/>
    <n v="3300"/>
    <n v="12437"/>
    <n v="376.9"/>
    <x v="1"/>
    <x v="54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x v="114"/>
    <x v="114"/>
    <n v="1900"/>
    <n v="13816"/>
    <n v="727.2"/>
    <x v="1"/>
    <x v="105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x v="115"/>
    <x v="115"/>
    <n v="166700"/>
    <n v="145382"/>
    <n v="87.2"/>
    <x v="0"/>
    <x v="106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x v="116"/>
    <x v="116"/>
    <n v="7200"/>
    <n v="6336"/>
    <n v="88"/>
    <x v="0"/>
    <x v="107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x v="117"/>
    <x v="117"/>
    <n v="4900"/>
    <n v="8523"/>
    <n v="173.9"/>
    <x v="1"/>
    <x v="108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x v="118"/>
    <x v="118"/>
    <n v="5400"/>
    <n v="6351"/>
    <n v="117.6"/>
    <x v="1"/>
    <x v="109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x v="119"/>
    <x v="119"/>
    <n v="5000"/>
    <n v="10748"/>
    <n v="215"/>
    <x v="1"/>
    <x v="110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x v="120"/>
    <x v="120"/>
    <n v="75100"/>
    <n v="112272"/>
    <n v="149.5"/>
    <x v="1"/>
    <x v="111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x v="121"/>
    <x v="121"/>
    <n v="45300"/>
    <n v="99361"/>
    <n v="219.3"/>
    <x v="1"/>
    <x v="112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x v="122"/>
    <x v="122"/>
    <n v="136800"/>
    <n v="88055"/>
    <n v="64.400000000000006"/>
    <x v="0"/>
    <x v="113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x v="123"/>
    <x v="123"/>
    <n v="177700"/>
    <n v="33092"/>
    <n v="18.600000000000001"/>
    <x v="0"/>
    <x v="114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x v="124"/>
    <x v="124"/>
    <n v="2600"/>
    <n v="9562"/>
    <n v="367.8"/>
    <x v="1"/>
    <x v="115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x v="125"/>
    <x v="125"/>
    <n v="5300"/>
    <n v="8475"/>
    <n v="159.9"/>
    <x v="1"/>
    <x v="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x v="126"/>
    <x v="126"/>
    <n v="180200"/>
    <n v="69617"/>
    <n v="38.6"/>
    <x v="0"/>
    <x v="116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x v="127"/>
    <x v="127"/>
    <n v="103200"/>
    <n v="53067"/>
    <n v="51.4"/>
    <x v="0"/>
    <x v="117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x v="128"/>
    <x v="128"/>
    <n v="70600"/>
    <n v="42596"/>
    <n v="60.3"/>
    <x v="3"/>
    <x v="118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x v="129"/>
    <x v="129"/>
    <n v="148500"/>
    <n v="4756"/>
    <n v="3.2"/>
    <x v="3"/>
    <x v="12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x v="130"/>
    <x v="130"/>
    <n v="9600"/>
    <n v="14925"/>
    <n v="155.5"/>
    <x v="1"/>
    <x v="119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x v="131"/>
    <x v="131"/>
    <n v="164700"/>
    <n v="166116"/>
    <n v="100.9"/>
    <x v="1"/>
    <x v="120"/>
    <n v="68"/>
    <s v="GB"/>
    <s v="GBP"/>
    <n v="1385704800"/>
    <n v="1386828000"/>
    <b v="0"/>
    <b v="0"/>
    <s v="technology/web"/>
    <x v="2"/>
    <s v="web"/>
    <x v="129"/>
    <d v="2013-12-12T06:00:00"/>
  </r>
  <r>
    <n v="132"/>
    <x v="132"/>
    <x v="132"/>
    <n v="3300"/>
    <n v="3834"/>
    <n v="116.2"/>
    <x v="1"/>
    <x v="121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x v="133"/>
    <x v="133"/>
    <n v="4500"/>
    <n v="13985"/>
    <n v="310.8"/>
    <x v="1"/>
    <x v="122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x v="134"/>
    <x v="134"/>
    <n v="99500"/>
    <n v="89288"/>
    <n v="89.7"/>
    <x v="0"/>
    <x v="123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x v="135"/>
    <x v="135"/>
    <n v="7700"/>
    <n v="5488"/>
    <n v="71.3"/>
    <x v="0"/>
    <x v="124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x v="136"/>
    <x v="136"/>
    <n v="82800"/>
    <n v="2721"/>
    <n v="3.3"/>
    <x v="3"/>
    <x v="125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x v="137"/>
    <x v="137"/>
    <n v="1800"/>
    <n v="4712"/>
    <n v="261.8"/>
    <x v="1"/>
    <x v="126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x v="138"/>
    <x v="138"/>
    <n v="9600"/>
    <n v="9216"/>
    <n v="96"/>
    <x v="0"/>
    <x v="127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x v="139"/>
    <x v="139"/>
    <n v="92100"/>
    <n v="19246"/>
    <n v="20.9"/>
    <x v="0"/>
    <x v="128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x v="140"/>
    <x v="140"/>
    <n v="5500"/>
    <n v="12274"/>
    <n v="223.2"/>
    <x v="1"/>
    <x v="129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x v="141"/>
    <x v="141"/>
    <n v="64300"/>
    <n v="65323"/>
    <n v="101.6"/>
    <x v="1"/>
    <x v="130"/>
    <n v="60.99"/>
    <s v="US"/>
    <s v="USD"/>
    <n v="1434085200"/>
    <n v="1434603600"/>
    <b v="0"/>
    <b v="0"/>
    <s v="technology/web"/>
    <x v="2"/>
    <s v="web"/>
    <x v="139"/>
    <d v="2015-06-18T05:00:00"/>
  </r>
  <r>
    <n v="142"/>
    <x v="142"/>
    <x v="142"/>
    <n v="5000"/>
    <n v="11502"/>
    <n v="230"/>
    <x v="1"/>
    <x v="124"/>
    <n v="98.31"/>
    <s v="US"/>
    <s v="USD"/>
    <n v="1333688400"/>
    <n v="1337230800"/>
    <b v="0"/>
    <b v="0"/>
    <s v="technology/web"/>
    <x v="2"/>
    <s v="web"/>
    <x v="107"/>
    <d v="2012-05-17T05:00:00"/>
  </r>
  <r>
    <n v="143"/>
    <x v="143"/>
    <x v="143"/>
    <n v="5400"/>
    <n v="7322"/>
    <n v="135.6"/>
    <x v="1"/>
    <x v="131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x v="144"/>
    <x v="144"/>
    <n v="9000"/>
    <n v="11619"/>
    <n v="129.1"/>
    <x v="1"/>
    <x v="18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x v="145"/>
    <x v="145"/>
    <n v="25000"/>
    <n v="59128"/>
    <n v="236.5"/>
    <x v="1"/>
    <x v="132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x v="146"/>
    <x v="146"/>
    <n v="8800"/>
    <n v="1518"/>
    <n v="17.3"/>
    <x v="3"/>
    <x v="133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x v="147"/>
    <x v="147"/>
    <n v="8300"/>
    <n v="9337"/>
    <n v="112.5"/>
    <x v="1"/>
    <x v="134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x v="148"/>
    <x v="148"/>
    <n v="9300"/>
    <n v="11255"/>
    <n v="121"/>
    <x v="1"/>
    <x v="3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x v="149"/>
    <x v="149"/>
    <n v="6200"/>
    <n v="13632"/>
    <n v="219.9"/>
    <x v="1"/>
    <x v="13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x v="150"/>
    <x v="150"/>
    <n v="100"/>
    <n v="1"/>
    <n v="1"/>
    <x v="0"/>
    <x v="49"/>
    <n v="1"/>
    <s v="US"/>
    <s v="USD"/>
    <n v="1544940000"/>
    <n v="1545026400"/>
    <b v="0"/>
    <b v="0"/>
    <s v="music/rock"/>
    <x v="1"/>
    <s v="rock"/>
    <x v="147"/>
    <d v="2018-12-17T06:00:00"/>
  </r>
  <r>
    <n v="151"/>
    <x v="151"/>
    <x v="151"/>
    <n v="137200"/>
    <n v="88037"/>
    <n v="64.2"/>
    <x v="0"/>
    <x v="50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x v="152"/>
    <x v="152"/>
    <n v="41500"/>
    <n v="175573"/>
    <n v="423.1"/>
    <x v="1"/>
    <x v="13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x v="153"/>
    <x v="153"/>
    <n v="189400"/>
    <n v="176112"/>
    <n v="93"/>
    <x v="0"/>
    <x v="137"/>
    <n v="31"/>
    <s v="US"/>
    <s v="USD"/>
    <n v="1350622800"/>
    <n v="1351141200"/>
    <b v="0"/>
    <b v="0"/>
    <s v="theater/plays"/>
    <x v="3"/>
    <s v="plays"/>
    <x v="150"/>
    <d v="2012-10-25T05:00:00"/>
  </r>
  <r>
    <n v="154"/>
    <x v="154"/>
    <x v="154"/>
    <n v="171300"/>
    <n v="100650"/>
    <n v="58.8"/>
    <x v="0"/>
    <x v="138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x v="155"/>
    <x v="155"/>
    <n v="139500"/>
    <n v="90706"/>
    <n v="65"/>
    <x v="0"/>
    <x v="139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x v="156"/>
    <x v="156"/>
    <n v="36400"/>
    <n v="26914"/>
    <n v="73.900000000000006"/>
    <x v="3"/>
    <x v="140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x v="157"/>
    <x v="157"/>
    <n v="4200"/>
    <n v="2212"/>
    <n v="52.7"/>
    <x v="0"/>
    <x v="141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x v="158"/>
    <x v="158"/>
    <n v="2100"/>
    <n v="4640"/>
    <n v="221"/>
    <x v="1"/>
    <x v="142"/>
    <n v="113.17"/>
    <s v="US"/>
    <s v="USD"/>
    <n v="1449554400"/>
    <n v="1449640800"/>
    <b v="0"/>
    <b v="0"/>
    <s v="music/rock"/>
    <x v="1"/>
    <s v="rock"/>
    <x v="155"/>
    <d v="2015-12-09T06:00:00"/>
  </r>
  <r>
    <n v="159"/>
    <x v="159"/>
    <x v="159"/>
    <n v="191200"/>
    <n v="191222"/>
    <n v="100"/>
    <x v="1"/>
    <x v="143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x v="160"/>
    <x v="160"/>
    <n v="8000"/>
    <n v="12985"/>
    <n v="162.30000000000001"/>
    <x v="1"/>
    <x v="55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x v="161"/>
    <x v="161"/>
    <n v="5500"/>
    <n v="4300"/>
    <n v="78.2"/>
    <x v="0"/>
    <x v="51"/>
    <n v="57.33"/>
    <s v="US"/>
    <s v="USD"/>
    <n v="1442984400"/>
    <n v="1443502800"/>
    <b v="0"/>
    <b v="1"/>
    <s v="technology/web"/>
    <x v="2"/>
    <s v="web"/>
    <x v="158"/>
    <d v="2015-09-29T05:00:00"/>
  </r>
  <r>
    <n v="162"/>
    <x v="162"/>
    <x v="162"/>
    <n v="6100"/>
    <n v="9134"/>
    <n v="149.69999999999999"/>
    <x v="1"/>
    <x v="144"/>
    <n v="58.18"/>
    <s v="CH"/>
    <s v="CHF"/>
    <n v="1544248800"/>
    <n v="1546840800"/>
    <b v="0"/>
    <b v="0"/>
    <s v="music/rock"/>
    <x v="1"/>
    <s v="rock"/>
    <x v="159"/>
    <d v="2019-01-07T06:00:00"/>
  </r>
  <r>
    <n v="163"/>
    <x v="163"/>
    <x v="163"/>
    <n v="3500"/>
    <n v="8864"/>
    <n v="253.3"/>
    <x v="1"/>
    <x v="67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x v="164"/>
    <x v="164"/>
    <n v="150500"/>
    <n v="150755"/>
    <n v="100.2"/>
    <x v="1"/>
    <x v="20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x v="165"/>
    <x v="165"/>
    <n v="90400"/>
    <n v="110279"/>
    <n v="122"/>
    <x v="1"/>
    <x v="145"/>
    <n v="44.01"/>
    <s v="US"/>
    <s v="USD"/>
    <n v="1501563600"/>
    <n v="1504328400"/>
    <b v="0"/>
    <b v="0"/>
    <s v="technology/web"/>
    <x v="2"/>
    <s v="web"/>
    <x v="162"/>
    <d v="2017-09-02T05:00:00"/>
  </r>
  <r>
    <n v="166"/>
    <x v="166"/>
    <x v="166"/>
    <n v="9800"/>
    <n v="13439"/>
    <n v="137.1"/>
    <x v="1"/>
    <x v="146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x v="167"/>
    <x v="167"/>
    <n v="2600"/>
    <n v="10804"/>
    <n v="415.5"/>
    <x v="1"/>
    <x v="147"/>
    <n v="74"/>
    <s v="AU"/>
    <s v="AUD"/>
    <n v="1370840400"/>
    <n v="1371704400"/>
    <b v="0"/>
    <b v="0"/>
    <s v="theater/plays"/>
    <x v="3"/>
    <s v="plays"/>
    <x v="164"/>
    <d v="2013-06-20T05:00:00"/>
  </r>
  <r>
    <n v="168"/>
    <x v="168"/>
    <x v="168"/>
    <n v="128100"/>
    <n v="40107"/>
    <n v="31.3"/>
    <x v="0"/>
    <x v="148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x v="169"/>
    <x v="169"/>
    <n v="23300"/>
    <n v="98811"/>
    <n v="424.1"/>
    <x v="1"/>
    <x v="149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x v="170"/>
    <x v="170"/>
    <n v="188100"/>
    <n v="5528"/>
    <n v="2.9"/>
    <x v="0"/>
    <x v="109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x v="171"/>
    <x v="171"/>
    <n v="4900"/>
    <n v="521"/>
    <n v="10.6"/>
    <x v="0"/>
    <x v="62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x v="172"/>
    <x v="172"/>
    <n v="800"/>
    <n v="663"/>
    <n v="82.9"/>
    <x v="0"/>
    <x v="150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x v="173"/>
    <x v="173"/>
    <n v="96700"/>
    <n v="157635"/>
    <n v="163"/>
    <x v="1"/>
    <x v="15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x v="174"/>
    <x v="174"/>
    <n v="600"/>
    <n v="5368"/>
    <n v="894.7"/>
    <x v="1"/>
    <x v="44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x v="175"/>
    <x v="175"/>
    <n v="181200"/>
    <n v="47459"/>
    <n v="26.2"/>
    <x v="0"/>
    <x v="152"/>
    <n v="42"/>
    <s v="US"/>
    <s v="USD"/>
    <n v="1472619600"/>
    <n v="1474261200"/>
    <b v="0"/>
    <b v="0"/>
    <s v="theater/plays"/>
    <x v="3"/>
    <s v="plays"/>
    <x v="172"/>
    <d v="2016-09-19T05:00:00"/>
  </r>
  <r>
    <n v="176"/>
    <x v="176"/>
    <x v="176"/>
    <n v="115000"/>
    <n v="86060"/>
    <n v="74.8"/>
    <x v="0"/>
    <x v="153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x v="177"/>
    <x v="177"/>
    <n v="38800"/>
    <n v="161593"/>
    <n v="416.5"/>
    <x v="1"/>
    <x v="154"/>
    <n v="59"/>
    <s v="US"/>
    <s v="USD"/>
    <n v="1289800800"/>
    <n v="1291960800"/>
    <b v="0"/>
    <b v="0"/>
    <s v="theater/plays"/>
    <x v="3"/>
    <s v="plays"/>
    <x v="174"/>
    <d v="2010-12-10T06:00:00"/>
  </r>
  <r>
    <n v="178"/>
    <x v="178"/>
    <x v="178"/>
    <n v="7200"/>
    <n v="6927"/>
    <n v="96.2"/>
    <x v="0"/>
    <x v="155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x v="179"/>
    <x v="179"/>
    <n v="44500"/>
    <n v="159185"/>
    <n v="357.7"/>
    <x v="1"/>
    <x v="156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x v="180"/>
    <x v="180"/>
    <n v="56000"/>
    <n v="172736"/>
    <n v="308.5"/>
    <x v="1"/>
    <x v="15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x v="181"/>
    <x v="181"/>
    <n v="8600"/>
    <n v="5315"/>
    <n v="61.8"/>
    <x v="0"/>
    <x v="158"/>
    <n v="39.08"/>
    <s v="US"/>
    <s v="USD"/>
    <n v="1507093200"/>
    <n v="1508648400"/>
    <b v="0"/>
    <b v="0"/>
    <s v="technology/web"/>
    <x v="2"/>
    <s v="web"/>
    <x v="178"/>
    <d v="2017-10-22T05:00:00"/>
  </r>
  <r>
    <n v="182"/>
    <x v="182"/>
    <x v="182"/>
    <n v="27100"/>
    <n v="195750"/>
    <n v="722.3"/>
    <x v="1"/>
    <x v="159"/>
    <n v="59"/>
    <s v="DK"/>
    <s v="DKK"/>
    <n v="1560574800"/>
    <n v="1561957200"/>
    <b v="0"/>
    <b v="0"/>
    <s v="theater/plays"/>
    <x v="3"/>
    <s v="plays"/>
    <x v="179"/>
    <d v="2019-07-01T05:00:00"/>
  </r>
  <r>
    <n v="183"/>
    <x v="183"/>
    <x v="183"/>
    <n v="5100"/>
    <n v="3525"/>
    <n v="69.099999999999994"/>
    <x v="0"/>
    <x v="99"/>
    <n v="40.99"/>
    <s v="CA"/>
    <s v="CAD"/>
    <n v="1284008400"/>
    <n v="1285131600"/>
    <b v="0"/>
    <b v="0"/>
    <s v="music/rock"/>
    <x v="1"/>
    <s v="rock"/>
    <x v="180"/>
    <d v="2010-09-22T05:00:00"/>
  </r>
  <r>
    <n v="184"/>
    <x v="184"/>
    <x v="184"/>
    <n v="3600"/>
    <n v="10550"/>
    <n v="293.10000000000002"/>
    <x v="1"/>
    <x v="16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x v="185"/>
    <x v="185"/>
    <n v="1000"/>
    <n v="718"/>
    <n v="71.8"/>
    <x v="0"/>
    <x v="161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x v="186"/>
    <x v="186"/>
    <n v="88800"/>
    <n v="28358"/>
    <n v="31.9"/>
    <x v="0"/>
    <x v="162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x v="187"/>
    <x v="187"/>
    <n v="60200"/>
    <n v="138384"/>
    <n v="229.9"/>
    <x v="1"/>
    <x v="163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x v="188"/>
    <x v="188"/>
    <n v="8200"/>
    <n v="2625"/>
    <n v="32"/>
    <x v="0"/>
    <x v="164"/>
    <n v="75"/>
    <s v="IT"/>
    <s v="EUR"/>
    <n v="1417500000"/>
    <n v="1417586400"/>
    <b v="0"/>
    <b v="0"/>
    <s v="theater/plays"/>
    <x v="3"/>
    <s v="plays"/>
    <x v="185"/>
    <d v="2014-12-03T06:00:00"/>
  </r>
  <r>
    <n v="189"/>
    <x v="189"/>
    <x v="189"/>
    <n v="191300"/>
    <n v="45004"/>
    <n v="23.5"/>
    <x v="3"/>
    <x v="165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x v="190"/>
    <x v="190"/>
    <n v="3700"/>
    <n v="2538"/>
    <n v="68.599999999999994"/>
    <x v="0"/>
    <x v="3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x v="191"/>
    <x v="191"/>
    <n v="8400"/>
    <n v="3188"/>
    <n v="38"/>
    <x v="0"/>
    <x v="99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x v="192"/>
    <x v="192"/>
    <n v="42600"/>
    <n v="8517"/>
    <n v="20"/>
    <x v="0"/>
    <x v="166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x v="193"/>
    <x v="193"/>
    <n v="6600"/>
    <n v="3012"/>
    <n v="45.6"/>
    <x v="0"/>
    <x v="167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x v="194"/>
    <x v="194"/>
    <n v="7100"/>
    <n v="8716"/>
    <n v="122.8"/>
    <x v="1"/>
    <x v="105"/>
    <n v="69.17"/>
    <s v="US"/>
    <s v="USD"/>
    <n v="1442206800"/>
    <n v="1443589200"/>
    <b v="0"/>
    <b v="0"/>
    <s v="music/metal"/>
    <x v="1"/>
    <s v="metal"/>
    <x v="191"/>
    <d v="2015-09-30T05:00:00"/>
  </r>
  <r>
    <n v="195"/>
    <x v="195"/>
    <x v="195"/>
    <n v="15800"/>
    <n v="57157"/>
    <n v="361.8"/>
    <x v="1"/>
    <x v="168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x v="196"/>
    <x v="196"/>
    <n v="8200"/>
    <n v="5178"/>
    <n v="63.1"/>
    <x v="0"/>
    <x v="16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x v="197"/>
    <x v="197"/>
    <n v="54700"/>
    <n v="163118"/>
    <n v="298.2"/>
    <x v="1"/>
    <x v="16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x v="198"/>
    <x v="198"/>
    <n v="63200"/>
    <n v="6041"/>
    <n v="9.6"/>
    <x v="0"/>
    <x v="170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x v="199"/>
    <x v="199"/>
    <n v="1800"/>
    <n v="968"/>
    <n v="53.8"/>
    <x v="0"/>
    <x v="171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x v="200"/>
    <x v="200"/>
    <n v="100"/>
    <n v="2"/>
    <n v="2"/>
    <x v="0"/>
    <x v="49"/>
    <n v="2"/>
    <s v="CA"/>
    <s v="CAD"/>
    <n v="1269493200"/>
    <n v="1270443600"/>
    <b v="0"/>
    <b v="0"/>
    <s v="theater/plays"/>
    <x v="3"/>
    <s v="plays"/>
    <x v="152"/>
    <d v="2010-04-05T05:00:00"/>
  </r>
  <r>
    <n v="201"/>
    <x v="201"/>
    <x v="201"/>
    <n v="2100"/>
    <n v="14305"/>
    <n v="681.2"/>
    <x v="1"/>
    <x v="144"/>
    <n v="91.11"/>
    <s v="US"/>
    <s v="USD"/>
    <n v="1406264400"/>
    <n v="1407819600"/>
    <b v="0"/>
    <b v="0"/>
    <s v="technology/web"/>
    <x v="2"/>
    <s v="web"/>
    <x v="196"/>
    <d v="2014-08-12T05:00:00"/>
  </r>
  <r>
    <n v="202"/>
    <x v="202"/>
    <x v="202"/>
    <n v="8300"/>
    <n v="6543"/>
    <n v="78.8"/>
    <x v="3"/>
    <x v="17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x v="203"/>
    <x v="203"/>
    <n v="143900"/>
    <n v="193413"/>
    <n v="134.4"/>
    <x v="1"/>
    <x v="173"/>
    <n v="43"/>
    <s v="AU"/>
    <s v="AUD"/>
    <n v="1484632800"/>
    <n v="1484805600"/>
    <b v="0"/>
    <b v="0"/>
    <s v="theater/plays"/>
    <x v="3"/>
    <s v="plays"/>
    <x v="198"/>
    <d v="2017-01-19T06:00:00"/>
  </r>
  <r>
    <n v="204"/>
    <x v="204"/>
    <x v="204"/>
    <n v="75000"/>
    <n v="2529"/>
    <n v="3.4"/>
    <x v="0"/>
    <x v="174"/>
    <n v="63.23"/>
    <s v="US"/>
    <s v="USD"/>
    <n v="1301806800"/>
    <n v="1302670800"/>
    <b v="0"/>
    <b v="0"/>
    <s v="music/jazz"/>
    <x v="1"/>
    <s v="jazz"/>
    <x v="199"/>
    <d v="2011-04-13T05:00:00"/>
  </r>
  <r>
    <n v="205"/>
    <x v="205"/>
    <x v="205"/>
    <n v="1300"/>
    <n v="5614"/>
    <n v="431.8"/>
    <x v="1"/>
    <x v="175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x v="206"/>
    <x v="206"/>
    <n v="9000"/>
    <n v="3496"/>
    <n v="38.799999999999997"/>
    <x v="3"/>
    <x v="176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x v="207"/>
    <x v="207"/>
    <n v="1000"/>
    <n v="4257"/>
    <n v="425.7"/>
    <x v="1"/>
    <x v="177"/>
    <n v="99"/>
    <s v="US"/>
    <s v="USD"/>
    <n v="1535432400"/>
    <n v="1537160400"/>
    <b v="0"/>
    <b v="1"/>
    <s v="music/rock"/>
    <x v="1"/>
    <s v="rock"/>
    <x v="202"/>
    <d v="2018-09-17T05:00:00"/>
  </r>
  <r>
    <n v="208"/>
    <x v="208"/>
    <x v="208"/>
    <n v="196900"/>
    <n v="199110"/>
    <n v="101.1"/>
    <x v="1"/>
    <x v="178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x v="209"/>
    <x v="209"/>
    <n v="194500"/>
    <n v="41212"/>
    <n v="21.2"/>
    <x v="2"/>
    <x v="179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x v="210"/>
    <x v="210"/>
    <n v="9400"/>
    <n v="6338"/>
    <n v="67.400000000000006"/>
    <x v="0"/>
    <x v="31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x v="211"/>
    <x v="211"/>
    <n v="104400"/>
    <n v="99100"/>
    <n v="94.9"/>
    <x v="0"/>
    <x v="180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x v="212"/>
    <x v="212"/>
    <n v="8100"/>
    <n v="12300"/>
    <n v="151.9"/>
    <x v="1"/>
    <x v="170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x v="213"/>
    <x v="213"/>
    <n v="87900"/>
    <n v="171549"/>
    <n v="195.2"/>
    <x v="1"/>
    <x v="181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x v="214"/>
    <x v="214"/>
    <n v="1400"/>
    <n v="14324"/>
    <n v="1023.1"/>
    <x v="1"/>
    <x v="34"/>
    <n v="86.81"/>
    <s v="US"/>
    <s v="USD"/>
    <n v="1282194000"/>
    <n v="1282712400"/>
    <b v="0"/>
    <b v="0"/>
    <s v="music/rock"/>
    <x v="1"/>
    <s v="rock"/>
    <x v="209"/>
    <d v="2010-08-25T05:00:00"/>
  </r>
  <r>
    <n v="215"/>
    <x v="215"/>
    <x v="215"/>
    <n v="156800"/>
    <n v="6024"/>
    <n v="3.8"/>
    <x v="0"/>
    <x v="182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x v="216"/>
    <x v="216"/>
    <n v="121700"/>
    <n v="188721"/>
    <n v="155.1"/>
    <x v="1"/>
    <x v="183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x v="217"/>
    <x v="217"/>
    <n v="129400"/>
    <n v="57911"/>
    <n v="44.8"/>
    <x v="0"/>
    <x v="18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x v="218"/>
    <x v="218"/>
    <n v="5700"/>
    <n v="12309"/>
    <n v="215.9"/>
    <x v="1"/>
    <x v="185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x v="219"/>
    <x v="219"/>
    <n v="41700"/>
    <n v="138497"/>
    <n v="332.1"/>
    <x v="1"/>
    <x v="186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x v="220"/>
    <x v="220"/>
    <n v="7900"/>
    <n v="667"/>
    <n v="8.4"/>
    <x v="0"/>
    <x v="68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x v="221"/>
    <x v="221"/>
    <n v="121500"/>
    <n v="119830"/>
    <n v="98.6"/>
    <x v="0"/>
    <x v="187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x v="222"/>
    <x v="222"/>
    <n v="4800"/>
    <n v="6623"/>
    <n v="138"/>
    <x v="1"/>
    <x v="18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x v="223"/>
    <x v="223"/>
    <n v="87300"/>
    <n v="81897"/>
    <n v="93.8"/>
    <x v="0"/>
    <x v="189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x v="224"/>
    <x v="224"/>
    <n v="46300"/>
    <n v="186885"/>
    <n v="403.6"/>
    <x v="1"/>
    <x v="190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x v="225"/>
    <x v="225"/>
    <n v="67800"/>
    <n v="176398"/>
    <n v="260.2"/>
    <x v="1"/>
    <x v="191"/>
    <n v="30"/>
    <s v="US"/>
    <s v="USD"/>
    <n v="1399093200"/>
    <n v="1399093200"/>
    <b v="1"/>
    <b v="0"/>
    <s v="music/rock"/>
    <x v="1"/>
    <s v="rock"/>
    <x v="220"/>
    <d v="2014-05-03T05:00:00"/>
  </r>
  <r>
    <n v="226"/>
    <x v="102"/>
    <x v="226"/>
    <n v="3000"/>
    <n v="10999"/>
    <n v="366.6"/>
    <x v="1"/>
    <x v="19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x v="226"/>
    <x v="227"/>
    <n v="60900"/>
    <n v="102751"/>
    <n v="168.7"/>
    <x v="1"/>
    <x v="19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x v="227"/>
    <x v="228"/>
    <n v="137900"/>
    <n v="165352"/>
    <n v="119.9"/>
    <x v="1"/>
    <x v="194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x v="228"/>
    <x v="229"/>
    <n v="85600"/>
    <n v="165798"/>
    <n v="193.7"/>
    <x v="1"/>
    <x v="195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x v="229"/>
    <x v="230"/>
    <n v="2400"/>
    <n v="10084"/>
    <n v="420.2"/>
    <x v="1"/>
    <x v="196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x v="230"/>
    <x v="231"/>
    <n v="7200"/>
    <n v="5523"/>
    <n v="76.7"/>
    <x v="3"/>
    <x v="109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x v="231"/>
    <x v="232"/>
    <n v="3400"/>
    <n v="5823"/>
    <n v="171.3"/>
    <x v="1"/>
    <x v="45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x v="232"/>
    <x v="233"/>
    <n v="3800"/>
    <n v="6000"/>
    <n v="157.9"/>
    <x v="1"/>
    <x v="197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x v="233"/>
    <x v="234"/>
    <n v="7500"/>
    <n v="8181"/>
    <n v="109.1"/>
    <x v="1"/>
    <x v="46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x v="234"/>
    <x v="235"/>
    <n v="8600"/>
    <n v="3589"/>
    <n v="41.7"/>
    <x v="0"/>
    <x v="45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x v="235"/>
    <x v="236"/>
    <n v="39500"/>
    <n v="4323"/>
    <n v="10.9"/>
    <x v="0"/>
    <x v="176"/>
    <n v="75.84"/>
    <s v="AU"/>
    <s v="AUD"/>
    <n v="1561438800"/>
    <n v="1562043600"/>
    <b v="0"/>
    <b v="1"/>
    <s v="music/rock"/>
    <x v="1"/>
    <s v="rock"/>
    <x v="230"/>
    <d v="2019-07-02T05:00:00"/>
  </r>
  <r>
    <n v="237"/>
    <x v="236"/>
    <x v="237"/>
    <n v="9300"/>
    <n v="14822"/>
    <n v="159.4"/>
    <x v="1"/>
    <x v="198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x v="237"/>
    <x v="238"/>
    <n v="2400"/>
    <n v="10138"/>
    <n v="422.4"/>
    <x v="1"/>
    <x v="199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x v="238"/>
    <x v="239"/>
    <n v="3200"/>
    <n v="3127"/>
    <n v="97.7"/>
    <x v="0"/>
    <x v="142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x v="239"/>
    <x v="240"/>
    <n v="29400"/>
    <n v="123124"/>
    <n v="418.8"/>
    <x v="1"/>
    <x v="200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x v="240"/>
    <x v="241"/>
    <n v="168500"/>
    <n v="171729"/>
    <n v="101.9"/>
    <x v="1"/>
    <x v="7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x v="241"/>
    <x v="242"/>
    <n v="8400"/>
    <n v="10729"/>
    <n v="127.7"/>
    <x v="1"/>
    <x v="201"/>
    <n v="42.92"/>
    <s v="US"/>
    <s v="USD"/>
    <n v="1494392400"/>
    <n v="1495256400"/>
    <b v="0"/>
    <b v="1"/>
    <s v="music/rock"/>
    <x v="1"/>
    <s v="rock"/>
    <x v="235"/>
    <d v="2017-05-20T05:00:00"/>
  </r>
  <r>
    <n v="243"/>
    <x v="242"/>
    <x v="243"/>
    <n v="2300"/>
    <n v="10240"/>
    <n v="445.2"/>
    <x v="1"/>
    <x v="202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x v="243"/>
    <x v="244"/>
    <n v="700"/>
    <n v="3988"/>
    <n v="569.70000000000005"/>
    <x v="1"/>
    <x v="4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x v="244"/>
    <x v="245"/>
    <n v="2900"/>
    <n v="14771"/>
    <n v="509.3"/>
    <x v="1"/>
    <x v="203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x v="245"/>
    <x v="246"/>
    <n v="4500"/>
    <n v="14649"/>
    <n v="325.5"/>
    <x v="1"/>
    <x v="4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x v="246"/>
    <x v="247"/>
    <n v="19800"/>
    <n v="184658"/>
    <n v="932.6"/>
    <x v="1"/>
    <x v="20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x v="247"/>
    <x v="248"/>
    <n v="6200"/>
    <n v="13103"/>
    <n v="211.3"/>
    <x v="1"/>
    <x v="205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x v="248"/>
    <x v="249"/>
    <n v="61500"/>
    <n v="168095"/>
    <n v="273.3"/>
    <x v="1"/>
    <x v="206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x v="249"/>
    <x v="250"/>
    <n v="100"/>
    <n v="3"/>
    <n v="3"/>
    <x v="0"/>
    <x v="49"/>
    <n v="3"/>
    <s v="US"/>
    <s v="USD"/>
    <n v="1264399200"/>
    <n v="1267423200"/>
    <b v="0"/>
    <b v="0"/>
    <s v="music/rock"/>
    <x v="1"/>
    <s v="rock"/>
    <x v="67"/>
    <d v="2010-03-01T06:00:00"/>
  </r>
  <r>
    <n v="251"/>
    <x v="250"/>
    <x v="251"/>
    <n v="7100"/>
    <n v="3840"/>
    <n v="54.1"/>
    <x v="0"/>
    <x v="196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x v="251"/>
    <x v="252"/>
    <n v="1000"/>
    <n v="6263"/>
    <n v="626.29999999999995"/>
    <x v="1"/>
    <x v="207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x v="252"/>
    <x v="253"/>
    <n v="121500"/>
    <n v="108161"/>
    <n v="89"/>
    <x v="0"/>
    <x v="208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x v="253"/>
    <x v="254"/>
    <n v="4600"/>
    <n v="8505"/>
    <n v="184.9"/>
    <x v="1"/>
    <x v="39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x v="254"/>
    <x v="255"/>
    <n v="80500"/>
    <n v="96735"/>
    <n v="120.2"/>
    <x v="1"/>
    <x v="209"/>
    <n v="57"/>
    <s v="US"/>
    <s v="USD"/>
    <n v="1297836000"/>
    <n v="1298268000"/>
    <b v="0"/>
    <b v="1"/>
    <s v="music/rock"/>
    <x v="1"/>
    <s v="rock"/>
    <x v="247"/>
    <d v="2011-02-21T06:00:00"/>
  </r>
  <r>
    <n v="256"/>
    <x v="255"/>
    <x v="256"/>
    <n v="4100"/>
    <n v="959"/>
    <n v="23.4"/>
    <x v="0"/>
    <x v="27"/>
    <n v="63.93"/>
    <s v="GB"/>
    <s v="GBP"/>
    <n v="1453615200"/>
    <n v="1456812000"/>
    <b v="0"/>
    <b v="0"/>
    <s v="music/rock"/>
    <x v="1"/>
    <s v="rock"/>
    <x v="248"/>
    <d v="2016-03-01T06:00:00"/>
  </r>
  <r>
    <n v="257"/>
    <x v="256"/>
    <x v="257"/>
    <n v="5700"/>
    <n v="8322"/>
    <n v="146"/>
    <x v="1"/>
    <x v="45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x v="257"/>
    <x v="258"/>
    <n v="5000"/>
    <n v="13424"/>
    <n v="268.5"/>
    <x v="1"/>
    <x v="129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x v="258"/>
    <x v="259"/>
    <n v="1800"/>
    <n v="10755"/>
    <n v="597.5"/>
    <x v="1"/>
    <x v="18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x v="259"/>
    <x v="260"/>
    <n v="6300"/>
    <n v="9935"/>
    <n v="157.69999999999999"/>
    <x v="1"/>
    <x v="210"/>
    <n v="38.07"/>
    <s v="US"/>
    <s v="USD"/>
    <n v="1348808400"/>
    <n v="1349845200"/>
    <b v="0"/>
    <b v="0"/>
    <s v="music/rock"/>
    <x v="1"/>
    <s v="rock"/>
    <x v="136"/>
    <d v="2012-10-10T05:00:00"/>
  </r>
  <r>
    <n v="261"/>
    <x v="260"/>
    <x v="261"/>
    <n v="84300"/>
    <n v="26303"/>
    <n v="31.2"/>
    <x v="0"/>
    <x v="211"/>
    <n v="57.94"/>
    <s v="US"/>
    <s v="USD"/>
    <n v="1282712400"/>
    <n v="1283058000"/>
    <b v="0"/>
    <b v="1"/>
    <s v="music/rock"/>
    <x v="1"/>
    <s v="rock"/>
    <x v="252"/>
    <d v="2010-08-29T05:00:00"/>
  </r>
  <r>
    <n v="262"/>
    <x v="261"/>
    <x v="262"/>
    <n v="1700"/>
    <n v="5328"/>
    <n v="313.39999999999998"/>
    <x v="1"/>
    <x v="3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x v="262"/>
    <x v="263"/>
    <n v="2900"/>
    <n v="10756"/>
    <n v="370.9"/>
    <x v="1"/>
    <x v="134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x v="263"/>
    <x v="264"/>
    <n v="45600"/>
    <n v="165375"/>
    <n v="362.7"/>
    <x v="1"/>
    <x v="212"/>
    <n v="30"/>
    <s v="US"/>
    <s v="USD"/>
    <n v="1360648800"/>
    <n v="1362031200"/>
    <b v="0"/>
    <b v="0"/>
    <s v="theater/plays"/>
    <x v="3"/>
    <s v="plays"/>
    <x v="255"/>
    <d v="2013-02-28T06:00:00"/>
  </r>
  <r>
    <n v="265"/>
    <x v="264"/>
    <x v="265"/>
    <n v="4900"/>
    <n v="6031"/>
    <n v="123.1"/>
    <x v="1"/>
    <x v="99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x v="265"/>
    <x v="266"/>
    <n v="111900"/>
    <n v="85902"/>
    <n v="76.8"/>
    <x v="0"/>
    <x v="213"/>
    <n v="27"/>
    <s v="IT"/>
    <s v="EUR"/>
    <n v="1415340000"/>
    <n v="1418191200"/>
    <b v="0"/>
    <b v="1"/>
    <s v="music/jazz"/>
    <x v="1"/>
    <s v="jazz"/>
    <x v="257"/>
    <d v="2014-12-10T06:00:00"/>
  </r>
  <r>
    <n v="267"/>
    <x v="266"/>
    <x v="267"/>
    <n v="61600"/>
    <n v="143910"/>
    <n v="233.6"/>
    <x v="1"/>
    <x v="214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x v="267"/>
    <x v="268"/>
    <n v="1500"/>
    <n v="2708"/>
    <n v="180.5"/>
    <x v="1"/>
    <x v="44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x v="268"/>
    <x v="269"/>
    <n v="3500"/>
    <n v="8842"/>
    <n v="252.6"/>
    <x v="1"/>
    <x v="215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x v="269"/>
    <x v="270"/>
    <n v="173900"/>
    <n v="47260"/>
    <n v="27.2"/>
    <x v="3"/>
    <x v="216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x v="270"/>
    <x v="271"/>
    <n v="153700"/>
    <n v="1953"/>
    <n v="1.3"/>
    <x v="2"/>
    <x v="217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x v="271"/>
    <x v="272"/>
    <n v="51100"/>
    <n v="155349"/>
    <n v="304"/>
    <x v="1"/>
    <x v="218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x v="272"/>
    <x v="273"/>
    <n v="7800"/>
    <n v="10704"/>
    <n v="137.19999999999999"/>
    <x v="1"/>
    <x v="219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x v="273"/>
    <x v="274"/>
    <n v="2400"/>
    <n v="773"/>
    <n v="32.200000000000003"/>
    <x v="0"/>
    <x v="27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x v="274"/>
    <x v="275"/>
    <n v="3900"/>
    <n v="9419"/>
    <n v="241.5"/>
    <x v="1"/>
    <x v="220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x v="275"/>
    <x v="276"/>
    <n v="5500"/>
    <n v="5324"/>
    <n v="96.8"/>
    <x v="0"/>
    <x v="221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x v="276"/>
    <x v="277"/>
    <n v="700"/>
    <n v="7465"/>
    <n v="1066.4000000000001"/>
    <x v="1"/>
    <x v="100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x v="277"/>
    <x v="278"/>
    <n v="2700"/>
    <n v="8799"/>
    <n v="325.89999999999998"/>
    <x v="1"/>
    <x v="222"/>
    <n v="96.69"/>
    <s v="US"/>
    <s v="USD"/>
    <n v="1353909600"/>
    <n v="1356069600"/>
    <b v="0"/>
    <b v="0"/>
    <s v="technology/web"/>
    <x v="2"/>
    <s v="web"/>
    <x v="269"/>
    <d v="2012-12-21T06:00:00"/>
  </r>
  <r>
    <n v="279"/>
    <x v="278"/>
    <x v="279"/>
    <n v="8000"/>
    <n v="13656"/>
    <n v="170.7"/>
    <x v="1"/>
    <x v="223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x v="279"/>
    <x v="280"/>
    <n v="2500"/>
    <n v="14536"/>
    <n v="581.4"/>
    <x v="1"/>
    <x v="224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x v="280"/>
    <x v="281"/>
    <n v="164500"/>
    <n v="150552"/>
    <n v="91.5"/>
    <x v="0"/>
    <x v="225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x v="281"/>
    <x v="282"/>
    <n v="8400"/>
    <n v="9076"/>
    <n v="108"/>
    <x v="1"/>
    <x v="221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x v="282"/>
    <x v="283"/>
    <n v="8100"/>
    <n v="1517"/>
    <n v="18.7"/>
    <x v="0"/>
    <x v="226"/>
    <n v="52.31"/>
    <s v="DK"/>
    <s v="DKK"/>
    <n v="1464584400"/>
    <n v="1465016400"/>
    <b v="0"/>
    <b v="0"/>
    <s v="music/rock"/>
    <x v="1"/>
    <s v="rock"/>
    <x v="273"/>
    <d v="2016-06-04T05:00:00"/>
  </r>
  <r>
    <n v="284"/>
    <x v="283"/>
    <x v="284"/>
    <n v="9800"/>
    <n v="8153"/>
    <n v="83.2"/>
    <x v="0"/>
    <x v="227"/>
    <n v="61.77"/>
    <s v="US"/>
    <s v="USD"/>
    <n v="1335848400"/>
    <n v="1336280400"/>
    <b v="0"/>
    <b v="0"/>
    <s v="technology/web"/>
    <x v="2"/>
    <s v="web"/>
    <x v="274"/>
    <d v="2012-05-06T05:00:00"/>
  </r>
  <r>
    <n v="285"/>
    <x v="284"/>
    <x v="285"/>
    <n v="900"/>
    <n v="6357"/>
    <n v="706.3"/>
    <x v="1"/>
    <x v="228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x v="285"/>
    <x v="286"/>
    <n v="112100"/>
    <n v="19557"/>
    <n v="17.399999999999999"/>
    <x v="3"/>
    <x v="229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x v="286"/>
    <x v="287"/>
    <n v="6300"/>
    <n v="13213"/>
    <n v="209.7"/>
    <x v="1"/>
    <x v="230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x v="287"/>
    <x v="288"/>
    <n v="5600"/>
    <n v="5476"/>
    <n v="97.8"/>
    <x v="0"/>
    <x v="231"/>
    <n v="39.97"/>
    <s v="DK"/>
    <s v="DKK"/>
    <n v="1331701200"/>
    <n v="1331787600"/>
    <b v="0"/>
    <b v="1"/>
    <s v="music/metal"/>
    <x v="1"/>
    <s v="metal"/>
    <x v="278"/>
    <d v="2012-03-15T05:00:00"/>
  </r>
  <r>
    <n v="289"/>
    <x v="288"/>
    <x v="289"/>
    <n v="800"/>
    <n v="13474"/>
    <n v="1684.3"/>
    <x v="1"/>
    <x v="232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x v="289"/>
    <x v="290"/>
    <n v="168600"/>
    <n v="91722"/>
    <n v="54.4"/>
    <x v="0"/>
    <x v="233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x v="290"/>
    <x v="291"/>
    <n v="1800"/>
    <n v="8219"/>
    <n v="456.6"/>
    <x v="1"/>
    <x v="3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x v="291"/>
    <x v="292"/>
    <n v="7300"/>
    <n v="717"/>
    <n v="9.8000000000000007"/>
    <x v="0"/>
    <x v="234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x v="292"/>
    <x v="293"/>
    <n v="6500"/>
    <n v="1065"/>
    <n v="16.399999999999999"/>
    <x v="3"/>
    <x v="235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x v="293"/>
    <x v="294"/>
    <n v="600"/>
    <n v="8038"/>
    <n v="1339.7"/>
    <x v="1"/>
    <x v="236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x v="294"/>
    <x v="295"/>
    <n v="192900"/>
    <n v="68769"/>
    <n v="35.700000000000003"/>
    <x v="0"/>
    <x v="237"/>
    <n v="36"/>
    <s v="CH"/>
    <s v="CHF"/>
    <n v="1381813200"/>
    <n v="1383976800"/>
    <b v="0"/>
    <b v="0"/>
    <s v="theater/plays"/>
    <x v="3"/>
    <s v="plays"/>
    <x v="285"/>
    <d v="2013-11-09T06:00:00"/>
  </r>
  <r>
    <n v="296"/>
    <x v="295"/>
    <x v="296"/>
    <n v="6100"/>
    <n v="3352"/>
    <n v="55"/>
    <x v="0"/>
    <x v="63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x v="296"/>
    <x v="297"/>
    <n v="7200"/>
    <n v="6785"/>
    <n v="94.2"/>
    <x v="0"/>
    <x v="238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x v="297"/>
    <x v="298"/>
    <n v="3500"/>
    <n v="5037"/>
    <n v="143.9"/>
    <x v="1"/>
    <x v="239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x v="298"/>
    <x v="299"/>
    <n v="3800"/>
    <n v="1954"/>
    <n v="51.4"/>
    <x v="0"/>
    <x v="240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x v="299"/>
    <x v="300"/>
    <n v="100"/>
    <n v="5"/>
    <n v="5"/>
    <x v="0"/>
    <x v="49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x v="300"/>
    <x v="301"/>
    <n v="900"/>
    <n v="12102"/>
    <n v="1344.7"/>
    <x v="1"/>
    <x v="241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x v="301"/>
    <x v="302"/>
    <n v="76100"/>
    <n v="24234"/>
    <n v="31.8"/>
    <x v="0"/>
    <x v="242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x v="302"/>
    <x v="303"/>
    <n v="3400"/>
    <n v="2809"/>
    <n v="82.6"/>
    <x v="0"/>
    <x v="235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x v="303"/>
    <x v="304"/>
    <n v="2100"/>
    <n v="11469"/>
    <n v="546.1"/>
    <x v="1"/>
    <x v="23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x v="304"/>
    <x v="305"/>
    <n v="2800"/>
    <n v="8014"/>
    <n v="286.2"/>
    <x v="1"/>
    <x v="72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x v="305"/>
    <x v="306"/>
    <n v="6500"/>
    <n v="514"/>
    <n v="7.9"/>
    <x v="0"/>
    <x v="243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x v="306"/>
    <x v="307"/>
    <n v="32900"/>
    <n v="43473"/>
    <n v="132.1"/>
    <x v="1"/>
    <x v="244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x v="307"/>
    <x v="308"/>
    <n v="118200"/>
    <n v="87560"/>
    <n v="74.099999999999994"/>
    <x v="0"/>
    <x v="245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x v="308"/>
    <x v="309"/>
    <n v="4100"/>
    <n v="3087"/>
    <n v="75.3"/>
    <x v="3"/>
    <x v="51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x v="309"/>
    <x v="310"/>
    <n v="7800"/>
    <n v="1586"/>
    <n v="20.3"/>
    <x v="0"/>
    <x v="3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x v="310"/>
    <x v="311"/>
    <n v="6300"/>
    <n v="12812"/>
    <n v="203.4"/>
    <x v="1"/>
    <x v="246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x v="311"/>
    <x v="312"/>
    <n v="59100"/>
    <n v="183345"/>
    <n v="310.2"/>
    <x v="1"/>
    <x v="247"/>
    <n v="49"/>
    <s v="US"/>
    <s v="USD"/>
    <n v="1382677200"/>
    <n v="1383282000"/>
    <b v="0"/>
    <b v="0"/>
    <s v="theater/plays"/>
    <x v="3"/>
    <s v="plays"/>
    <x v="244"/>
    <d v="2013-11-01T05:00:00"/>
  </r>
  <r>
    <n v="313"/>
    <x v="312"/>
    <x v="313"/>
    <n v="2200"/>
    <n v="8697"/>
    <n v="395.3"/>
    <x v="1"/>
    <x v="248"/>
    <n v="39"/>
    <s v="US"/>
    <s v="USD"/>
    <n v="1330322400"/>
    <n v="1330495200"/>
    <b v="0"/>
    <b v="0"/>
    <s v="music/rock"/>
    <x v="1"/>
    <s v="rock"/>
    <x v="301"/>
    <d v="2012-02-29T06:00:00"/>
  </r>
  <r>
    <n v="314"/>
    <x v="313"/>
    <x v="314"/>
    <n v="1400"/>
    <n v="4126"/>
    <n v="294.7"/>
    <x v="1"/>
    <x v="221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x v="314"/>
    <x v="315"/>
    <n v="9500"/>
    <n v="3220"/>
    <n v="33.9"/>
    <x v="0"/>
    <x v="249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x v="315"/>
    <x v="316"/>
    <n v="9600"/>
    <n v="6401"/>
    <n v="66.7"/>
    <x v="0"/>
    <x v="250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x v="316"/>
    <x v="317"/>
    <n v="6600"/>
    <n v="1269"/>
    <n v="19.2"/>
    <x v="0"/>
    <x v="141"/>
    <n v="42.3"/>
    <s v="US"/>
    <s v="USD"/>
    <n v="1494738000"/>
    <n v="1495861200"/>
    <b v="0"/>
    <b v="0"/>
    <s v="theater/plays"/>
    <x v="3"/>
    <s v="plays"/>
    <x v="304"/>
    <d v="2017-05-27T05:00:00"/>
  </r>
  <r>
    <n v="318"/>
    <x v="317"/>
    <x v="318"/>
    <n v="5700"/>
    <n v="903"/>
    <n v="15.8"/>
    <x v="0"/>
    <x v="68"/>
    <n v="53.12"/>
    <s v="US"/>
    <s v="USD"/>
    <n v="1392357600"/>
    <n v="1392530400"/>
    <b v="0"/>
    <b v="0"/>
    <s v="music/rock"/>
    <x v="1"/>
    <s v="rock"/>
    <x v="305"/>
    <d v="2014-02-16T06:00:00"/>
  </r>
  <r>
    <n v="319"/>
    <x v="318"/>
    <x v="319"/>
    <n v="8400"/>
    <n v="3251"/>
    <n v="38.700000000000003"/>
    <x v="3"/>
    <x v="251"/>
    <n v="50.8"/>
    <s v="US"/>
    <s v="USD"/>
    <n v="1281589200"/>
    <n v="1283662800"/>
    <b v="0"/>
    <b v="0"/>
    <s v="technology/web"/>
    <x v="2"/>
    <s v="web"/>
    <x v="306"/>
    <d v="2010-09-05T05:00:00"/>
  </r>
  <r>
    <n v="320"/>
    <x v="319"/>
    <x v="320"/>
    <n v="84400"/>
    <n v="8092"/>
    <n v="9.6"/>
    <x v="0"/>
    <x v="175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x v="320"/>
    <x v="321"/>
    <n v="170400"/>
    <n v="160422"/>
    <n v="94.1"/>
    <x v="0"/>
    <x v="194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x v="321"/>
    <x v="322"/>
    <n v="117900"/>
    <n v="196377"/>
    <n v="166.6"/>
    <x v="1"/>
    <x v="252"/>
    <n v="38"/>
    <s v="US"/>
    <s v="USD"/>
    <n v="1290664800"/>
    <n v="1291788000"/>
    <b v="0"/>
    <b v="0"/>
    <s v="theater/plays"/>
    <x v="3"/>
    <s v="plays"/>
    <x v="309"/>
    <d v="2010-12-08T06:00:00"/>
  </r>
  <r>
    <n v="323"/>
    <x v="322"/>
    <x v="323"/>
    <n v="8900"/>
    <n v="2148"/>
    <n v="24.1"/>
    <x v="0"/>
    <x v="150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x v="323"/>
    <x v="324"/>
    <n v="7100"/>
    <n v="11648"/>
    <n v="164.1"/>
    <x v="1"/>
    <x v="253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x v="324"/>
    <x v="325"/>
    <n v="6500"/>
    <n v="5897"/>
    <n v="90.7"/>
    <x v="0"/>
    <x v="107"/>
    <n v="80.78"/>
    <s v="US"/>
    <s v="USD"/>
    <n v="1529125200"/>
    <n v="1531112400"/>
    <b v="0"/>
    <b v="1"/>
    <s v="theater/plays"/>
    <x v="3"/>
    <s v="plays"/>
    <x v="79"/>
    <d v="2018-07-09T05:00:00"/>
  </r>
  <r>
    <n v="326"/>
    <x v="325"/>
    <x v="326"/>
    <n v="7200"/>
    <n v="3326"/>
    <n v="46.2"/>
    <x v="0"/>
    <x v="5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x v="326"/>
    <x v="327"/>
    <n v="2600"/>
    <n v="1002"/>
    <n v="38.5"/>
    <x v="0"/>
    <x v="254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x v="327"/>
    <x v="328"/>
    <n v="98700"/>
    <n v="131826"/>
    <n v="133.6"/>
    <x v="1"/>
    <x v="255"/>
    <n v="54"/>
    <s v="US"/>
    <s v="USD"/>
    <n v="1543557600"/>
    <n v="1544508000"/>
    <b v="0"/>
    <b v="0"/>
    <s v="music/rock"/>
    <x v="1"/>
    <s v="rock"/>
    <x v="314"/>
    <d v="2018-12-11T06:00:00"/>
  </r>
  <r>
    <n v="329"/>
    <x v="328"/>
    <x v="329"/>
    <n v="93800"/>
    <n v="21477"/>
    <n v="22.9"/>
    <x v="2"/>
    <x v="57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x v="329"/>
    <x v="330"/>
    <n v="33700"/>
    <n v="62330"/>
    <n v="185"/>
    <x v="1"/>
    <x v="256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x v="330"/>
    <x v="331"/>
    <n v="3300"/>
    <n v="14643"/>
    <n v="443.7"/>
    <x v="1"/>
    <x v="257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x v="331"/>
    <x v="332"/>
    <n v="20700"/>
    <n v="41396"/>
    <n v="200"/>
    <x v="1"/>
    <x v="258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x v="332"/>
    <x v="333"/>
    <n v="9600"/>
    <n v="11900"/>
    <n v="124"/>
    <x v="1"/>
    <x v="259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x v="333"/>
    <x v="334"/>
    <n v="66200"/>
    <n v="123538"/>
    <n v="186.6"/>
    <x v="1"/>
    <x v="260"/>
    <n v="111"/>
    <s v="US"/>
    <s v="USD"/>
    <n v="1515564000"/>
    <n v="1516168800"/>
    <b v="0"/>
    <b v="0"/>
    <s v="music/rock"/>
    <x v="1"/>
    <s v="rock"/>
    <x v="32"/>
    <d v="2018-01-17T06:00:00"/>
  </r>
  <r>
    <n v="335"/>
    <x v="334"/>
    <x v="335"/>
    <n v="173800"/>
    <n v="198628"/>
    <n v="114.3"/>
    <x v="1"/>
    <x v="261"/>
    <n v="87"/>
    <s v="US"/>
    <s v="USD"/>
    <n v="1573797600"/>
    <n v="1574920800"/>
    <b v="0"/>
    <b v="0"/>
    <s v="music/rock"/>
    <x v="1"/>
    <s v="rock"/>
    <x v="320"/>
    <d v="2019-11-28T06:00:00"/>
  </r>
  <r>
    <n v="336"/>
    <x v="335"/>
    <x v="336"/>
    <n v="70700"/>
    <n v="68602"/>
    <n v="97"/>
    <x v="0"/>
    <x v="262"/>
    <n v="63.99"/>
    <s v="US"/>
    <s v="USD"/>
    <n v="1292392800"/>
    <n v="1292479200"/>
    <b v="0"/>
    <b v="1"/>
    <s v="music/rock"/>
    <x v="1"/>
    <s v="rock"/>
    <x v="321"/>
    <d v="2010-12-16T06:00:00"/>
  </r>
  <r>
    <n v="337"/>
    <x v="336"/>
    <x v="337"/>
    <n v="94500"/>
    <n v="116064"/>
    <n v="122.8"/>
    <x v="1"/>
    <x v="263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x v="337"/>
    <x v="338"/>
    <n v="69800"/>
    <n v="125042"/>
    <n v="179.1"/>
    <x v="1"/>
    <x v="264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x v="338"/>
    <x v="339"/>
    <n v="136300"/>
    <n v="108974"/>
    <n v="80"/>
    <x v="3"/>
    <x v="265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x v="339"/>
    <x v="340"/>
    <n v="37100"/>
    <n v="34964"/>
    <n v="94.2"/>
    <x v="0"/>
    <x v="224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x v="340"/>
    <x v="341"/>
    <n v="114300"/>
    <n v="96777"/>
    <n v="84.7"/>
    <x v="0"/>
    <x v="266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x v="341"/>
    <x v="342"/>
    <n v="47900"/>
    <n v="31864"/>
    <n v="66.5"/>
    <x v="0"/>
    <x v="267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x v="342"/>
    <x v="343"/>
    <n v="9000"/>
    <n v="4853"/>
    <n v="53.9"/>
    <x v="0"/>
    <x v="98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x v="343"/>
    <x v="344"/>
    <n v="197600"/>
    <n v="82959"/>
    <n v="42"/>
    <x v="0"/>
    <x v="268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x v="344"/>
    <x v="345"/>
    <n v="157600"/>
    <n v="23159"/>
    <n v="14.7"/>
    <x v="0"/>
    <x v="269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x v="345"/>
    <x v="346"/>
    <n v="8000"/>
    <n v="2758"/>
    <n v="34.5"/>
    <x v="0"/>
    <x v="270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x v="346"/>
    <x v="347"/>
    <n v="900"/>
    <n v="12607"/>
    <n v="1400.8"/>
    <x v="1"/>
    <x v="27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x v="347"/>
    <x v="348"/>
    <n v="199000"/>
    <n v="142823"/>
    <n v="71.8"/>
    <x v="0"/>
    <x v="272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x v="348"/>
    <x v="349"/>
    <n v="180800"/>
    <n v="95958"/>
    <n v="53.1"/>
    <x v="0"/>
    <x v="27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x v="349"/>
    <x v="350"/>
    <n v="100"/>
    <n v="5"/>
    <n v="5"/>
    <x v="0"/>
    <x v="49"/>
    <n v="5"/>
    <s v="US"/>
    <s v="USD"/>
    <n v="1432098000"/>
    <n v="1433653200"/>
    <b v="0"/>
    <b v="1"/>
    <s v="music/jazz"/>
    <x v="1"/>
    <s v="jazz"/>
    <x v="334"/>
    <d v="2015-06-07T05:00:00"/>
  </r>
  <r>
    <n v="351"/>
    <x v="350"/>
    <x v="351"/>
    <n v="74100"/>
    <n v="94631"/>
    <n v="127.7"/>
    <x v="1"/>
    <x v="274"/>
    <n v="47.01"/>
    <s v="US"/>
    <s v="USD"/>
    <n v="1440392400"/>
    <n v="1441602000"/>
    <b v="0"/>
    <b v="0"/>
    <s v="music/rock"/>
    <x v="1"/>
    <s v="rock"/>
    <x v="335"/>
    <d v="2015-09-07T05:00:00"/>
  </r>
  <r>
    <n v="352"/>
    <x v="351"/>
    <x v="352"/>
    <n v="2800"/>
    <n v="977"/>
    <n v="34.9"/>
    <x v="0"/>
    <x v="254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x v="352"/>
    <x v="353"/>
    <n v="33600"/>
    <n v="137961"/>
    <n v="410.6"/>
    <x v="1"/>
    <x v="275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x v="353"/>
    <x v="354"/>
    <n v="6100"/>
    <n v="7548"/>
    <n v="123.7"/>
    <x v="1"/>
    <x v="175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x v="354"/>
    <x v="355"/>
    <n v="3800"/>
    <n v="2241"/>
    <n v="59"/>
    <x v="2"/>
    <x v="99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x v="355"/>
    <x v="356"/>
    <n v="9300"/>
    <n v="3431"/>
    <n v="36.9"/>
    <x v="0"/>
    <x v="174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x v="356"/>
    <x v="357"/>
    <n v="2300"/>
    <n v="4253"/>
    <n v="184.9"/>
    <x v="1"/>
    <x v="142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x v="357"/>
    <x v="358"/>
    <n v="9700"/>
    <n v="1146"/>
    <n v="11.8"/>
    <x v="0"/>
    <x v="276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x v="358"/>
    <x v="359"/>
    <n v="4000"/>
    <n v="11948"/>
    <n v="298.7"/>
    <x v="1"/>
    <x v="27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x v="359"/>
    <x v="360"/>
    <n v="59700"/>
    <n v="135132"/>
    <n v="226.4"/>
    <x v="1"/>
    <x v="278"/>
    <n v="47"/>
    <s v="GB"/>
    <s v="GBP"/>
    <n v="1293861600"/>
    <n v="1295071200"/>
    <b v="0"/>
    <b v="1"/>
    <s v="theater/plays"/>
    <x v="3"/>
    <s v="plays"/>
    <x v="344"/>
    <d v="2011-01-15T06:00:00"/>
  </r>
  <r>
    <n v="361"/>
    <x v="360"/>
    <x v="361"/>
    <n v="5500"/>
    <n v="9546"/>
    <n v="173.6"/>
    <x v="1"/>
    <x v="39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x v="361"/>
    <x v="362"/>
    <n v="3700"/>
    <n v="13755"/>
    <n v="371.8"/>
    <x v="1"/>
    <x v="271"/>
    <n v="72.02"/>
    <s v="US"/>
    <s v="USD"/>
    <n v="1296108000"/>
    <n v="1299391200"/>
    <b v="0"/>
    <b v="0"/>
    <s v="music/rock"/>
    <x v="1"/>
    <s v="rock"/>
    <x v="65"/>
    <d v="2011-03-06T06:00:00"/>
  </r>
  <r>
    <n v="363"/>
    <x v="362"/>
    <x v="363"/>
    <n v="5200"/>
    <n v="8330"/>
    <n v="160.19999999999999"/>
    <x v="1"/>
    <x v="279"/>
    <n v="59.93"/>
    <s v="US"/>
    <s v="USD"/>
    <n v="1324965600"/>
    <n v="1325052000"/>
    <b v="0"/>
    <b v="0"/>
    <s v="music/rock"/>
    <x v="1"/>
    <s v="rock"/>
    <x v="346"/>
    <d v="2011-12-28T06:00:00"/>
  </r>
  <r>
    <n v="364"/>
    <x v="363"/>
    <x v="364"/>
    <n v="900"/>
    <n v="14547"/>
    <n v="1616.3"/>
    <x v="1"/>
    <x v="129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x v="364"/>
    <x v="365"/>
    <n v="1600"/>
    <n v="11735"/>
    <n v="733.4"/>
    <x v="1"/>
    <x v="19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x v="365"/>
    <x v="366"/>
    <n v="1800"/>
    <n v="10658"/>
    <n v="592.1"/>
    <x v="1"/>
    <x v="196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x v="366"/>
    <x v="367"/>
    <n v="9900"/>
    <n v="1870"/>
    <n v="18.899999999999999"/>
    <x v="0"/>
    <x v="51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x v="367"/>
    <x v="368"/>
    <n v="5200"/>
    <n v="14394"/>
    <n v="276.8"/>
    <x v="1"/>
    <x v="280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x v="368"/>
    <x v="369"/>
    <n v="5400"/>
    <n v="14743"/>
    <n v="273"/>
    <x v="1"/>
    <x v="110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x v="369"/>
    <x v="370"/>
    <n v="112300"/>
    <n v="178965"/>
    <n v="159.4"/>
    <x v="1"/>
    <x v="281"/>
    <n v="30"/>
    <s v="US"/>
    <s v="USD"/>
    <n v="1555304400"/>
    <n v="1555822800"/>
    <b v="0"/>
    <b v="0"/>
    <s v="theater/plays"/>
    <x v="3"/>
    <s v="plays"/>
    <x v="353"/>
    <d v="2019-04-21T05:00:00"/>
  </r>
  <r>
    <n v="371"/>
    <x v="370"/>
    <x v="371"/>
    <n v="189200"/>
    <n v="128410"/>
    <n v="67.900000000000006"/>
    <x v="0"/>
    <x v="282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x v="371"/>
    <x v="372"/>
    <n v="900"/>
    <n v="14324"/>
    <n v="1591.6"/>
    <x v="1"/>
    <x v="283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x v="372"/>
    <x v="373"/>
    <n v="22500"/>
    <n v="164291"/>
    <n v="730.2"/>
    <x v="1"/>
    <x v="284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x v="373"/>
    <x v="374"/>
    <n v="167400"/>
    <n v="22073"/>
    <n v="13.2"/>
    <x v="0"/>
    <x v="165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x v="374"/>
    <x v="375"/>
    <n v="2700"/>
    <n v="1479"/>
    <n v="54.8"/>
    <x v="0"/>
    <x v="270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x v="375"/>
    <x v="376"/>
    <n v="3400"/>
    <n v="12275"/>
    <n v="361"/>
    <x v="1"/>
    <x v="54"/>
    <n v="93.7"/>
    <s v="US"/>
    <s v="USD"/>
    <n v="1404622800"/>
    <n v="1405141200"/>
    <b v="0"/>
    <b v="0"/>
    <s v="music/rock"/>
    <x v="1"/>
    <s v="rock"/>
    <x v="359"/>
    <d v="2014-07-12T05:00:00"/>
  </r>
  <r>
    <n v="377"/>
    <x v="376"/>
    <x v="377"/>
    <n v="49700"/>
    <n v="5098"/>
    <n v="10.3"/>
    <x v="0"/>
    <x v="78"/>
    <n v="40.14"/>
    <s v="US"/>
    <s v="USD"/>
    <n v="1571720400"/>
    <n v="1572933600"/>
    <b v="0"/>
    <b v="0"/>
    <s v="theater/plays"/>
    <x v="3"/>
    <s v="plays"/>
    <x v="12"/>
    <d v="2019-11-05T06:00:00"/>
  </r>
  <r>
    <n v="378"/>
    <x v="377"/>
    <x v="378"/>
    <n v="178200"/>
    <n v="24882"/>
    <n v="14"/>
    <x v="0"/>
    <x v="28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x v="378"/>
    <x v="379"/>
    <n v="7200"/>
    <n v="2912"/>
    <n v="40.4"/>
    <x v="0"/>
    <x v="9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x v="379"/>
    <x v="380"/>
    <n v="2500"/>
    <n v="4008"/>
    <n v="160.30000000000001"/>
    <x v="1"/>
    <x v="286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x v="380"/>
    <x v="381"/>
    <n v="5300"/>
    <n v="9749"/>
    <n v="183.9"/>
    <x v="1"/>
    <x v="287"/>
    <n v="62.9"/>
    <s v="US"/>
    <s v="USD"/>
    <n v="1433739600"/>
    <n v="1437714000"/>
    <b v="0"/>
    <b v="0"/>
    <s v="theater/plays"/>
    <x v="3"/>
    <s v="plays"/>
    <x v="363"/>
    <d v="2015-07-24T05:00:00"/>
  </r>
  <r>
    <n v="382"/>
    <x v="381"/>
    <x v="382"/>
    <n v="9100"/>
    <n v="5803"/>
    <n v="63.8"/>
    <x v="0"/>
    <x v="109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x v="382"/>
    <x v="383"/>
    <n v="6300"/>
    <n v="14199"/>
    <n v="225.4"/>
    <x v="1"/>
    <x v="288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x v="383"/>
    <x v="384"/>
    <n v="114400"/>
    <n v="196779"/>
    <n v="172"/>
    <x v="1"/>
    <x v="28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x v="384"/>
    <x v="385"/>
    <n v="38900"/>
    <n v="56859"/>
    <n v="146.19999999999999"/>
    <x v="1"/>
    <x v="290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x v="385"/>
    <x v="386"/>
    <n v="135500"/>
    <n v="103554"/>
    <n v="76.400000000000006"/>
    <x v="0"/>
    <x v="291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x v="386"/>
    <x v="387"/>
    <n v="109000"/>
    <n v="42795"/>
    <n v="39.299999999999997"/>
    <x v="0"/>
    <x v="292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x v="387"/>
    <x v="388"/>
    <n v="114800"/>
    <n v="12938"/>
    <n v="11.3"/>
    <x v="3"/>
    <x v="293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x v="388"/>
    <x v="389"/>
    <n v="83000"/>
    <n v="101352"/>
    <n v="122.1"/>
    <x v="1"/>
    <x v="294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x v="389"/>
    <x v="390"/>
    <n v="2400"/>
    <n v="4477"/>
    <n v="186.5"/>
    <x v="1"/>
    <x v="126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x v="390"/>
    <x v="391"/>
    <n v="60400"/>
    <n v="4393"/>
    <n v="7.3"/>
    <x v="0"/>
    <x v="295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x v="391"/>
    <x v="392"/>
    <n v="102900"/>
    <n v="67546"/>
    <n v="65.599999999999994"/>
    <x v="0"/>
    <x v="296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x v="392"/>
    <x v="393"/>
    <n v="62800"/>
    <n v="143788"/>
    <n v="229"/>
    <x v="1"/>
    <x v="297"/>
    <n v="47"/>
    <s v="CA"/>
    <s v="CAD"/>
    <n v="1500267600"/>
    <n v="1500354000"/>
    <b v="0"/>
    <b v="0"/>
    <s v="music/jazz"/>
    <x v="1"/>
    <s v="jazz"/>
    <x v="373"/>
    <d v="2017-07-18T05:00:00"/>
  </r>
  <r>
    <n v="394"/>
    <x v="393"/>
    <x v="394"/>
    <n v="800"/>
    <n v="3755"/>
    <n v="469.4"/>
    <x v="1"/>
    <x v="298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x v="122"/>
    <x v="395"/>
    <n v="7100"/>
    <n v="9238"/>
    <n v="130.1"/>
    <x v="1"/>
    <x v="1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x v="394"/>
    <x v="396"/>
    <n v="46100"/>
    <n v="77012"/>
    <n v="167.1"/>
    <x v="1"/>
    <x v="299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x v="395"/>
    <x v="397"/>
    <n v="8100"/>
    <n v="14083"/>
    <n v="173.9"/>
    <x v="1"/>
    <x v="211"/>
    <n v="31.02"/>
    <s v="US"/>
    <s v="USD"/>
    <n v="1369285200"/>
    <n v="1369803600"/>
    <b v="0"/>
    <b v="0"/>
    <s v="music/rock"/>
    <x v="1"/>
    <s v="rock"/>
    <x v="377"/>
    <d v="2013-05-29T05:00:00"/>
  </r>
  <r>
    <n v="398"/>
    <x v="396"/>
    <x v="398"/>
    <n v="1700"/>
    <n v="12202"/>
    <n v="717.8"/>
    <x v="1"/>
    <x v="300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x v="397"/>
    <x v="399"/>
    <n v="97300"/>
    <n v="62127"/>
    <n v="63.9"/>
    <x v="0"/>
    <x v="30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x v="398"/>
    <x v="400"/>
    <n v="100"/>
    <n v="2"/>
    <n v="2"/>
    <x v="0"/>
    <x v="49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x v="399"/>
    <x v="401"/>
    <n v="900"/>
    <n v="13772"/>
    <n v="1530.2"/>
    <x v="1"/>
    <x v="302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x v="400"/>
    <x v="402"/>
    <n v="7300"/>
    <n v="2946"/>
    <n v="40.4"/>
    <x v="0"/>
    <x v="174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x v="401"/>
    <x v="403"/>
    <n v="195800"/>
    <n v="168820"/>
    <n v="86.2"/>
    <x v="0"/>
    <x v="303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x v="402"/>
    <x v="404"/>
    <n v="48900"/>
    <n v="154321"/>
    <n v="315.60000000000002"/>
    <x v="1"/>
    <x v="304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x v="403"/>
    <x v="405"/>
    <n v="29600"/>
    <n v="26527"/>
    <n v="89.6"/>
    <x v="0"/>
    <x v="30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x v="404"/>
    <x v="406"/>
    <n v="39300"/>
    <n v="71583"/>
    <n v="182.1"/>
    <x v="1"/>
    <x v="306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x v="405"/>
    <x v="407"/>
    <n v="3400"/>
    <n v="12100"/>
    <n v="355.9"/>
    <x v="1"/>
    <x v="307"/>
    <n v="25"/>
    <s v="DK"/>
    <s v="DKK"/>
    <n v="1570942800"/>
    <n v="1571547600"/>
    <b v="0"/>
    <b v="0"/>
    <s v="theater/plays"/>
    <x v="3"/>
    <s v="plays"/>
    <x v="386"/>
    <d v="2019-10-20T05:00:00"/>
  </r>
  <r>
    <n v="408"/>
    <x v="406"/>
    <x v="408"/>
    <n v="9200"/>
    <n v="12129"/>
    <n v="131.80000000000001"/>
    <x v="1"/>
    <x v="110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x v="97"/>
    <x v="409"/>
    <n v="135600"/>
    <n v="62804"/>
    <n v="46.3"/>
    <x v="0"/>
    <x v="308"/>
    <n v="87.96"/>
    <s v="US"/>
    <s v="USD"/>
    <n v="1492491600"/>
    <n v="1492837200"/>
    <b v="0"/>
    <b v="0"/>
    <s v="music/rock"/>
    <x v="1"/>
    <s v="rock"/>
    <x v="388"/>
    <d v="2017-04-22T05:00:00"/>
  </r>
  <r>
    <n v="410"/>
    <x v="407"/>
    <x v="410"/>
    <n v="153700"/>
    <n v="55536"/>
    <n v="36.1"/>
    <x v="2"/>
    <x v="309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x v="408"/>
    <x v="411"/>
    <n v="7800"/>
    <n v="8161"/>
    <n v="104.6"/>
    <x v="1"/>
    <x v="17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x v="409"/>
    <x v="412"/>
    <n v="2100"/>
    <n v="14046"/>
    <n v="668.9"/>
    <x v="1"/>
    <x v="38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x v="410"/>
    <x v="413"/>
    <n v="189500"/>
    <n v="117628"/>
    <n v="62.1"/>
    <x v="2"/>
    <x v="310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x v="411"/>
    <x v="414"/>
    <n v="188200"/>
    <n v="159405"/>
    <n v="84.7"/>
    <x v="0"/>
    <x v="311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x v="412"/>
    <x v="415"/>
    <n v="113500"/>
    <n v="12552"/>
    <n v="11.1"/>
    <x v="0"/>
    <x v="312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x v="413"/>
    <x v="416"/>
    <n v="134600"/>
    <n v="59007"/>
    <n v="43.8"/>
    <x v="0"/>
    <x v="313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x v="414"/>
    <x v="417"/>
    <n v="1700"/>
    <n v="943"/>
    <n v="55.5"/>
    <x v="0"/>
    <x v="27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x v="32"/>
    <x v="418"/>
    <n v="163700"/>
    <n v="93963"/>
    <n v="57.4"/>
    <x v="0"/>
    <x v="314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x v="415"/>
    <x v="419"/>
    <n v="113800"/>
    <n v="140469"/>
    <n v="123.4"/>
    <x v="1"/>
    <x v="315"/>
    <n v="27"/>
    <s v="US"/>
    <s v="USD"/>
    <n v="1324533600"/>
    <n v="1325052000"/>
    <b v="0"/>
    <b v="0"/>
    <s v="technology/web"/>
    <x v="2"/>
    <s v="web"/>
    <x v="397"/>
    <d v="2011-12-28T06:00:00"/>
  </r>
  <r>
    <n v="420"/>
    <x v="416"/>
    <x v="420"/>
    <n v="5000"/>
    <n v="6423"/>
    <n v="128.5"/>
    <x v="1"/>
    <x v="115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x v="417"/>
    <x v="421"/>
    <n v="9400"/>
    <n v="6015"/>
    <n v="64"/>
    <x v="0"/>
    <x v="316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x v="418"/>
    <x v="422"/>
    <n v="8700"/>
    <n v="11075"/>
    <n v="127.3"/>
    <x v="1"/>
    <x v="317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x v="419"/>
    <x v="423"/>
    <n v="147800"/>
    <n v="15723"/>
    <n v="10.6"/>
    <x v="0"/>
    <x v="318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x v="420"/>
    <x v="424"/>
    <n v="5100"/>
    <n v="2064"/>
    <n v="40.5"/>
    <x v="0"/>
    <x v="100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x v="421"/>
    <x v="425"/>
    <n v="2700"/>
    <n v="7767"/>
    <n v="287.7"/>
    <x v="1"/>
    <x v="45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x v="422"/>
    <x v="426"/>
    <n v="1800"/>
    <n v="10313"/>
    <n v="572.9"/>
    <x v="1"/>
    <x v="3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x v="423"/>
    <x v="427"/>
    <n v="174500"/>
    <n v="197018"/>
    <n v="112.9"/>
    <x v="1"/>
    <x v="320"/>
    <n v="78"/>
    <s v="US"/>
    <s v="USD"/>
    <n v="1410584400"/>
    <n v="1413349200"/>
    <b v="0"/>
    <b v="1"/>
    <s v="theater/plays"/>
    <x v="3"/>
    <s v="plays"/>
    <x v="404"/>
    <d v="2014-10-15T05:00:00"/>
  </r>
  <r>
    <n v="428"/>
    <x v="424"/>
    <x v="428"/>
    <n v="101400"/>
    <n v="47037"/>
    <n v="46.4"/>
    <x v="0"/>
    <x v="321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x v="425"/>
    <x v="429"/>
    <n v="191000"/>
    <n v="173191"/>
    <n v="90.7"/>
    <x v="3"/>
    <x v="322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x v="426"/>
    <x v="430"/>
    <n v="8100"/>
    <n v="5487"/>
    <n v="67.7"/>
    <x v="0"/>
    <x v="286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x v="427"/>
    <x v="431"/>
    <n v="5100"/>
    <n v="9817"/>
    <n v="192.5"/>
    <x v="1"/>
    <x v="115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x v="428"/>
    <x v="432"/>
    <n v="7700"/>
    <n v="6369"/>
    <n v="82.7"/>
    <x v="0"/>
    <x v="222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x v="429"/>
    <x v="433"/>
    <n v="121400"/>
    <n v="65755"/>
    <n v="54.2"/>
    <x v="0"/>
    <x v="323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x v="430"/>
    <x v="434"/>
    <n v="5400"/>
    <n v="903"/>
    <n v="16.7"/>
    <x v="3"/>
    <x v="234"/>
    <n v="90.3"/>
    <s v="CA"/>
    <s v="CAD"/>
    <n v="1480572000"/>
    <n v="1481781600"/>
    <b v="1"/>
    <b v="0"/>
    <s v="theater/plays"/>
    <x v="3"/>
    <s v="plays"/>
    <x v="411"/>
    <d v="2016-12-15T06:00:00"/>
  </r>
  <r>
    <n v="435"/>
    <x v="431"/>
    <x v="435"/>
    <n v="152400"/>
    <n v="178120"/>
    <n v="116.9"/>
    <x v="1"/>
    <x v="324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x v="432"/>
    <x v="436"/>
    <n v="1300"/>
    <n v="13678"/>
    <n v="1052.2"/>
    <x v="1"/>
    <x v="61"/>
    <n v="54.93"/>
    <s v="US"/>
    <s v="USD"/>
    <n v="1555736400"/>
    <n v="1555822800"/>
    <b v="0"/>
    <b v="0"/>
    <s v="music/jazz"/>
    <x v="1"/>
    <s v="jazz"/>
    <x v="413"/>
    <d v="2019-04-21T05:00:00"/>
  </r>
  <r>
    <n v="437"/>
    <x v="433"/>
    <x v="437"/>
    <n v="8100"/>
    <n v="9969"/>
    <n v="123.1"/>
    <x v="1"/>
    <x v="325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x v="434"/>
    <x v="438"/>
    <n v="8300"/>
    <n v="14827"/>
    <n v="178.6"/>
    <x v="1"/>
    <x v="326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x v="435"/>
    <x v="439"/>
    <n v="28400"/>
    <n v="100900"/>
    <n v="355.3"/>
    <x v="1"/>
    <x v="327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x v="436"/>
    <x v="440"/>
    <n v="102500"/>
    <n v="165954"/>
    <n v="161.9"/>
    <x v="1"/>
    <x v="328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x v="437"/>
    <x v="441"/>
    <n v="7000"/>
    <n v="1744"/>
    <n v="24.9"/>
    <x v="0"/>
    <x v="235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x v="438"/>
    <x v="442"/>
    <n v="5400"/>
    <n v="10731"/>
    <n v="198.7"/>
    <x v="1"/>
    <x v="182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x v="439"/>
    <x v="443"/>
    <n v="9300"/>
    <n v="3232"/>
    <n v="34.799999999999997"/>
    <x v="3"/>
    <x v="329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x v="347"/>
    <x v="444"/>
    <n v="6200"/>
    <n v="10938"/>
    <n v="176.4"/>
    <x v="1"/>
    <x v="102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x v="440"/>
    <x v="445"/>
    <n v="2100"/>
    <n v="10739"/>
    <n v="511.4"/>
    <x v="1"/>
    <x v="73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x v="441"/>
    <x v="446"/>
    <n v="6800"/>
    <n v="5579"/>
    <n v="82"/>
    <x v="0"/>
    <x v="129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x v="442"/>
    <x v="447"/>
    <n v="155200"/>
    <n v="37754"/>
    <n v="24.3"/>
    <x v="3"/>
    <x v="330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x v="443"/>
    <x v="448"/>
    <n v="89900"/>
    <n v="45384"/>
    <n v="50.5"/>
    <x v="0"/>
    <x v="331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x v="444"/>
    <x v="449"/>
    <n v="900"/>
    <n v="8703"/>
    <n v="967"/>
    <x v="1"/>
    <x v="99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x v="445"/>
    <x v="450"/>
    <n v="100"/>
    <n v="4"/>
    <n v="4"/>
    <x v="0"/>
    <x v="49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x v="446"/>
    <x v="451"/>
    <n v="148400"/>
    <n v="182302"/>
    <n v="122.8"/>
    <x v="1"/>
    <x v="332"/>
    <n v="29"/>
    <s v="US"/>
    <s v="USD"/>
    <n v="1500440400"/>
    <n v="1503118800"/>
    <b v="0"/>
    <b v="0"/>
    <s v="music/rock"/>
    <x v="1"/>
    <s v="rock"/>
    <x v="428"/>
    <d v="2017-08-19T05:00:00"/>
  </r>
  <r>
    <n v="452"/>
    <x v="447"/>
    <x v="452"/>
    <n v="4800"/>
    <n v="3045"/>
    <n v="63.4"/>
    <x v="0"/>
    <x v="249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x v="448"/>
    <x v="453"/>
    <n v="182400"/>
    <n v="102749"/>
    <n v="56.3"/>
    <x v="0"/>
    <x v="333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x v="449"/>
    <x v="454"/>
    <n v="4000"/>
    <n v="1763"/>
    <n v="44.1"/>
    <x v="0"/>
    <x v="334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x v="450"/>
    <x v="455"/>
    <n v="116500"/>
    <n v="137904"/>
    <n v="118.4"/>
    <x v="1"/>
    <x v="335"/>
    <n v="37"/>
    <s v="US"/>
    <s v="USD"/>
    <n v="1316754000"/>
    <n v="1318741200"/>
    <b v="0"/>
    <b v="0"/>
    <s v="theater/plays"/>
    <x v="3"/>
    <s v="plays"/>
    <x v="431"/>
    <d v="2011-10-16T05:00:00"/>
  </r>
  <r>
    <n v="456"/>
    <x v="451"/>
    <x v="456"/>
    <n v="146400"/>
    <n v="152438"/>
    <n v="104.1"/>
    <x v="1"/>
    <x v="336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x v="452"/>
    <x v="457"/>
    <n v="5000"/>
    <n v="1332"/>
    <n v="26.6"/>
    <x v="0"/>
    <x v="337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x v="453"/>
    <x v="458"/>
    <n v="33800"/>
    <n v="118706"/>
    <n v="351.2"/>
    <x v="1"/>
    <x v="338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x v="454"/>
    <x v="459"/>
    <n v="6300"/>
    <n v="5674"/>
    <n v="90.1"/>
    <x v="0"/>
    <x v="339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x v="455"/>
    <x v="460"/>
    <n v="2400"/>
    <n v="4119"/>
    <n v="171.6"/>
    <x v="1"/>
    <x v="126"/>
    <n v="82.38"/>
    <s v="US"/>
    <s v="USD"/>
    <n v="1281330000"/>
    <n v="1281589200"/>
    <b v="0"/>
    <b v="0"/>
    <s v="theater/plays"/>
    <x v="3"/>
    <s v="plays"/>
    <x v="8"/>
    <d v="2010-08-12T05:00:00"/>
  </r>
  <r>
    <n v="461"/>
    <x v="456"/>
    <x v="461"/>
    <n v="98800"/>
    <n v="139354"/>
    <n v="141"/>
    <x v="1"/>
    <x v="34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x v="457"/>
    <x v="462"/>
    <n v="188800"/>
    <n v="57734"/>
    <n v="30.6"/>
    <x v="0"/>
    <x v="341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x v="458"/>
    <x v="463"/>
    <n v="134300"/>
    <n v="145265"/>
    <n v="108.2"/>
    <x v="1"/>
    <x v="342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x v="459"/>
    <x v="464"/>
    <n v="71200"/>
    <n v="95020"/>
    <n v="133.5"/>
    <x v="1"/>
    <x v="343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x v="460"/>
    <x v="465"/>
    <n v="4700"/>
    <n v="8829"/>
    <n v="187.9"/>
    <x v="1"/>
    <x v="175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x v="461"/>
    <x v="466"/>
    <n v="1200"/>
    <n v="3984"/>
    <n v="332"/>
    <x v="1"/>
    <x v="344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x v="462"/>
    <x v="467"/>
    <n v="1400"/>
    <n v="8053"/>
    <n v="575.20000000000005"/>
    <x v="1"/>
    <x v="27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x v="463"/>
    <x v="468"/>
    <n v="4000"/>
    <n v="1620"/>
    <n v="40.5"/>
    <x v="0"/>
    <x v="3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x v="464"/>
    <x v="469"/>
    <n v="5600"/>
    <n v="10328"/>
    <n v="184.4"/>
    <x v="1"/>
    <x v="122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x v="465"/>
    <x v="470"/>
    <n v="3600"/>
    <n v="10289"/>
    <n v="285.8"/>
    <x v="1"/>
    <x v="345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x v="197"/>
    <x v="471"/>
    <n v="3100"/>
    <n v="9889"/>
    <n v="319"/>
    <x v="1"/>
    <x v="346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x v="466"/>
    <x v="472"/>
    <n v="153800"/>
    <n v="60342"/>
    <n v="39.200000000000003"/>
    <x v="0"/>
    <x v="347"/>
    <n v="104.94"/>
    <s v="US"/>
    <s v="USD"/>
    <n v="1552280400"/>
    <n v="1556946000"/>
    <b v="0"/>
    <b v="0"/>
    <s v="music/rock"/>
    <x v="1"/>
    <s v="rock"/>
    <x v="445"/>
    <d v="2019-05-04T05:00:00"/>
  </r>
  <r>
    <n v="473"/>
    <x v="467"/>
    <x v="473"/>
    <n v="5000"/>
    <n v="8907"/>
    <n v="178.1"/>
    <x v="1"/>
    <x v="88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x v="468"/>
    <x v="474"/>
    <n v="4000"/>
    <n v="14606"/>
    <n v="365.2"/>
    <x v="1"/>
    <x v="23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x v="469"/>
    <x v="475"/>
    <n v="7400"/>
    <n v="8432"/>
    <n v="113.9"/>
    <x v="1"/>
    <x v="57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x v="470"/>
    <x v="476"/>
    <n v="191500"/>
    <n v="57122"/>
    <n v="29.8"/>
    <x v="0"/>
    <x v="348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x v="471"/>
    <x v="477"/>
    <n v="8500"/>
    <n v="4613"/>
    <n v="54.3"/>
    <x v="0"/>
    <x v="86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x v="472"/>
    <x v="478"/>
    <n v="68800"/>
    <n v="162603"/>
    <n v="236.3"/>
    <x v="1"/>
    <x v="349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x v="473"/>
    <x v="479"/>
    <n v="2400"/>
    <n v="12310"/>
    <n v="512.9"/>
    <x v="1"/>
    <x v="350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x v="474"/>
    <x v="480"/>
    <n v="8600"/>
    <n v="8656"/>
    <n v="100.7"/>
    <x v="1"/>
    <x v="215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x v="475"/>
    <x v="481"/>
    <n v="196600"/>
    <n v="159931"/>
    <n v="81.3"/>
    <x v="0"/>
    <x v="351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x v="476"/>
    <x v="482"/>
    <n v="4200"/>
    <n v="689"/>
    <n v="16.399999999999999"/>
    <x v="0"/>
    <x v="352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x v="477"/>
    <x v="483"/>
    <n v="91400"/>
    <n v="48236"/>
    <n v="52.8"/>
    <x v="0"/>
    <x v="353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x v="478"/>
    <x v="484"/>
    <n v="29600"/>
    <n v="77021"/>
    <n v="260.2"/>
    <x v="1"/>
    <x v="354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x v="479"/>
    <x v="485"/>
    <n v="90600"/>
    <n v="27844"/>
    <n v="30.7"/>
    <x v="0"/>
    <x v="355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x v="480"/>
    <x v="486"/>
    <n v="5200"/>
    <n v="702"/>
    <n v="13.5"/>
    <x v="0"/>
    <x v="356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x v="481"/>
    <x v="487"/>
    <n v="110300"/>
    <n v="197024"/>
    <n v="178.6"/>
    <x v="1"/>
    <x v="357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x v="482"/>
    <x v="488"/>
    <n v="5300"/>
    <n v="11663"/>
    <n v="220.1"/>
    <x v="1"/>
    <x v="127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x v="483"/>
    <x v="489"/>
    <n v="9200"/>
    <n v="9339"/>
    <n v="101.5"/>
    <x v="1"/>
    <x v="72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x v="484"/>
    <x v="490"/>
    <n v="2400"/>
    <n v="4596"/>
    <n v="191.5"/>
    <x v="1"/>
    <x v="358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x v="485"/>
    <x v="491"/>
    <n v="56800"/>
    <n v="173437"/>
    <n v="305.3"/>
    <x v="1"/>
    <x v="120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x v="486"/>
    <x v="492"/>
    <n v="191000"/>
    <n v="45831"/>
    <n v="24"/>
    <x v="3"/>
    <x v="359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x v="487"/>
    <x v="493"/>
    <n v="900"/>
    <n v="6514"/>
    <n v="723.8"/>
    <x v="1"/>
    <x v="251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x v="488"/>
    <x v="494"/>
    <n v="2500"/>
    <n v="13684"/>
    <n v="547.4"/>
    <x v="1"/>
    <x v="360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x v="489"/>
    <x v="495"/>
    <n v="3200"/>
    <n v="13264"/>
    <n v="414.5"/>
    <x v="1"/>
    <x v="13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x v="490"/>
    <x v="496"/>
    <n v="183800"/>
    <n v="1667"/>
    <n v="0.9"/>
    <x v="0"/>
    <x v="71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x v="491"/>
    <x v="497"/>
    <n v="9800"/>
    <n v="3349"/>
    <n v="34.200000000000003"/>
    <x v="0"/>
    <x v="53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x v="492"/>
    <x v="498"/>
    <n v="193400"/>
    <n v="46317"/>
    <n v="23.9"/>
    <x v="0"/>
    <x v="361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x v="493"/>
    <x v="499"/>
    <n v="163800"/>
    <n v="78743"/>
    <n v="48.1"/>
    <x v="0"/>
    <x v="36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x v="494"/>
    <x v="500"/>
    <n v="100"/>
    <n v="0"/>
    <n v="0"/>
    <x v="0"/>
    <x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x v="495"/>
    <x v="501"/>
    <n v="153600"/>
    <n v="107743"/>
    <n v="70.099999999999994"/>
    <x v="0"/>
    <x v="363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x v="212"/>
    <x v="502"/>
    <n v="1300"/>
    <n v="6889"/>
    <n v="529.9"/>
    <x v="1"/>
    <x v="129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x v="496"/>
    <x v="503"/>
    <n v="25500"/>
    <n v="45983"/>
    <n v="180.3"/>
    <x v="1"/>
    <x v="364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x v="497"/>
    <x v="504"/>
    <n v="7500"/>
    <n v="6924"/>
    <n v="92.3"/>
    <x v="0"/>
    <x v="197"/>
    <n v="111.68"/>
    <s v="IT"/>
    <s v="EUR"/>
    <n v="1431925200"/>
    <n v="1432011600"/>
    <b v="0"/>
    <b v="0"/>
    <s v="music/rock"/>
    <x v="1"/>
    <s v="rock"/>
    <x v="443"/>
    <d v="2015-05-19T05:00:00"/>
  </r>
  <r>
    <n v="505"/>
    <x v="498"/>
    <x v="505"/>
    <n v="89900"/>
    <n v="12497"/>
    <n v="13.9"/>
    <x v="0"/>
    <x v="365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x v="499"/>
    <x v="506"/>
    <n v="18000"/>
    <n v="166874"/>
    <n v="927.1"/>
    <x v="1"/>
    <x v="366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x v="500"/>
    <x v="507"/>
    <n v="2100"/>
    <n v="837"/>
    <n v="39.9"/>
    <x v="0"/>
    <x v="161"/>
    <n v="44.05"/>
    <s v="US"/>
    <s v="USD"/>
    <n v="1365483600"/>
    <n v="1369717200"/>
    <b v="0"/>
    <b v="1"/>
    <s v="technology/web"/>
    <x v="2"/>
    <s v="web"/>
    <x v="476"/>
    <d v="2013-05-28T05:00:00"/>
  </r>
  <r>
    <n v="508"/>
    <x v="501"/>
    <x v="508"/>
    <n v="172700"/>
    <n v="193820"/>
    <n v="112.2"/>
    <x v="1"/>
    <x v="367"/>
    <n v="53"/>
    <s v="US"/>
    <s v="USD"/>
    <n v="1532840400"/>
    <n v="1534654800"/>
    <b v="0"/>
    <b v="0"/>
    <s v="theater/plays"/>
    <x v="3"/>
    <s v="plays"/>
    <x v="192"/>
    <d v="2018-08-19T05:00:00"/>
  </r>
  <r>
    <n v="509"/>
    <x v="173"/>
    <x v="509"/>
    <n v="168500"/>
    <n v="119510"/>
    <n v="70.900000000000006"/>
    <x v="0"/>
    <x v="368"/>
    <n v="95"/>
    <s v="US"/>
    <s v="USD"/>
    <n v="1336194000"/>
    <n v="1337058000"/>
    <b v="0"/>
    <b v="0"/>
    <s v="theater/plays"/>
    <x v="3"/>
    <s v="plays"/>
    <x v="477"/>
    <d v="2012-05-15T05:00:00"/>
  </r>
  <r>
    <n v="510"/>
    <x v="502"/>
    <x v="510"/>
    <n v="7800"/>
    <n v="9289"/>
    <n v="119.1"/>
    <x v="1"/>
    <x v="54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x v="503"/>
    <x v="511"/>
    <n v="147800"/>
    <n v="35498"/>
    <n v="24"/>
    <x v="0"/>
    <x v="369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x v="504"/>
    <x v="512"/>
    <n v="9100"/>
    <n v="12678"/>
    <n v="139.30000000000001"/>
    <x v="1"/>
    <x v="370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x v="505"/>
    <x v="513"/>
    <n v="8300"/>
    <n v="3260"/>
    <n v="39.299999999999997"/>
    <x v="3"/>
    <x v="164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x v="506"/>
    <x v="514"/>
    <n v="138700"/>
    <n v="31123"/>
    <n v="22.4"/>
    <x v="3"/>
    <x v="371"/>
    <n v="58.95"/>
    <s v="CH"/>
    <s v="CHF"/>
    <n v="1386309600"/>
    <n v="1386741600"/>
    <b v="0"/>
    <b v="1"/>
    <s v="music/rock"/>
    <x v="1"/>
    <s v="rock"/>
    <x v="481"/>
    <d v="2013-12-11T06:00:00"/>
  </r>
  <r>
    <n v="515"/>
    <x v="507"/>
    <x v="515"/>
    <n v="8600"/>
    <n v="4797"/>
    <n v="55.8"/>
    <x v="0"/>
    <x v="221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x v="508"/>
    <x v="516"/>
    <n v="125400"/>
    <n v="53324"/>
    <n v="42.5"/>
    <x v="0"/>
    <x v="372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x v="509"/>
    <x v="517"/>
    <n v="5900"/>
    <n v="6608"/>
    <n v="112"/>
    <x v="1"/>
    <x v="373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x v="510"/>
    <x v="518"/>
    <n v="8800"/>
    <n v="622"/>
    <n v="7.1"/>
    <x v="0"/>
    <x v="234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x v="511"/>
    <x v="519"/>
    <n v="177700"/>
    <n v="180802"/>
    <n v="101.7"/>
    <x v="1"/>
    <x v="374"/>
    <n v="101.98"/>
    <s v="US"/>
    <s v="USD"/>
    <n v="1420696800"/>
    <n v="1421906400"/>
    <b v="0"/>
    <b v="1"/>
    <s v="music/rock"/>
    <x v="1"/>
    <s v="rock"/>
    <x v="355"/>
    <d v="2015-01-22T06:00:00"/>
  </r>
  <r>
    <n v="520"/>
    <x v="512"/>
    <x v="520"/>
    <n v="800"/>
    <n v="3406"/>
    <n v="425.8"/>
    <x v="1"/>
    <x v="235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x v="513"/>
    <x v="47"/>
    <n v="7600"/>
    <n v="11061"/>
    <n v="145.5"/>
    <x v="1"/>
    <x v="375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x v="514"/>
    <x v="521"/>
    <n v="50500"/>
    <n v="16389"/>
    <n v="32.5"/>
    <x v="0"/>
    <x v="27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x v="515"/>
    <x v="522"/>
    <n v="900"/>
    <n v="6303"/>
    <n v="700.3"/>
    <x v="1"/>
    <x v="121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x v="516"/>
    <x v="523"/>
    <n v="96700"/>
    <n v="81136"/>
    <n v="83.9"/>
    <x v="0"/>
    <x v="376"/>
    <n v="41"/>
    <s v="US"/>
    <s v="USD"/>
    <n v="1272258000"/>
    <n v="1273381200"/>
    <b v="0"/>
    <b v="0"/>
    <s v="theater/plays"/>
    <x v="3"/>
    <s v="plays"/>
    <x v="489"/>
    <d v="2010-05-09T05:00:00"/>
  </r>
  <r>
    <n v="525"/>
    <x v="517"/>
    <x v="524"/>
    <n v="2100"/>
    <n v="1768"/>
    <n v="84.2"/>
    <x v="0"/>
    <x v="377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x v="518"/>
    <x v="525"/>
    <n v="8300"/>
    <n v="12944"/>
    <n v="156"/>
    <x v="1"/>
    <x v="98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x v="519"/>
    <x v="526"/>
    <n v="189200"/>
    <n v="188480"/>
    <n v="99.6"/>
    <x v="0"/>
    <x v="378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x v="520"/>
    <x v="527"/>
    <n v="9000"/>
    <n v="7227"/>
    <n v="80.3"/>
    <x v="0"/>
    <x v="175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x v="521"/>
    <x v="528"/>
    <n v="5100"/>
    <n v="574"/>
    <n v="11.3"/>
    <x v="0"/>
    <x v="352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x v="522"/>
    <x v="529"/>
    <n v="105000"/>
    <n v="96328"/>
    <n v="91.7"/>
    <x v="0"/>
    <x v="200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x v="523"/>
    <x v="530"/>
    <n v="186700"/>
    <n v="178338"/>
    <n v="95.5"/>
    <x v="2"/>
    <x v="379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x v="524"/>
    <x v="531"/>
    <n v="1600"/>
    <n v="8046"/>
    <n v="502.9"/>
    <x v="1"/>
    <x v="105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x v="525"/>
    <x v="532"/>
    <n v="115600"/>
    <n v="184086"/>
    <n v="159.19999999999999"/>
    <x v="1"/>
    <x v="380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x v="526"/>
    <x v="533"/>
    <n v="89100"/>
    <n v="13385"/>
    <n v="15"/>
    <x v="0"/>
    <x v="166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x v="527"/>
    <x v="534"/>
    <n v="2600"/>
    <n v="12533"/>
    <n v="482"/>
    <x v="1"/>
    <x v="381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x v="528"/>
    <x v="535"/>
    <n v="9800"/>
    <n v="14697"/>
    <n v="150"/>
    <x v="1"/>
    <x v="382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x v="529"/>
    <x v="536"/>
    <n v="84400"/>
    <n v="98935"/>
    <n v="117.2"/>
    <x v="1"/>
    <x v="383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x v="530"/>
    <x v="537"/>
    <n v="151300"/>
    <n v="57034"/>
    <n v="37.700000000000003"/>
    <x v="0"/>
    <x v="384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x v="531"/>
    <x v="538"/>
    <n v="9800"/>
    <n v="7120"/>
    <n v="72.7"/>
    <x v="0"/>
    <x v="385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x v="532"/>
    <x v="539"/>
    <n v="5300"/>
    <n v="14097"/>
    <n v="266"/>
    <x v="1"/>
    <x v="326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x v="533"/>
    <x v="540"/>
    <n v="178000"/>
    <n v="43086"/>
    <n v="24.2"/>
    <x v="0"/>
    <x v="386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x v="534"/>
    <x v="541"/>
    <n v="77000"/>
    <n v="1930"/>
    <n v="2.5"/>
    <x v="0"/>
    <x v="240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x v="535"/>
    <x v="542"/>
    <n v="84900"/>
    <n v="13864"/>
    <n v="16.3"/>
    <x v="0"/>
    <x v="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x v="536"/>
    <x v="543"/>
    <n v="2800"/>
    <n v="7742"/>
    <n v="276.5"/>
    <x v="1"/>
    <x v="286"/>
    <n v="92.17"/>
    <s v="US"/>
    <s v="USD"/>
    <n v="1452232800"/>
    <n v="1453356000"/>
    <b v="0"/>
    <b v="0"/>
    <s v="music/rock"/>
    <x v="1"/>
    <s v="rock"/>
    <x v="508"/>
    <d v="2016-01-21T06:00:00"/>
  </r>
  <r>
    <n v="545"/>
    <x v="537"/>
    <x v="544"/>
    <n v="184800"/>
    <n v="164109"/>
    <n v="88.8"/>
    <x v="0"/>
    <x v="387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x v="538"/>
    <x v="545"/>
    <n v="4200"/>
    <n v="6870"/>
    <n v="163.6"/>
    <x v="1"/>
    <x v="39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x v="539"/>
    <x v="546"/>
    <n v="1300"/>
    <n v="12597"/>
    <n v="969"/>
    <x v="1"/>
    <x v="388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x v="540"/>
    <x v="547"/>
    <n v="66100"/>
    <n v="179074"/>
    <n v="270.89999999999998"/>
    <x v="1"/>
    <x v="389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x v="541"/>
    <x v="548"/>
    <n v="29500"/>
    <n v="83843"/>
    <n v="284.2"/>
    <x v="1"/>
    <x v="390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x v="542"/>
    <x v="549"/>
    <n v="100"/>
    <n v="4"/>
    <n v="4"/>
    <x v="3"/>
    <x v="49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x v="543"/>
    <x v="550"/>
    <n v="180100"/>
    <n v="105598"/>
    <n v="58.6"/>
    <x v="0"/>
    <x v="391"/>
    <n v="38"/>
    <s v="AU"/>
    <s v="AUD"/>
    <n v="1419055200"/>
    <n v="1422511200"/>
    <b v="0"/>
    <b v="1"/>
    <s v="technology/web"/>
    <x v="2"/>
    <s v="web"/>
    <x v="515"/>
    <d v="2015-01-29T06:00:00"/>
  </r>
  <r>
    <n v="552"/>
    <x v="544"/>
    <x v="551"/>
    <n v="9000"/>
    <n v="8866"/>
    <n v="98.5"/>
    <x v="0"/>
    <x v="45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x v="545"/>
    <x v="552"/>
    <n v="170600"/>
    <n v="75022"/>
    <n v="44"/>
    <x v="0"/>
    <x v="392"/>
    <n v="72.98"/>
    <s v="US"/>
    <s v="USD"/>
    <n v="1293948000"/>
    <n v="1294034400"/>
    <b v="0"/>
    <b v="0"/>
    <s v="music/rock"/>
    <x v="1"/>
    <s v="rock"/>
    <x v="517"/>
    <d v="2011-01-03T06:00:00"/>
  </r>
  <r>
    <n v="554"/>
    <x v="546"/>
    <x v="553"/>
    <n v="9500"/>
    <n v="14408"/>
    <n v="151.69999999999999"/>
    <x v="1"/>
    <x v="353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x v="547"/>
    <x v="554"/>
    <n v="6300"/>
    <n v="14089"/>
    <n v="223.6"/>
    <x v="1"/>
    <x v="18"/>
    <n v="104.36"/>
    <s v="DK"/>
    <s v="DKK"/>
    <n v="1396414800"/>
    <n v="1399093200"/>
    <b v="0"/>
    <b v="0"/>
    <s v="music/rock"/>
    <x v="1"/>
    <s v="rock"/>
    <x v="519"/>
    <d v="2014-05-03T05:00:00"/>
  </r>
  <r>
    <n v="556"/>
    <x v="195"/>
    <x v="555"/>
    <n v="5200"/>
    <n v="12467"/>
    <n v="239.8"/>
    <x v="1"/>
    <x v="393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x v="548"/>
    <x v="556"/>
    <n v="6000"/>
    <n v="11960"/>
    <n v="199.3"/>
    <x v="1"/>
    <x v="394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x v="549"/>
    <x v="557"/>
    <n v="5800"/>
    <n v="7966"/>
    <n v="137.30000000000001"/>
    <x v="1"/>
    <x v="105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x v="550"/>
    <x v="558"/>
    <n v="105300"/>
    <n v="106321"/>
    <n v="101"/>
    <x v="1"/>
    <x v="395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x v="551"/>
    <x v="559"/>
    <n v="20000"/>
    <n v="158832"/>
    <n v="794.2"/>
    <x v="1"/>
    <x v="396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x v="552"/>
    <x v="560"/>
    <n v="3000"/>
    <n v="11091"/>
    <n v="369.7"/>
    <x v="1"/>
    <x v="40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x v="553"/>
    <x v="561"/>
    <n v="9900"/>
    <n v="1269"/>
    <n v="12.8"/>
    <x v="0"/>
    <x v="150"/>
    <n v="48.81"/>
    <s v="CH"/>
    <s v="CHF"/>
    <n v="1552366800"/>
    <n v="1552539600"/>
    <b v="0"/>
    <b v="0"/>
    <s v="music/rock"/>
    <x v="1"/>
    <s v="rock"/>
    <x v="188"/>
    <d v="2019-03-14T05:00:00"/>
  </r>
  <r>
    <n v="563"/>
    <x v="554"/>
    <x v="562"/>
    <n v="3700"/>
    <n v="5107"/>
    <n v="138"/>
    <x v="1"/>
    <x v="72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x v="555"/>
    <x v="563"/>
    <n v="168700"/>
    <n v="141393"/>
    <n v="83.8"/>
    <x v="0"/>
    <x v="397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x v="556"/>
    <x v="564"/>
    <n v="94900"/>
    <n v="194166"/>
    <n v="204.6"/>
    <x v="1"/>
    <x v="398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x v="557"/>
    <x v="565"/>
    <n v="9300"/>
    <n v="4124"/>
    <n v="44.3"/>
    <x v="0"/>
    <x v="95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x v="558"/>
    <x v="566"/>
    <n v="6800"/>
    <n v="14865"/>
    <n v="218.6"/>
    <x v="1"/>
    <x v="146"/>
    <n v="60.92"/>
    <s v="US"/>
    <s v="USD"/>
    <n v="1404968400"/>
    <n v="1405141200"/>
    <b v="0"/>
    <b v="0"/>
    <s v="music/rock"/>
    <x v="1"/>
    <s v="rock"/>
    <x v="529"/>
    <d v="2014-07-12T05:00:00"/>
  </r>
  <r>
    <n v="568"/>
    <x v="559"/>
    <x v="567"/>
    <n v="72400"/>
    <n v="134688"/>
    <n v="186"/>
    <x v="1"/>
    <x v="399"/>
    <n v="26"/>
    <s v="US"/>
    <s v="USD"/>
    <n v="1279170000"/>
    <n v="1283058000"/>
    <b v="0"/>
    <b v="0"/>
    <s v="theater/plays"/>
    <x v="3"/>
    <s v="plays"/>
    <x v="530"/>
    <d v="2010-08-29T05:00:00"/>
  </r>
  <r>
    <n v="569"/>
    <x v="560"/>
    <x v="568"/>
    <n v="20100"/>
    <n v="47705"/>
    <n v="237.3"/>
    <x v="1"/>
    <x v="400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x v="561"/>
    <x v="569"/>
    <n v="31200"/>
    <n v="95364"/>
    <n v="305.7"/>
    <x v="1"/>
    <x v="401"/>
    <n v="35"/>
    <s v="US"/>
    <s v="USD"/>
    <n v="1419055200"/>
    <n v="1419573600"/>
    <b v="0"/>
    <b v="1"/>
    <s v="music/rock"/>
    <x v="1"/>
    <s v="rock"/>
    <x v="515"/>
    <d v="2014-12-26T06:00:00"/>
  </r>
  <r>
    <n v="571"/>
    <x v="562"/>
    <x v="570"/>
    <n v="3500"/>
    <n v="3295"/>
    <n v="94.1"/>
    <x v="0"/>
    <x v="164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x v="563"/>
    <x v="571"/>
    <n v="9000"/>
    <n v="4896"/>
    <n v="54.4"/>
    <x v="3"/>
    <x v="115"/>
    <n v="52.09"/>
    <s v="US"/>
    <s v="USD"/>
    <n v="1443416400"/>
    <n v="1444798800"/>
    <b v="0"/>
    <b v="1"/>
    <s v="music/rock"/>
    <x v="1"/>
    <s v="rock"/>
    <x v="533"/>
    <d v="2015-10-14T05:00:00"/>
  </r>
  <r>
    <n v="573"/>
    <x v="564"/>
    <x v="572"/>
    <n v="6700"/>
    <n v="7496"/>
    <n v="111.9"/>
    <x v="1"/>
    <x v="402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x v="565"/>
    <x v="573"/>
    <n v="2700"/>
    <n v="9967"/>
    <n v="369.1"/>
    <x v="1"/>
    <x v="358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x v="566"/>
    <x v="574"/>
    <n v="83300"/>
    <n v="52421"/>
    <n v="62.9"/>
    <x v="0"/>
    <x v="21"/>
    <n v="93.94"/>
    <s v="US"/>
    <s v="USD"/>
    <n v="1400562000"/>
    <n v="1400821200"/>
    <b v="0"/>
    <b v="1"/>
    <s v="theater/plays"/>
    <x v="3"/>
    <s v="plays"/>
    <x v="53"/>
    <d v="2014-05-23T05:00:00"/>
  </r>
  <r>
    <n v="576"/>
    <x v="567"/>
    <x v="575"/>
    <n v="9700"/>
    <n v="6298"/>
    <n v="64.900000000000006"/>
    <x v="0"/>
    <x v="251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x v="568"/>
    <x v="576"/>
    <n v="8200"/>
    <n v="1546"/>
    <n v="18.899999999999999"/>
    <x v="3"/>
    <x v="95"/>
    <n v="41.78"/>
    <s v="US"/>
    <s v="USD"/>
    <n v="1299823200"/>
    <n v="1302066000"/>
    <b v="0"/>
    <b v="0"/>
    <s v="music/jazz"/>
    <x v="1"/>
    <s v="jazz"/>
    <x v="536"/>
    <d v="2011-04-06T05:00:00"/>
  </r>
  <r>
    <n v="578"/>
    <x v="569"/>
    <x v="577"/>
    <n v="96500"/>
    <n v="16168"/>
    <n v="16.8"/>
    <x v="0"/>
    <x v="242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x v="570"/>
    <x v="578"/>
    <n v="6200"/>
    <n v="6269"/>
    <n v="101.1"/>
    <x v="1"/>
    <x v="215"/>
    <n v="72.06"/>
    <s v="US"/>
    <s v="USD"/>
    <n v="1312693200"/>
    <n v="1313730000"/>
    <b v="0"/>
    <b v="0"/>
    <s v="music/jazz"/>
    <x v="1"/>
    <s v="jazz"/>
    <x v="538"/>
    <d v="2011-08-19T05:00:00"/>
  </r>
  <r>
    <n v="580"/>
    <x v="251"/>
    <x v="579"/>
    <n v="43800"/>
    <n v="149578"/>
    <n v="341.5"/>
    <x v="1"/>
    <x v="403"/>
    <n v="48"/>
    <s v="US"/>
    <s v="USD"/>
    <n v="1393394400"/>
    <n v="1394085600"/>
    <b v="0"/>
    <b v="0"/>
    <s v="theater/plays"/>
    <x v="3"/>
    <s v="plays"/>
    <x v="539"/>
    <d v="2014-03-06T06:00:00"/>
  </r>
  <r>
    <n v="581"/>
    <x v="571"/>
    <x v="580"/>
    <n v="6000"/>
    <n v="3841"/>
    <n v="64"/>
    <x v="0"/>
    <x v="83"/>
    <n v="54.1"/>
    <s v="US"/>
    <s v="USD"/>
    <n v="1304053200"/>
    <n v="1305349200"/>
    <b v="0"/>
    <b v="0"/>
    <s v="technology/web"/>
    <x v="2"/>
    <s v="web"/>
    <x v="540"/>
    <d v="2011-05-14T05:00:00"/>
  </r>
  <r>
    <n v="582"/>
    <x v="572"/>
    <x v="581"/>
    <n v="8700"/>
    <n v="4531"/>
    <n v="52.1"/>
    <x v="0"/>
    <x v="344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x v="573"/>
    <x v="582"/>
    <n v="18900"/>
    <n v="60934"/>
    <n v="322.39999999999998"/>
    <x v="1"/>
    <x v="404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x v="8"/>
    <x v="583"/>
    <n v="86400"/>
    <n v="103255"/>
    <n v="119.5"/>
    <x v="1"/>
    <x v="405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x v="574"/>
    <x v="584"/>
    <n v="8900"/>
    <n v="13065"/>
    <n v="146.80000000000001"/>
    <x v="1"/>
    <x v="158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x v="575"/>
    <x v="585"/>
    <n v="700"/>
    <n v="6654"/>
    <n v="950.6"/>
    <x v="1"/>
    <x v="406"/>
    <n v="51.18"/>
    <s v="US"/>
    <s v="USD"/>
    <n v="1289973600"/>
    <n v="1291615200"/>
    <b v="0"/>
    <b v="0"/>
    <s v="music/rock"/>
    <x v="1"/>
    <s v="rock"/>
    <x v="544"/>
    <d v="2010-12-06T06:00:00"/>
  </r>
  <r>
    <n v="587"/>
    <x v="576"/>
    <x v="586"/>
    <n v="9400"/>
    <n v="6852"/>
    <n v="72.900000000000006"/>
    <x v="0"/>
    <x v="388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x v="577"/>
    <x v="587"/>
    <n v="157600"/>
    <n v="124517"/>
    <n v="79"/>
    <x v="0"/>
    <x v="407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x v="578"/>
    <x v="588"/>
    <n v="7900"/>
    <n v="5113"/>
    <n v="64.7"/>
    <x v="0"/>
    <x v="408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x v="579"/>
    <x v="589"/>
    <n v="7100"/>
    <n v="5824"/>
    <n v="82"/>
    <x v="0"/>
    <x v="99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x v="580"/>
    <x v="590"/>
    <n v="600"/>
    <n v="6226"/>
    <n v="1037.7"/>
    <x v="1"/>
    <x v="408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x v="581"/>
    <x v="591"/>
    <n v="156800"/>
    <n v="20243"/>
    <n v="12.9"/>
    <x v="0"/>
    <x v="259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x v="582"/>
    <x v="592"/>
    <n v="121600"/>
    <n v="188288"/>
    <n v="154.80000000000001"/>
    <x v="1"/>
    <x v="409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x v="583"/>
    <x v="593"/>
    <n v="157300"/>
    <n v="11167"/>
    <n v="7.1"/>
    <x v="0"/>
    <x v="144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x v="584"/>
    <x v="594"/>
    <n v="70300"/>
    <n v="146595"/>
    <n v="208.5"/>
    <x v="1"/>
    <x v="410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x v="585"/>
    <x v="595"/>
    <n v="7900"/>
    <n v="7875"/>
    <n v="99.7"/>
    <x v="0"/>
    <x v="236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x v="586"/>
    <x v="596"/>
    <n v="73800"/>
    <n v="148779"/>
    <n v="201.6"/>
    <x v="1"/>
    <x v="411"/>
    <n v="68"/>
    <s v="US"/>
    <s v="USD"/>
    <n v="1573970400"/>
    <n v="1575525600"/>
    <b v="0"/>
    <b v="0"/>
    <s v="theater/plays"/>
    <x v="3"/>
    <s v="plays"/>
    <x v="462"/>
    <d v="2019-12-05T06:00:00"/>
  </r>
  <r>
    <n v="598"/>
    <x v="587"/>
    <x v="597"/>
    <n v="108500"/>
    <n v="175868"/>
    <n v="162.1"/>
    <x v="1"/>
    <x v="412"/>
    <n v="73"/>
    <s v="IT"/>
    <s v="EUR"/>
    <n v="1276578000"/>
    <n v="1279083600"/>
    <b v="0"/>
    <b v="0"/>
    <s v="music/rock"/>
    <x v="1"/>
    <s v="rock"/>
    <x v="553"/>
    <d v="2010-07-14T05:00:00"/>
  </r>
  <r>
    <n v="599"/>
    <x v="588"/>
    <x v="598"/>
    <n v="140300"/>
    <n v="5112"/>
    <n v="3.6"/>
    <x v="0"/>
    <x v="17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x v="589"/>
    <x v="599"/>
    <n v="100"/>
    <n v="5"/>
    <n v="5"/>
    <x v="0"/>
    <x v="49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x v="590"/>
    <x v="600"/>
    <n v="6300"/>
    <n v="13018"/>
    <n v="206.6"/>
    <x v="1"/>
    <x v="346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x v="591"/>
    <x v="601"/>
    <n v="71100"/>
    <n v="91176"/>
    <n v="128.19999999999999"/>
    <x v="1"/>
    <x v="413"/>
    <n v="79.98"/>
    <s v="US"/>
    <s v="USD"/>
    <n v="1433480400"/>
    <n v="1434430800"/>
    <b v="0"/>
    <b v="0"/>
    <s v="theater/plays"/>
    <x v="3"/>
    <s v="plays"/>
    <x v="62"/>
    <d v="2015-06-16T05:00:00"/>
  </r>
  <r>
    <n v="603"/>
    <x v="592"/>
    <x v="602"/>
    <n v="5300"/>
    <n v="6342"/>
    <n v="119.7"/>
    <x v="1"/>
    <x v="408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x v="593"/>
    <x v="603"/>
    <n v="88700"/>
    <n v="151438"/>
    <n v="170.7"/>
    <x v="1"/>
    <x v="414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x v="594"/>
    <x v="604"/>
    <n v="3300"/>
    <n v="6178"/>
    <n v="187.2"/>
    <x v="1"/>
    <x v="3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x v="595"/>
    <x v="605"/>
    <n v="3400"/>
    <n v="6405"/>
    <n v="188.4"/>
    <x v="1"/>
    <x v="415"/>
    <n v="40.03"/>
    <s v="GB"/>
    <s v="GBP"/>
    <n v="1457330400"/>
    <n v="1458277200"/>
    <b v="0"/>
    <b v="0"/>
    <s v="music/rock"/>
    <x v="1"/>
    <s v="rock"/>
    <x v="558"/>
    <d v="2016-03-18T05:00:00"/>
  </r>
  <r>
    <n v="607"/>
    <x v="596"/>
    <x v="606"/>
    <n v="137600"/>
    <n v="180667"/>
    <n v="131.30000000000001"/>
    <x v="1"/>
    <x v="416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x v="597"/>
    <x v="607"/>
    <n v="3900"/>
    <n v="11075"/>
    <n v="284"/>
    <x v="1"/>
    <x v="417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x v="598"/>
    <x v="608"/>
    <n v="10000"/>
    <n v="12042"/>
    <n v="120.4"/>
    <x v="1"/>
    <x v="124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x v="599"/>
    <x v="609"/>
    <n v="42800"/>
    <n v="179356"/>
    <n v="419.1"/>
    <x v="1"/>
    <x v="418"/>
    <n v="28"/>
    <s v="US"/>
    <s v="USD"/>
    <n v="1355637600"/>
    <n v="1356847200"/>
    <b v="0"/>
    <b v="0"/>
    <s v="theater/plays"/>
    <x v="3"/>
    <s v="plays"/>
    <x v="561"/>
    <d v="2012-12-30T06:00:00"/>
  </r>
  <r>
    <n v="611"/>
    <x v="600"/>
    <x v="610"/>
    <n v="8200"/>
    <n v="1136"/>
    <n v="13.9"/>
    <x v="3"/>
    <x v="27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x v="601"/>
    <x v="611"/>
    <n v="6200"/>
    <n v="8645"/>
    <n v="139.4"/>
    <x v="1"/>
    <x v="325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x v="602"/>
    <x v="612"/>
    <n v="1100"/>
    <n v="1914"/>
    <n v="174"/>
    <x v="1"/>
    <x v="150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x v="603"/>
    <x v="613"/>
    <n v="26500"/>
    <n v="41205"/>
    <n v="155.5"/>
    <x v="1"/>
    <x v="419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x v="604"/>
    <x v="614"/>
    <n v="8500"/>
    <n v="14488"/>
    <n v="170.4"/>
    <x v="1"/>
    <x v="73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x v="605"/>
    <x v="615"/>
    <n v="6400"/>
    <n v="12129"/>
    <n v="189.5"/>
    <x v="1"/>
    <x v="202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x v="606"/>
    <x v="616"/>
    <n v="1400"/>
    <n v="3496"/>
    <n v="249.7"/>
    <x v="1"/>
    <x v="12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x v="607"/>
    <x v="617"/>
    <n v="198600"/>
    <n v="97037"/>
    <n v="48.9"/>
    <x v="0"/>
    <x v="420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x v="608"/>
    <x v="618"/>
    <n v="195900"/>
    <n v="55757"/>
    <n v="28.5"/>
    <x v="0"/>
    <x v="355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x v="609"/>
    <x v="619"/>
    <n v="4300"/>
    <n v="11525"/>
    <n v="268"/>
    <x v="1"/>
    <x v="5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x v="610"/>
    <x v="620"/>
    <n v="25600"/>
    <n v="158669"/>
    <n v="619.79999999999995"/>
    <x v="1"/>
    <x v="421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x v="611"/>
    <x v="621"/>
    <n v="189000"/>
    <n v="5916"/>
    <n v="3.1"/>
    <x v="0"/>
    <x v="251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x v="612"/>
    <x v="622"/>
    <n v="94300"/>
    <n v="150806"/>
    <n v="159.9"/>
    <x v="1"/>
    <x v="422"/>
    <n v="56"/>
    <s v="GB"/>
    <s v="GBP"/>
    <n v="1437022800"/>
    <n v="1437454800"/>
    <b v="0"/>
    <b v="0"/>
    <s v="theater/plays"/>
    <x v="3"/>
    <s v="plays"/>
    <x v="574"/>
    <d v="2015-07-21T05:00:00"/>
  </r>
  <r>
    <n v="624"/>
    <x v="613"/>
    <x v="623"/>
    <n v="5100"/>
    <n v="14249"/>
    <n v="279.39999999999998"/>
    <x v="1"/>
    <x v="423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x v="614"/>
    <x v="624"/>
    <n v="7500"/>
    <n v="5803"/>
    <n v="77.400000000000006"/>
    <x v="0"/>
    <x v="197"/>
    <n v="93.6"/>
    <s v="US"/>
    <s v="USD"/>
    <n v="1580104800"/>
    <n v="1581314400"/>
    <b v="0"/>
    <b v="0"/>
    <s v="theater/plays"/>
    <x v="3"/>
    <s v="plays"/>
    <x v="575"/>
    <d v="2020-02-10T06:00:00"/>
  </r>
  <r>
    <n v="626"/>
    <x v="615"/>
    <x v="625"/>
    <n v="6400"/>
    <n v="13205"/>
    <n v="206.3"/>
    <x v="1"/>
    <x v="288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x v="616"/>
    <x v="626"/>
    <n v="1600"/>
    <n v="11108"/>
    <n v="694.3"/>
    <x v="1"/>
    <x v="110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x v="617"/>
    <x v="627"/>
    <n v="1900"/>
    <n v="2884"/>
    <n v="151.80000000000001"/>
    <x v="1"/>
    <x v="87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x v="618"/>
    <x v="628"/>
    <n v="85900"/>
    <n v="55476"/>
    <n v="64.599999999999994"/>
    <x v="0"/>
    <x v="424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x v="619"/>
    <x v="629"/>
    <n v="9500"/>
    <n v="5973"/>
    <n v="62.9"/>
    <x v="3"/>
    <x v="215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x v="620"/>
    <x v="630"/>
    <n v="59200"/>
    <n v="183756"/>
    <n v="310.39999999999998"/>
    <x v="1"/>
    <x v="425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x v="621"/>
    <x v="631"/>
    <n v="72100"/>
    <n v="30902"/>
    <n v="42.9"/>
    <x v="2"/>
    <x v="426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x v="622"/>
    <x v="632"/>
    <n v="6700"/>
    <n v="5569"/>
    <n v="83.1"/>
    <x v="0"/>
    <x v="339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x v="623"/>
    <x v="633"/>
    <n v="118200"/>
    <n v="92824"/>
    <n v="78.5"/>
    <x v="3"/>
    <x v="427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x v="624"/>
    <x v="634"/>
    <n v="139000"/>
    <n v="158590"/>
    <n v="114.1"/>
    <x v="1"/>
    <x v="428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x v="625"/>
    <x v="635"/>
    <n v="197700"/>
    <n v="127591"/>
    <n v="64.5"/>
    <x v="0"/>
    <x v="429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x v="626"/>
    <x v="636"/>
    <n v="8500"/>
    <n v="6750"/>
    <n v="79.400000000000006"/>
    <x v="0"/>
    <x v="167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x v="627"/>
    <x v="637"/>
    <n v="81600"/>
    <n v="9318"/>
    <n v="11.4"/>
    <x v="0"/>
    <x v="115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x v="628"/>
    <x v="638"/>
    <n v="8600"/>
    <n v="4832"/>
    <n v="56.2"/>
    <x v="2"/>
    <x v="430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x v="629"/>
    <x v="639"/>
    <n v="119800"/>
    <n v="19769"/>
    <n v="16.5"/>
    <x v="0"/>
    <x v="431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x v="630"/>
    <x v="640"/>
    <n v="9400"/>
    <n v="11277"/>
    <n v="120"/>
    <x v="1"/>
    <x v="346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x v="631"/>
    <x v="641"/>
    <n v="9200"/>
    <n v="13382"/>
    <n v="145.5"/>
    <x v="1"/>
    <x v="30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x v="632"/>
    <x v="642"/>
    <n v="14900"/>
    <n v="32986"/>
    <n v="221.4"/>
    <x v="1"/>
    <x v="432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x v="633"/>
    <x v="643"/>
    <n v="169400"/>
    <n v="81984"/>
    <n v="48.4"/>
    <x v="0"/>
    <x v="433"/>
    <n v="28"/>
    <s v="CA"/>
    <s v="CAD"/>
    <n v="1545112800"/>
    <n v="1546495200"/>
    <b v="0"/>
    <b v="0"/>
    <s v="theater/plays"/>
    <x v="3"/>
    <s v="plays"/>
    <x v="593"/>
    <d v="2019-01-03T06:00:00"/>
  </r>
  <r>
    <n v="645"/>
    <x v="634"/>
    <x v="644"/>
    <n v="192100"/>
    <n v="178483"/>
    <n v="92.9"/>
    <x v="0"/>
    <x v="434"/>
    <n v="38"/>
    <s v="US"/>
    <s v="USD"/>
    <n v="1537938000"/>
    <n v="1539752400"/>
    <b v="0"/>
    <b v="1"/>
    <s v="music/rock"/>
    <x v="1"/>
    <s v="rock"/>
    <x v="594"/>
    <d v="2018-10-17T05:00:00"/>
  </r>
  <r>
    <n v="646"/>
    <x v="635"/>
    <x v="645"/>
    <n v="98700"/>
    <n v="87448"/>
    <n v="88.6"/>
    <x v="0"/>
    <x v="43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x v="636"/>
    <x v="646"/>
    <n v="4500"/>
    <n v="1863"/>
    <n v="41.4"/>
    <x v="0"/>
    <x v="6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x v="637"/>
    <x v="647"/>
    <n v="98600"/>
    <n v="62174"/>
    <n v="63.1"/>
    <x v="3"/>
    <x v="419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x v="638"/>
    <x v="648"/>
    <n v="121700"/>
    <n v="59003"/>
    <n v="48.5"/>
    <x v="0"/>
    <x v="436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x v="639"/>
    <x v="649"/>
    <n v="100"/>
    <n v="2"/>
    <n v="2"/>
    <x v="0"/>
    <x v="49"/>
    <n v="2"/>
    <s v="US"/>
    <s v="USD"/>
    <n v="1404795600"/>
    <n v="1407128400"/>
    <b v="0"/>
    <b v="0"/>
    <s v="music/jazz"/>
    <x v="1"/>
    <s v="jazz"/>
    <x v="599"/>
    <d v="2014-08-04T05:00:00"/>
  </r>
  <r>
    <n v="651"/>
    <x v="640"/>
    <x v="650"/>
    <n v="196700"/>
    <n v="174039"/>
    <n v="88.5"/>
    <x v="0"/>
    <x v="437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x v="641"/>
    <x v="651"/>
    <n v="10000"/>
    <n v="12684"/>
    <n v="126.8"/>
    <x v="1"/>
    <x v="438"/>
    <n v="31.01"/>
    <s v="US"/>
    <s v="USD"/>
    <n v="1470373200"/>
    <n v="1474088400"/>
    <b v="0"/>
    <b v="0"/>
    <s v="technology/web"/>
    <x v="2"/>
    <s v="web"/>
    <x v="601"/>
    <d v="2016-09-17T05:00:00"/>
  </r>
  <r>
    <n v="653"/>
    <x v="642"/>
    <x v="652"/>
    <n v="600"/>
    <n v="14033"/>
    <n v="2338.8000000000002"/>
    <x v="1"/>
    <x v="439"/>
    <n v="59.97"/>
    <s v="US"/>
    <s v="USD"/>
    <n v="1460091600"/>
    <n v="1460264400"/>
    <b v="0"/>
    <b v="0"/>
    <s v="technology/web"/>
    <x v="2"/>
    <s v="web"/>
    <x v="602"/>
    <d v="2016-04-10T05:00:00"/>
  </r>
  <r>
    <n v="654"/>
    <x v="643"/>
    <x v="653"/>
    <n v="35000"/>
    <n v="177936"/>
    <n v="508.4"/>
    <x v="1"/>
    <x v="440"/>
    <n v="59"/>
    <s v="US"/>
    <s v="USD"/>
    <n v="1440392400"/>
    <n v="1440824400"/>
    <b v="0"/>
    <b v="0"/>
    <s v="music/metal"/>
    <x v="1"/>
    <s v="metal"/>
    <x v="335"/>
    <d v="2015-08-29T05:00:00"/>
  </r>
  <r>
    <n v="655"/>
    <x v="644"/>
    <x v="654"/>
    <n v="6900"/>
    <n v="13212"/>
    <n v="191.5"/>
    <x v="1"/>
    <x v="441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x v="645"/>
    <x v="655"/>
    <n v="118400"/>
    <n v="49879"/>
    <n v="42.1"/>
    <x v="0"/>
    <x v="442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x v="646"/>
    <x v="656"/>
    <n v="10000"/>
    <n v="824"/>
    <n v="8.1999999999999993"/>
    <x v="0"/>
    <x v="443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x v="647"/>
    <x v="657"/>
    <n v="52600"/>
    <n v="31594"/>
    <n v="60.1"/>
    <x v="3"/>
    <x v="444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x v="648"/>
    <x v="658"/>
    <n v="120700"/>
    <n v="57010"/>
    <n v="47.2"/>
    <x v="0"/>
    <x v="424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x v="649"/>
    <x v="659"/>
    <n v="9100"/>
    <n v="7438"/>
    <n v="81.7"/>
    <x v="0"/>
    <x v="385"/>
    <n v="96.6"/>
    <s v="US"/>
    <s v="USD"/>
    <n v="1440133200"/>
    <n v="1440910800"/>
    <b v="1"/>
    <b v="0"/>
    <s v="theater/plays"/>
    <x v="3"/>
    <s v="plays"/>
    <x v="607"/>
    <d v="2015-08-30T05:00:00"/>
  </r>
  <r>
    <n v="661"/>
    <x v="650"/>
    <x v="660"/>
    <n v="106800"/>
    <n v="57872"/>
    <n v="54.2"/>
    <x v="0"/>
    <x v="445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x v="651"/>
    <x v="661"/>
    <n v="9100"/>
    <n v="8906"/>
    <n v="97.9"/>
    <x v="0"/>
    <x v="54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x v="652"/>
    <x v="662"/>
    <n v="10000"/>
    <n v="7724"/>
    <n v="77.2"/>
    <x v="0"/>
    <x v="215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x v="327"/>
    <x v="663"/>
    <n v="79400"/>
    <n v="26571"/>
    <n v="33.5"/>
    <x v="0"/>
    <x v="446"/>
    <n v="25"/>
    <s v="US"/>
    <s v="USD"/>
    <n v="1329717600"/>
    <n v="1330581600"/>
    <b v="0"/>
    <b v="0"/>
    <s v="music/jazz"/>
    <x v="1"/>
    <s v="jazz"/>
    <x v="541"/>
    <d v="2012-03-01T06:00:00"/>
  </r>
  <r>
    <n v="665"/>
    <x v="653"/>
    <x v="664"/>
    <n v="5100"/>
    <n v="12219"/>
    <n v="239.6"/>
    <x v="1"/>
    <x v="447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x v="654"/>
    <x v="665"/>
    <n v="3100"/>
    <n v="1985"/>
    <n v="64"/>
    <x v="3"/>
    <x v="270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x v="655"/>
    <x v="666"/>
    <n v="6900"/>
    <n v="12155"/>
    <n v="176.2"/>
    <x v="1"/>
    <x v="448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x v="656"/>
    <x v="667"/>
    <n v="27500"/>
    <n v="5593"/>
    <n v="20.3"/>
    <x v="0"/>
    <x v="70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x v="657"/>
    <x v="668"/>
    <n v="48800"/>
    <n v="175020"/>
    <n v="358.6"/>
    <x v="1"/>
    <x v="449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x v="635"/>
    <x v="669"/>
    <n v="16200"/>
    <n v="75955"/>
    <n v="468.9"/>
    <x v="1"/>
    <x v="450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x v="658"/>
    <x v="670"/>
    <n v="97600"/>
    <n v="119127"/>
    <n v="122.1"/>
    <x v="1"/>
    <x v="451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x v="659"/>
    <x v="671"/>
    <n v="197900"/>
    <n v="110689"/>
    <n v="55.9"/>
    <x v="0"/>
    <x v="452"/>
    <n v="25"/>
    <s v="AU"/>
    <s v="AUD"/>
    <n v="1521608400"/>
    <n v="1522472400"/>
    <b v="0"/>
    <b v="0"/>
    <s v="theater/plays"/>
    <x v="3"/>
    <s v="plays"/>
    <x v="617"/>
    <d v="2018-03-31T05:00:00"/>
  </r>
  <r>
    <n v="673"/>
    <x v="660"/>
    <x v="672"/>
    <n v="5600"/>
    <n v="2445"/>
    <n v="43.7"/>
    <x v="0"/>
    <x v="125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x v="661"/>
    <x v="673"/>
    <n v="170700"/>
    <n v="57250"/>
    <n v="33.5"/>
    <x v="3"/>
    <x v="453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x v="662"/>
    <x v="674"/>
    <n v="9700"/>
    <n v="11929"/>
    <n v="123"/>
    <x v="1"/>
    <x v="269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x v="663"/>
    <x v="675"/>
    <n v="62300"/>
    <n v="118214"/>
    <n v="189.7"/>
    <x v="1"/>
    <x v="454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x v="664"/>
    <x v="676"/>
    <n v="5300"/>
    <n v="4432"/>
    <n v="83.6"/>
    <x v="0"/>
    <x v="4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x v="665"/>
    <x v="677"/>
    <n v="99500"/>
    <n v="17879"/>
    <n v="18"/>
    <x v="3"/>
    <x v="45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x v="307"/>
    <x v="678"/>
    <n v="1400"/>
    <n v="14511"/>
    <n v="1036.5"/>
    <x v="1"/>
    <x v="456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x v="666"/>
    <x v="679"/>
    <n v="145600"/>
    <n v="141822"/>
    <n v="97.4"/>
    <x v="0"/>
    <x v="457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x v="667"/>
    <x v="680"/>
    <n v="184100"/>
    <n v="159037"/>
    <n v="86.4"/>
    <x v="0"/>
    <x v="458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x v="668"/>
    <x v="681"/>
    <n v="5400"/>
    <n v="8109"/>
    <n v="150.19999999999999"/>
    <x v="1"/>
    <x v="459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x v="669"/>
    <x v="682"/>
    <n v="2300"/>
    <n v="8244"/>
    <n v="358.4"/>
    <x v="1"/>
    <x v="98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x v="670"/>
    <x v="683"/>
    <n v="1400"/>
    <n v="7600"/>
    <n v="542.9"/>
    <x v="1"/>
    <x v="46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x v="671"/>
    <x v="684"/>
    <n v="140000"/>
    <n v="94501"/>
    <n v="67.5"/>
    <x v="0"/>
    <x v="461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x v="672"/>
    <x v="685"/>
    <n v="7500"/>
    <n v="14381"/>
    <n v="191.7"/>
    <x v="1"/>
    <x v="38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x v="673"/>
    <x v="686"/>
    <n v="1500"/>
    <n v="13980"/>
    <n v="932"/>
    <x v="1"/>
    <x v="462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x v="674"/>
    <x v="687"/>
    <n v="2900"/>
    <n v="12449"/>
    <n v="429.3"/>
    <x v="1"/>
    <x v="463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x v="675"/>
    <x v="688"/>
    <n v="7300"/>
    <n v="7348"/>
    <n v="100.7"/>
    <x v="1"/>
    <x v="464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x v="676"/>
    <x v="689"/>
    <n v="3600"/>
    <n v="8158"/>
    <n v="226.6"/>
    <x v="1"/>
    <x v="257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x v="677"/>
    <x v="690"/>
    <n v="5000"/>
    <n v="7119"/>
    <n v="142.4"/>
    <x v="1"/>
    <x v="465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x v="678"/>
    <x v="691"/>
    <n v="6000"/>
    <n v="5438"/>
    <n v="90.6"/>
    <x v="0"/>
    <x v="385"/>
    <n v="70.62"/>
    <s v="GB"/>
    <s v="GBP"/>
    <n v="1562648400"/>
    <n v="1564203600"/>
    <b v="0"/>
    <b v="0"/>
    <s v="music/rock"/>
    <x v="1"/>
    <s v="rock"/>
    <x v="636"/>
    <d v="2019-07-27T05:00:00"/>
  </r>
  <r>
    <n v="693"/>
    <x v="679"/>
    <x v="692"/>
    <n v="180400"/>
    <n v="115396"/>
    <n v="64"/>
    <x v="0"/>
    <x v="466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x v="680"/>
    <x v="693"/>
    <n v="9100"/>
    <n v="7656"/>
    <n v="84.1"/>
    <x v="0"/>
    <x v="467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x v="681"/>
    <x v="694"/>
    <n v="9200"/>
    <n v="12322"/>
    <n v="133.9"/>
    <x v="1"/>
    <x v="468"/>
    <n v="62.87"/>
    <s v="IT"/>
    <s v="EUR"/>
    <n v="1447480800"/>
    <n v="1448863200"/>
    <b v="1"/>
    <b v="0"/>
    <s v="music/rock"/>
    <x v="1"/>
    <s v="rock"/>
    <x v="639"/>
    <d v="2015-11-30T06:00:00"/>
  </r>
  <r>
    <n v="696"/>
    <x v="682"/>
    <x v="695"/>
    <n v="164100"/>
    <n v="96888"/>
    <n v="59"/>
    <x v="0"/>
    <x v="46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x v="683"/>
    <x v="696"/>
    <n v="128900"/>
    <n v="196960"/>
    <n v="152.80000000000001"/>
    <x v="1"/>
    <x v="470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x v="684"/>
    <x v="697"/>
    <n v="42100"/>
    <n v="188057"/>
    <n v="446.7"/>
    <x v="1"/>
    <x v="471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x v="196"/>
    <x v="698"/>
    <n v="7400"/>
    <n v="6245"/>
    <n v="84.4"/>
    <x v="0"/>
    <x v="75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x v="685"/>
    <x v="699"/>
    <n v="100"/>
    <n v="3"/>
    <n v="3"/>
    <x v="0"/>
    <x v="49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x v="686"/>
    <x v="700"/>
    <n v="52000"/>
    <n v="91014"/>
    <n v="175"/>
    <x v="1"/>
    <x v="472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x v="687"/>
    <x v="701"/>
    <n v="8700"/>
    <n v="4710"/>
    <n v="54.1"/>
    <x v="0"/>
    <x v="100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x v="688"/>
    <x v="702"/>
    <n v="63400"/>
    <n v="197728"/>
    <n v="311.89999999999998"/>
    <x v="1"/>
    <x v="473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x v="689"/>
    <x v="703"/>
    <n v="8700"/>
    <n v="10682"/>
    <n v="122.8"/>
    <x v="1"/>
    <x v="220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x v="690"/>
    <x v="704"/>
    <n v="169700"/>
    <n v="168048"/>
    <n v="99"/>
    <x v="0"/>
    <x v="474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x v="691"/>
    <x v="705"/>
    <n v="108400"/>
    <n v="138586"/>
    <n v="127.8"/>
    <x v="1"/>
    <x v="47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x v="692"/>
    <x v="706"/>
    <n v="7300"/>
    <n v="11579"/>
    <n v="158.6"/>
    <x v="1"/>
    <x v="170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x v="693"/>
    <x v="707"/>
    <n v="1700"/>
    <n v="12020"/>
    <n v="707.1"/>
    <x v="1"/>
    <x v="231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x v="694"/>
    <x v="708"/>
    <n v="9800"/>
    <n v="13954"/>
    <n v="142.4"/>
    <x v="1"/>
    <x v="129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x v="695"/>
    <x v="709"/>
    <n v="4300"/>
    <n v="6358"/>
    <n v="147.9"/>
    <x v="1"/>
    <x v="476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x v="696"/>
    <x v="710"/>
    <n v="6200"/>
    <n v="1260"/>
    <n v="20.3"/>
    <x v="0"/>
    <x v="443"/>
    <n v="90"/>
    <s v="IT"/>
    <s v="EUR"/>
    <n v="1453615200"/>
    <n v="1453788000"/>
    <b v="1"/>
    <b v="1"/>
    <s v="theater/plays"/>
    <x v="3"/>
    <s v="plays"/>
    <x v="248"/>
    <d v="2016-01-26T06:00:00"/>
  </r>
  <r>
    <n v="712"/>
    <x v="697"/>
    <x v="711"/>
    <n v="800"/>
    <n v="14725"/>
    <n v="1840.6"/>
    <x v="1"/>
    <x v="381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x v="698"/>
    <x v="712"/>
    <n v="6900"/>
    <n v="11174"/>
    <n v="161.9"/>
    <x v="1"/>
    <x v="459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x v="699"/>
    <x v="713"/>
    <n v="38500"/>
    <n v="182036"/>
    <n v="472.8"/>
    <x v="1"/>
    <x v="477"/>
    <n v="101.98"/>
    <s v="US"/>
    <s v="USD"/>
    <n v="1408424400"/>
    <n v="1408510800"/>
    <b v="0"/>
    <b v="0"/>
    <s v="music/rock"/>
    <x v="1"/>
    <s v="rock"/>
    <x v="1"/>
    <d v="2014-08-20T05:00:00"/>
  </r>
  <r>
    <n v="715"/>
    <x v="700"/>
    <x v="714"/>
    <n v="118000"/>
    <n v="28870"/>
    <n v="24.5"/>
    <x v="0"/>
    <x v="478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x v="701"/>
    <x v="715"/>
    <n v="2000"/>
    <n v="10353"/>
    <n v="517.70000000000005"/>
    <x v="1"/>
    <x v="144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x v="702"/>
    <x v="716"/>
    <n v="5600"/>
    <n v="13868"/>
    <n v="247.6"/>
    <x v="1"/>
    <x v="479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x v="703"/>
    <x v="717"/>
    <n v="8300"/>
    <n v="8317"/>
    <n v="100.2"/>
    <x v="1"/>
    <x v="480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x v="704"/>
    <x v="718"/>
    <n v="6900"/>
    <n v="10557"/>
    <n v="153"/>
    <x v="1"/>
    <x v="300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x v="705"/>
    <x v="719"/>
    <n v="8700"/>
    <n v="3227"/>
    <n v="37.1"/>
    <x v="3"/>
    <x v="63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x v="706"/>
    <x v="720"/>
    <n v="123600"/>
    <n v="5429"/>
    <n v="4.4000000000000004"/>
    <x v="3"/>
    <x v="101"/>
    <n v="90.48"/>
    <s v="US"/>
    <s v="USD"/>
    <n v="1522818000"/>
    <n v="1523336400"/>
    <b v="0"/>
    <b v="0"/>
    <s v="music/rock"/>
    <x v="1"/>
    <s v="rock"/>
    <x v="657"/>
    <d v="2018-04-10T05:00:00"/>
  </r>
  <r>
    <n v="722"/>
    <x v="707"/>
    <x v="721"/>
    <n v="48500"/>
    <n v="75906"/>
    <n v="156.5"/>
    <x v="1"/>
    <x v="481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x v="708"/>
    <x v="722"/>
    <n v="4900"/>
    <n v="13250"/>
    <n v="270.39999999999998"/>
    <x v="1"/>
    <x v="358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x v="709"/>
    <x v="723"/>
    <n v="8400"/>
    <n v="11261"/>
    <n v="134.1"/>
    <x v="1"/>
    <x v="246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x v="710"/>
    <x v="724"/>
    <n v="193200"/>
    <n v="97369"/>
    <n v="50.4"/>
    <x v="0"/>
    <x v="482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x v="711"/>
    <x v="725"/>
    <n v="54300"/>
    <n v="48227"/>
    <n v="88.8"/>
    <x v="3"/>
    <x v="168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x v="712"/>
    <x v="726"/>
    <n v="8900"/>
    <n v="14685"/>
    <n v="165"/>
    <x v="1"/>
    <x v="483"/>
    <n v="81.13"/>
    <s v="US"/>
    <s v="USD"/>
    <n v="1547964000"/>
    <n v="1552971600"/>
    <b v="0"/>
    <b v="0"/>
    <s v="technology/web"/>
    <x v="2"/>
    <s v="web"/>
    <x v="4"/>
    <d v="2019-03-19T05:00:00"/>
  </r>
  <r>
    <n v="728"/>
    <x v="713"/>
    <x v="727"/>
    <n v="4200"/>
    <n v="735"/>
    <n v="17.5"/>
    <x v="0"/>
    <x v="234"/>
    <n v="73.5"/>
    <s v="US"/>
    <s v="USD"/>
    <n v="1464152400"/>
    <n v="1465102800"/>
    <b v="0"/>
    <b v="0"/>
    <s v="theater/plays"/>
    <x v="3"/>
    <s v="plays"/>
    <x v="662"/>
    <d v="2016-06-05T05:00:00"/>
  </r>
  <r>
    <n v="729"/>
    <x v="714"/>
    <x v="728"/>
    <n v="5600"/>
    <n v="10397"/>
    <n v="185.7"/>
    <x v="1"/>
    <x v="393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x v="715"/>
    <x v="729"/>
    <n v="28800"/>
    <n v="118847"/>
    <n v="412.7"/>
    <x v="1"/>
    <x v="130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x v="716"/>
    <x v="730"/>
    <n v="8000"/>
    <n v="7220"/>
    <n v="90.3"/>
    <x v="3"/>
    <x v="3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x v="717"/>
    <x v="731"/>
    <n v="117000"/>
    <n v="107622"/>
    <n v="92"/>
    <x v="0"/>
    <x v="484"/>
    <n v="96.01"/>
    <s v="US"/>
    <s v="USD"/>
    <n v="1490158800"/>
    <n v="1492146000"/>
    <b v="0"/>
    <b v="1"/>
    <s v="music/rock"/>
    <x v="1"/>
    <s v="rock"/>
    <x v="666"/>
    <d v="2017-04-14T05:00:00"/>
  </r>
  <r>
    <n v="733"/>
    <x v="718"/>
    <x v="732"/>
    <n v="15800"/>
    <n v="83267"/>
    <n v="527"/>
    <x v="1"/>
    <x v="485"/>
    <n v="84.97"/>
    <s v="US"/>
    <s v="USD"/>
    <n v="1406178000"/>
    <n v="1407301200"/>
    <b v="0"/>
    <b v="0"/>
    <s v="music/metal"/>
    <x v="1"/>
    <s v="metal"/>
    <x v="43"/>
    <d v="2014-08-06T05:00:00"/>
  </r>
  <r>
    <n v="734"/>
    <x v="719"/>
    <x v="733"/>
    <n v="4200"/>
    <n v="13404"/>
    <n v="319.10000000000002"/>
    <x v="1"/>
    <x v="48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x v="720"/>
    <x v="734"/>
    <n v="37100"/>
    <n v="131404"/>
    <n v="354.2"/>
    <x v="1"/>
    <x v="487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x v="721"/>
    <x v="735"/>
    <n v="7700"/>
    <n v="2533"/>
    <n v="32.9"/>
    <x v="3"/>
    <x v="226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x v="722"/>
    <x v="736"/>
    <n v="3700"/>
    <n v="5028"/>
    <n v="135.9"/>
    <x v="1"/>
    <x v="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x v="486"/>
    <x v="737"/>
    <n v="74700"/>
    <n v="1557"/>
    <n v="2.1"/>
    <x v="0"/>
    <x v="27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x v="723"/>
    <x v="738"/>
    <n v="10000"/>
    <n v="6100"/>
    <n v="61"/>
    <x v="0"/>
    <x v="27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x v="724"/>
    <x v="739"/>
    <n v="5300"/>
    <n v="1592"/>
    <n v="30"/>
    <x v="0"/>
    <x v="3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x v="287"/>
    <x v="740"/>
    <n v="1200"/>
    <n v="14150"/>
    <n v="1179.2"/>
    <x v="1"/>
    <x v="406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x v="725"/>
    <x v="741"/>
    <n v="1200"/>
    <n v="13513"/>
    <n v="1126.0999999999999"/>
    <x v="1"/>
    <x v="393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x v="726"/>
    <x v="742"/>
    <n v="3900"/>
    <n v="504"/>
    <n v="12.9"/>
    <x v="0"/>
    <x v="68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x v="727"/>
    <x v="743"/>
    <n v="2000"/>
    <n v="14240"/>
    <n v="712"/>
    <x v="1"/>
    <x v="382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x v="728"/>
    <x v="744"/>
    <n v="6900"/>
    <n v="2091"/>
    <n v="30.3"/>
    <x v="0"/>
    <x v="298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x v="729"/>
    <x v="745"/>
    <n v="55800"/>
    <n v="118580"/>
    <n v="212.5"/>
    <x v="1"/>
    <x v="488"/>
    <n v="35"/>
    <s v="US"/>
    <s v="USD"/>
    <n v="1318136400"/>
    <n v="1318568400"/>
    <b v="0"/>
    <b v="0"/>
    <s v="technology/web"/>
    <x v="2"/>
    <s v="web"/>
    <x v="678"/>
    <d v="2011-10-14T05:00:00"/>
  </r>
  <r>
    <n v="747"/>
    <x v="730"/>
    <x v="746"/>
    <n v="4900"/>
    <n v="11214"/>
    <n v="228.9"/>
    <x v="1"/>
    <x v="489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x v="731"/>
    <x v="747"/>
    <n v="194900"/>
    <n v="68137"/>
    <n v="35"/>
    <x v="3"/>
    <x v="490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x v="732"/>
    <x v="748"/>
    <n v="8600"/>
    <n v="13527"/>
    <n v="157.30000000000001"/>
    <x v="1"/>
    <x v="491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x v="733"/>
    <x v="749"/>
    <n v="100"/>
    <n v="1"/>
    <n v="1"/>
    <x v="0"/>
    <x v="49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x v="734"/>
    <x v="750"/>
    <n v="3600"/>
    <n v="8363"/>
    <n v="232.3"/>
    <x v="1"/>
    <x v="492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x v="735"/>
    <x v="751"/>
    <n v="5800"/>
    <n v="5362"/>
    <n v="92.4"/>
    <x v="3"/>
    <x v="493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x v="736"/>
    <x v="752"/>
    <n v="4700"/>
    <n v="12065"/>
    <n v="256.7"/>
    <x v="1"/>
    <x v="231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x v="737"/>
    <x v="753"/>
    <n v="70400"/>
    <n v="118603"/>
    <n v="168.5"/>
    <x v="1"/>
    <x v="494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x v="738"/>
    <x v="754"/>
    <n v="4500"/>
    <n v="7496"/>
    <n v="166.6"/>
    <x v="1"/>
    <x v="495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x v="739"/>
    <x v="755"/>
    <n v="1300"/>
    <n v="10037"/>
    <n v="772.1"/>
    <x v="1"/>
    <x v="496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x v="740"/>
    <x v="756"/>
    <n v="1400"/>
    <n v="5696"/>
    <n v="406.9"/>
    <x v="1"/>
    <x v="493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x v="741"/>
    <x v="757"/>
    <n v="29600"/>
    <n v="167005"/>
    <n v="564.20000000000005"/>
    <x v="1"/>
    <x v="497"/>
    <n v="110.02"/>
    <s v="CA"/>
    <s v="CAD"/>
    <n v="1414126800"/>
    <n v="1414904400"/>
    <b v="0"/>
    <b v="0"/>
    <s v="music/rock"/>
    <x v="1"/>
    <s v="rock"/>
    <x v="688"/>
    <d v="2014-11-02T05:00:00"/>
  </r>
  <r>
    <n v="759"/>
    <x v="742"/>
    <x v="758"/>
    <n v="167500"/>
    <n v="114615"/>
    <n v="68.400000000000006"/>
    <x v="0"/>
    <x v="498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x v="743"/>
    <x v="759"/>
    <n v="48300"/>
    <n v="16592"/>
    <n v="34.4"/>
    <x v="0"/>
    <x v="155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x v="744"/>
    <x v="760"/>
    <n v="2200"/>
    <n v="14420"/>
    <n v="655.5"/>
    <x v="1"/>
    <x v="499"/>
    <n v="86.87"/>
    <s v="US"/>
    <s v="USD"/>
    <n v="1500699600"/>
    <n v="1501131600"/>
    <b v="0"/>
    <b v="0"/>
    <s v="music/rock"/>
    <x v="1"/>
    <s v="rock"/>
    <x v="691"/>
    <d v="2017-07-27T05:00:00"/>
  </r>
  <r>
    <n v="762"/>
    <x v="307"/>
    <x v="761"/>
    <n v="3500"/>
    <n v="6204"/>
    <n v="177.3"/>
    <x v="1"/>
    <x v="16"/>
    <n v="62.04"/>
    <s v="AU"/>
    <s v="AUD"/>
    <n v="1354082400"/>
    <n v="1355032800"/>
    <b v="0"/>
    <b v="0"/>
    <s v="music/jazz"/>
    <x v="1"/>
    <s v="jazz"/>
    <x v="692"/>
    <d v="2012-12-09T06:00:00"/>
  </r>
  <r>
    <n v="763"/>
    <x v="745"/>
    <x v="762"/>
    <n v="5600"/>
    <n v="6338"/>
    <n v="113.2"/>
    <x v="1"/>
    <x v="500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x v="746"/>
    <x v="763"/>
    <n v="1100"/>
    <n v="8010"/>
    <n v="728.2"/>
    <x v="1"/>
    <x v="496"/>
    <n v="54.12"/>
    <s v="US"/>
    <s v="USD"/>
    <n v="1305262800"/>
    <n v="1305954000"/>
    <b v="0"/>
    <b v="0"/>
    <s v="music/rock"/>
    <x v="1"/>
    <s v="rock"/>
    <x v="694"/>
    <d v="2011-05-21T05:00:00"/>
  </r>
  <r>
    <n v="765"/>
    <x v="747"/>
    <x v="764"/>
    <n v="3900"/>
    <n v="8125"/>
    <n v="208.3"/>
    <x v="1"/>
    <x v="40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x v="748"/>
    <x v="765"/>
    <n v="43800"/>
    <n v="13653"/>
    <n v="31.2"/>
    <x v="0"/>
    <x v="501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x v="749"/>
    <x v="766"/>
    <n v="97200"/>
    <n v="55372"/>
    <n v="57"/>
    <x v="0"/>
    <x v="502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x v="750"/>
    <x v="767"/>
    <n v="4800"/>
    <n v="11088"/>
    <n v="231"/>
    <x v="1"/>
    <x v="503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x v="751"/>
    <x v="768"/>
    <n v="125600"/>
    <n v="109106"/>
    <n v="86.9"/>
    <x v="0"/>
    <x v="504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x v="752"/>
    <x v="769"/>
    <n v="4300"/>
    <n v="11642"/>
    <n v="270.7"/>
    <x v="1"/>
    <x v="505"/>
    <n v="53.9"/>
    <s v="IT"/>
    <s v="EUR"/>
    <n v="1397451600"/>
    <n v="1398056400"/>
    <b v="0"/>
    <b v="1"/>
    <s v="theater/plays"/>
    <x v="3"/>
    <s v="plays"/>
    <x v="698"/>
    <d v="2014-04-21T05:00:00"/>
  </r>
  <r>
    <n v="771"/>
    <x v="753"/>
    <x v="770"/>
    <n v="5600"/>
    <n v="2769"/>
    <n v="49.4"/>
    <x v="3"/>
    <x v="150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x v="754"/>
    <x v="771"/>
    <n v="149600"/>
    <n v="169586"/>
    <n v="113.4"/>
    <x v="1"/>
    <x v="506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x v="755"/>
    <x v="772"/>
    <n v="53100"/>
    <n v="101185"/>
    <n v="190.6"/>
    <x v="1"/>
    <x v="507"/>
    <n v="43"/>
    <s v="US"/>
    <s v="USD"/>
    <n v="1492059600"/>
    <n v="1492923600"/>
    <b v="0"/>
    <b v="0"/>
    <s v="theater/plays"/>
    <x v="3"/>
    <s v="plays"/>
    <x v="701"/>
    <d v="2017-04-23T05:00:00"/>
  </r>
  <r>
    <n v="774"/>
    <x v="756"/>
    <x v="773"/>
    <n v="5000"/>
    <n v="6775"/>
    <n v="135.5"/>
    <x v="1"/>
    <x v="373"/>
    <n v="86.86"/>
    <s v="IT"/>
    <s v="EUR"/>
    <n v="1463979600"/>
    <n v="1467522000"/>
    <b v="0"/>
    <b v="0"/>
    <s v="technology/web"/>
    <x v="2"/>
    <s v="web"/>
    <x v="702"/>
    <d v="2016-07-03T05:00:00"/>
  </r>
  <r>
    <n v="775"/>
    <x v="757"/>
    <x v="774"/>
    <n v="9400"/>
    <n v="968"/>
    <n v="10.3"/>
    <x v="0"/>
    <x v="234"/>
    <n v="96.8"/>
    <s v="US"/>
    <s v="USD"/>
    <n v="1415253600"/>
    <n v="1416117600"/>
    <b v="0"/>
    <b v="0"/>
    <s v="music/rock"/>
    <x v="1"/>
    <s v="rock"/>
    <x v="703"/>
    <d v="2014-11-16T06:00:00"/>
  </r>
  <r>
    <n v="776"/>
    <x v="758"/>
    <x v="775"/>
    <n v="110800"/>
    <n v="72623"/>
    <n v="65.5"/>
    <x v="0"/>
    <x v="508"/>
    <n v="33"/>
    <s v="US"/>
    <s v="USD"/>
    <n v="1562216400"/>
    <n v="1563771600"/>
    <b v="0"/>
    <b v="0"/>
    <s v="theater/plays"/>
    <x v="3"/>
    <s v="plays"/>
    <x v="704"/>
    <d v="2019-07-22T05:00:00"/>
  </r>
  <r>
    <n v="777"/>
    <x v="759"/>
    <x v="776"/>
    <n v="93800"/>
    <n v="45987"/>
    <n v="49"/>
    <x v="0"/>
    <x v="103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x v="760"/>
    <x v="777"/>
    <n v="1300"/>
    <n v="10243"/>
    <n v="787.9"/>
    <x v="1"/>
    <x v="5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x v="761"/>
    <x v="778"/>
    <n v="108700"/>
    <n v="87293"/>
    <n v="80.3"/>
    <x v="0"/>
    <x v="509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x v="762"/>
    <x v="779"/>
    <n v="5100"/>
    <n v="5421"/>
    <n v="106.3"/>
    <x v="1"/>
    <x v="55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x v="763"/>
    <x v="780"/>
    <n v="8700"/>
    <n v="4414"/>
    <n v="50.7"/>
    <x v="3"/>
    <x v="75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x v="764"/>
    <x v="781"/>
    <n v="5100"/>
    <n v="10981"/>
    <n v="215.3"/>
    <x v="1"/>
    <x v="510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x v="765"/>
    <x v="782"/>
    <n v="7400"/>
    <n v="10451"/>
    <n v="141.19999999999999"/>
    <x v="1"/>
    <x v="188"/>
    <n v="75.73"/>
    <s v="US"/>
    <s v="USD"/>
    <n v="1387260000"/>
    <n v="1387864800"/>
    <b v="0"/>
    <b v="0"/>
    <s v="music/rock"/>
    <x v="1"/>
    <s v="rock"/>
    <x v="710"/>
    <d v="2013-12-24T06:00:00"/>
  </r>
  <r>
    <n v="784"/>
    <x v="766"/>
    <x v="783"/>
    <n v="88900"/>
    <n v="102535"/>
    <n v="115.3"/>
    <x v="1"/>
    <x v="511"/>
    <n v="31"/>
    <s v="US"/>
    <s v="USD"/>
    <n v="1457244000"/>
    <n v="1458190800"/>
    <b v="0"/>
    <b v="0"/>
    <s v="technology/web"/>
    <x v="2"/>
    <s v="web"/>
    <x v="711"/>
    <d v="2016-03-17T05:00:00"/>
  </r>
  <r>
    <n v="785"/>
    <x v="767"/>
    <x v="784"/>
    <n v="6700"/>
    <n v="12939"/>
    <n v="193.1"/>
    <x v="1"/>
    <x v="78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x v="768"/>
    <x v="785"/>
    <n v="1500"/>
    <n v="10946"/>
    <n v="729.7"/>
    <x v="1"/>
    <x v="512"/>
    <n v="52.88"/>
    <s v="IT"/>
    <s v="EUR"/>
    <n v="1522126800"/>
    <n v="1522731600"/>
    <b v="0"/>
    <b v="1"/>
    <s v="music/jazz"/>
    <x v="1"/>
    <s v="jazz"/>
    <x v="630"/>
    <d v="2018-04-03T05:00:00"/>
  </r>
  <r>
    <n v="787"/>
    <x v="769"/>
    <x v="786"/>
    <n v="61200"/>
    <n v="60994"/>
    <n v="99.7"/>
    <x v="0"/>
    <x v="513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x v="770"/>
    <x v="787"/>
    <n v="3600"/>
    <n v="3174"/>
    <n v="88.2"/>
    <x v="2"/>
    <x v="249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x v="771"/>
    <x v="788"/>
    <n v="9000"/>
    <n v="3351"/>
    <n v="37.200000000000003"/>
    <x v="0"/>
    <x v="430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x v="772"/>
    <x v="789"/>
    <n v="185900"/>
    <n v="56774"/>
    <n v="30.5"/>
    <x v="3"/>
    <x v="260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x v="773"/>
    <x v="790"/>
    <n v="2100"/>
    <n v="540"/>
    <n v="25.7"/>
    <x v="0"/>
    <x v="514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x v="774"/>
    <x v="791"/>
    <n v="2000"/>
    <n v="680"/>
    <n v="34"/>
    <x v="0"/>
    <x v="243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x v="775"/>
    <x v="792"/>
    <n v="1100"/>
    <n v="13045"/>
    <n v="1185.9000000000001"/>
    <x v="1"/>
    <x v="483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x v="776"/>
    <x v="793"/>
    <n v="6600"/>
    <n v="8276"/>
    <n v="125.4"/>
    <x v="1"/>
    <x v="46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x v="777"/>
    <x v="794"/>
    <n v="7100"/>
    <n v="1022"/>
    <n v="14.4"/>
    <x v="0"/>
    <x v="249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x v="778"/>
    <x v="795"/>
    <n v="7800"/>
    <n v="4275"/>
    <n v="54.8"/>
    <x v="0"/>
    <x v="373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x v="779"/>
    <x v="796"/>
    <n v="7600"/>
    <n v="8332"/>
    <n v="109.6"/>
    <x v="1"/>
    <x v="51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x v="780"/>
    <x v="797"/>
    <n v="3400"/>
    <n v="6408"/>
    <n v="188.5"/>
    <x v="1"/>
    <x v="246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x v="781"/>
    <x v="798"/>
    <n v="84500"/>
    <n v="73522"/>
    <n v="87"/>
    <x v="0"/>
    <x v="516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x v="782"/>
    <x v="799"/>
    <n v="100"/>
    <n v="1"/>
    <n v="1"/>
    <x v="0"/>
    <x v="49"/>
    <n v="1"/>
    <s v="CH"/>
    <s v="CHF"/>
    <n v="1434085200"/>
    <n v="1434430800"/>
    <b v="0"/>
    <b v="0"/>
    <s v="music/rock"/>
    <x v="1"/>
    <s v="rock"/>
    <x v="139"/>
    <d v="2015-06-16T05:00:00"/>
  </r>
  <r>
    <n v="801"/>
    <x v="783"/>
    <x v="800"/>
    <n v="2300"/>
    <n v="4667"/>
    <n v="202.9"/>
    <x v="1"/>
    <x v="88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x v="784"/>
    <x v="801"/>
    <n v="6200"/>
    <n v="12216"/>
    <n v="197"/>
    <x v="1"/>
    <x v="23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x v="785"/>
    <x v="802"/>
    <n v="6100"/>
    <n v="6527"/>
    <n v="107"/>
    <x v="1"/>
    <x v="517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x v="786"/>
    <x v="803"/>
    <n v="2600"/>
    <n v="6987"/>
    <n v="268.7"/>
    <x v="1"/>
    <x v="205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x v="787"/>
    <x v="804"/>
    <n v="9700"/>
    <n v="4932"/>
    <n v="50.8"/>
    <x v="0"/>
    <x v="109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x v="788"/>
    <x v="805"/>
    <n v="700"/>
    <n v="8262"/>
    <n v="1180.3"/>
    <x v="1"/>
    <x v="70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x v="789"/>
    <x v="806"/>
    <n v="700"/>
    <n v="1848"/>
    <n v="264"/>
    <x v="1"/>
    <x v="177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x v="790"/>
    <x v="807"/>
    <n v="5200"/>
    <n v="1583"/>
    <n v="30.4"/>
    <x v="0"/>
    <x v="161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x v="764"/>
    <x v="808"/>
    <n v="140800"/>
    <n v="88536"/>
    <n v="62.9"/>
    <x v="0"/>
    <x v="51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x v="791"/>
    <x v="809"/>
    <n v="6400"/>
    <n v="12360"/>
    <n v="193.1"/>
    <x v="1"/>
    <x v="394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x v="792"/>
    <x v="810"/>
    <n v="92500"/>
    <n v="71320"/>
    <n v="77.099999999999994"/>
    <x v="0"/>
    <x v="8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x v="793"/>
    <x v="811"/>
    <n v="59700"/>
    <n v="134640"/>
    <n v="225.5"/>
    <x v="1"/>
    <x v="519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x v="794"/>
    <x v="812"/>
    <n v="3200"/>
    <n v="7661"/>
    <n v="239.4"/>
    <x v="1"/>
    <x v="520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x v="795"/>
    <x v="813"/>
    <n v="3200"/>
    <n v="2950"/>
    <n v="92.2"/>
    <x v="0"/>
    <x v="521"/>
    <n v="81.94"/>
    <s v="DK"/>
    <s v="DKK"/>
    <n v="1464325200"/>
    <n v="1464498000"/>
    <b v="0"/>
    <b v="1"/>
    <s v="music/rock"/>
    <x v="1"/>
    <s v="rock"/>
    <x v="733"/>
    <d v="2016-05-29T05:00:00"/>
  </r>
  <r>
    <n v="815"/>
    <x v="796"/>
    <x v="814"/>
    <n v="9000"/>
    <n v="11721"/>
    <n v="130.19999999999999"/>
    <x v="1"/>
    <x v="236"/>
    <n v="64.05"/>
    <s v="CA"/>
    <s v="CAD"/>
    <n v="1511935200"/>
    <n v="1514181600"/>
    <b v="0"/>
    <b v="0"/>
    <s v="music/rock"/>
    <x v="1"/>
    <s v="rock"/>
    <x v="734"/>
    <d v="2017-12-25T06:00:00"/>
  </r>
  <r>
    <n v="816"/>
    <x v="797"/>
    <x v="815"/>
    <n v="2300"/>
    <n v="14150"/>
    <n v="615.20000000000005"/>
    <x v="1"/>
    <x v="221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x v="798"/>
    <x v="816"/>
    <n v="51300"/>
    <n v="189192"/>
    <n v="368.8"/>
    <x v="1"/>
    <x v="522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x v="311"/>
    <x v="817"/>
    <n v="700"/>
    <n v="7664"/>
    <n v="1094.9000000000001"/>
    <x v="1"/>
    <x v="464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x v="799"/>
    <x v="818"/>
    <n v="8900"/>
    <n v="4509"/>
    <n v="50.7"/>
    <x v="0"/>
    <x v="523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x v="800"/>
    <x v="819"/>
    <n v="1500"/>
    <n v="12009"/>
    <n v="800.6"/>
    <x v="1"/>
    <x v="524"/>
    <n v="43.04"/>
    <s v="GB"/>
    <s v="GBP"/>
    <n v="1532840400"/>
    <n v="1533963600"/>
    <b v="0"/>
    <b v="1"/>
    <s v="music/rock"/>
    <x v="1"/>
    <s v="rock"/>
    <x v="192"/>
    <d v="2018-08-11T05:00:00"/>
  </r>
  <r>
    <n v="821"/>
    <x v="801"/>
    <x v="820"/>
    <n v="4900"/>
    <n v="14273"/>
    <n v="291.3"/>
    <x v="1"/>
    <x v="155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x v="802"/>
    <x v="821"/>
    <n v="54000"/>
    <n v="188982"/>
    <n v="350"/>
    <x v="1"/>
    <x v="525"/>
    <n v="89.99"/>
    <s v="US"/>
    <s v="USD"/>
    <n v="1393567200"/>
    <n v="1395032400"/>
    <b v="0"/>
    <b v="0"/>
    <s v="music/rock"/>
    <x v="1"/>
    <s v="rock"/>
    <x v="739"/>
    <d v="2014-03-17T05:00:00"/>
  </r>
  <r>
    <n v="823"/>
    <x v="803"/>
    <x v="822"/>
    <n v="4100"/>
    <n v="14640"/>
    <n v="357.1"/>
    <x v="1"/>
    <x v="526"/>
    <n v="58.1"/>
    <s v="US"/>
    <s v="USD"/>
    <n v="1410325200"/>
    <n v="1412485200"/>
    <b v="1"/>
    <b v="1"/>
    <s v="music/rock"/>
    <x v="1"/>
    <s v="rock"/>
    <x v="613"/>
    <d v="2014-10-05T05:00:00"/>
  </r>
  <r>
    <n v="824"/>
    <x v="804"/>
    <x v="823"/>
    <n v="85000"/>
    <n v="107516"/>
    <n v="126.5"/>
    <x v="1"/>
    <x v="527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x v="805"/>
    <x v="824"/>
    <n v="3600"/>
    <n v="13950"/>
    <n v="387.5"/>
    <x v="1"/>
    <x v="144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x v="806"/>
    <x v="825"/>
    <n v="2800"/>
    <n v="12797"/>
    <n v="457"/>
    <x v="1"/>
    <x v="346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x v="807"/>
    <x v="826"/>
    <n v="2300"/>
    <n v="6134"/>
    <n v="266.7"/>
    <x v="1"/>
    <x v="17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x v="808"/>
    <x v="827"/>
    <n v="7100"/>
    <n v="4899"/>
    <n v="69"/>
    <x v="0"/>
    <x v="131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x v="809"/>
    <x v="828"/>
    <n v="9600"/>
    <n v="4929"/>
    <n v="51.3"/>
    <x v="0"/>
    <x v="110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x v="810"/>
    <x v="829"/>
    <n v="121600"/>
    <n v="1424"/>
    <n v="1.2"/>
    <x v="0"/>
    <x v="528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x v="811"/>
    <x v="830"/>
    <n v="97100"/>
    <n v="105817"/>
    <n v="109"/>
    <x v="1"/>
    <x v="529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x v="812"/>
    <x v="831"/>
    <n v="43200"/>
    <n v="136156"/>
    <n v="315.2"/>
    <x v="1"/>
    <x v="265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x v="813"/>
    <x v="832"/>
    <n v="6800"/>
    <n v="10723"/>
    <n v="157.69999999999999"/>
    <x v="1"/>
    <x v="34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x v="814"/>
    <x v="833"/>
    <n v="7300"/>
    <n v="11228"/>
    <n v="153.80000000000001"/>
    <x v="1"/>
    <x v="530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x v="815"/>
    <x v="834"/>
    <n v="86200"/>
    <n v="77355"/>
    <n v="89.7"/>
    <x v="0"/>
    <x v="531"/>
    <n v="44"/>
    <s v="US"/>
    <s v="USD"/>
    <n v="1425103200"/>
    <n v="1425621600"/>
    <b v="0"/>
    <b v="0"/>
    <s v="technology/web"/>
    <x v="2"/>
    <s v="web"/>
    <x v="748"/>
    <d v="2015-03-06T06:00:00"/>
  </r>
  <r>
    <n v="836"/>
    <x v="816"/>
    <x v="835"/>
    <n v="8100"/>
    <n v="6086"/>
    <n v="75.099999999999994"/>
    <x v="0"/>
    <x v="115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x v="817"/>
    <x v="836"/>
    <n v="17700"/>
    <n v="150960"/>
    <n v="852.9"/>
    <x v="1"/>
    <x v="532"/>
    <n v="84.01"/>
    <s v="US"/>
    <s v="USD"/>
    <n v="1301202000"/>
    <n v="1305867600"/>
    <b v="0"/>
    <b v="0"/>
    <s v="music/jazz"/>
    <x v="1"/>
    <s v="jazz"/>
    <x v="643"/>
    <d v="2011-05-20T05:00:00"/>
  </r>
  <r>
    <n v="838"/>
    <x v="818"/>
    <x v="837"/>
    <n v="6400"/>
    <n v="8890"/>
    <n v="138.9"/>
    <x v="1"/>
    <x v="210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x v="819"/>
    <x v="838"/>
    <n v="7700"/>
    <n v="14644"/>
    <n v="190.2"/>
    <x v="1"/>
    <x v="144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x v="820"/>
    <x v="839"/>
    <n v="116300"/>
    <n v="116583"/>
    <n v="100.2"/>
    <x v="1"/>
    <x v="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x v="821"/>
    <x v="840"/>
    <n v="9100"/>
    <n v="12991"/>
    <n v="142.80000000000001"/>
    <x v="1"/>
    <x v="287"/>
    <n v="83.81"/>
    <s v="US"/>
    <s v="USD"/>
    <n v="1455861600"/>
    <n v="1457244000"/>
    <b v="0"/>
    <b v="0"/>
    <s v="technology/web"/>
    <x v="2"/>
    <s v="web"/>
    <x v="753"/>
    <d v="2016-03-06T06:00:00"/>
  </r>
  <r>
    <n v="842"/>
    <x v="822"/>
    <x v="841"/>
    <n v="1500"/>
    <n v="8447"/>
    <n v="563.1"/>
    <x v="1"/>
    <x v="227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x v="823"/>
    <x v="842"/>
    <n v="8800"/>
    <n v="2703"/>
    <n v="30.7"/>
    <x v="0"/>
    <x v="254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x v="824"/>
    <x v="843"/>
    <n v="8800"/>
    <n v="8747"/>
    <n v="99.4"/>
    <x v="3"/>
    <x v="115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x v="825"/>
    <x v="844"/>
    <n v="69900"/>
    <n v="138087"/>
    <n v="197.5"/>
    <x v="1"/>
    <x v="53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x v="826"/>
    <x v="845"/>
    <n v="1000"/>
    <n v="5085"/>
    <n v="508.5"/>
    <x v="1"/>
    <x v="44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x v="827"/>
    <x v="846"/>
    <n v="4700"/>
    <n v="11174"/>
    <n v="237.7"/>
    <x v="1"/>
    <x v="46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x v="828"/>
    <x v="847"/>
    <n v="3200"/>
    <n v="10831"/>
    <n v="338.5"/>
    <x v="1"/>
    <x v="535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x v="829"/>
    <x v="848"/>
    <n v="6700"/>
    <n v="8917"/>
    <n v="133.1"/>
    <x v="1"/>
    <x v="253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x v="830"/>
    <x v="849"/>
    <n v="100"/>
    <n v="1"/>
    <n v="1"/>
    <x v="0"/>
    <x v="49"/>
    <n v="1"/>
    <s v="US"/>
    <s v="USD"/>
    <n v="1321682400"/>
    <n v="1322978400"/>
    <b v="1"/>
    <b v="0"/>
    <s v="music/rock"/>
    <x v="1"/>
    <s v="rock"/>
    <x v="762"/>
    <d v="2011-12-04T06:00:00"/>
  </r>
  <r>
    <n v="851"/>
    <x v="831"/>
    <x v="850"/>
    <n v="6000"/>
    <n v="12468"/>
    <n v="207.8"/>
    <x v="1"/>
    <x v="415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x v="832"/>
    <x v="851"/>
    <n v="4900"/>
    <n v="2505"/>
    <n v="51.1"/>
    <x v="0"/>
    <x v="249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x v="833"/>
    <x v="852"/>
    <n v="17100"/>
    <n v="111502"/>
    <n v="652.1"/>
    <x v="1"/>
    <x v="50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x v="834"/>
    <x v="853"/>
    <n v="171000"/>
    <n v="194309"/>
    <n v="113.6"/>
    <x v="1"/>
    <x v="536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x v="835"/>
    <x v="854"/>
    <n v="23400"/>
    <n v="23956"/>
    <n v="102.4"/>
    <x v="1"/>
    <x v="15"/>
    <n v="53"/>
    <s v="AU"/>
    <s v="AUD"/>
    <n v="1308373200"/>
    <n v="1311051600"/>
    <b v="0"/>
    <b v="0"/>
    <s v="theater/plays"/>
    <x v="3"/>
    <s v="plays"/>
    <x v="766"/>
    <d v="2011-07-19T05:00:00"/>
  </r>
  <r>
    <n v="856"/>
    <x v="764"/>
    <x v="855"/>
    <n v="2400"/>
    <n v="8558"/>
    <n v="356.6"/>
    <x v="1"/>
    <x v="1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x v="836"/>
    <x v="856"/>
    <n v="5300"/>
    <n v="7413"/>
    <n v="139.9"/>
    <x v="1"/>
    <x v="537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x v="837"/>
    <x v="857"/>
    <n v="4000"/>
    <n v="2778"/>
    <n v="69.5"/>
    <x v="0"/>
    <x v="164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x v="838"/>
    <x v="858"/>
    <n v="7300"/>
    <n v="2594"/>
    <n v="35.5"/>
    <x v="0"/>
    <x v="377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x v="839"/>
    <x v="859"/>
    <n v="2000"/>
    <n v="5033"/>
    <n v="251.7"/>
    <x v="1"/>
    <x v="167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x v="840"/>
    <x v="860"/>
    <n v="8800"/>
    <n v="9317"/>
    <n v="105.9"/>
    <x v="1"/>
    <x v="25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x v="841"/>
    <x v="861"/>
    <n v="3500"/>
    <n v="6560"/>
    <n v="187.4"/>
    <x v="1"/>
    <x v="72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x v="842"/>
    <x v="862"/>
    <n v="1400"/>
    <n v="5415"/>
    <n v="386.8"/>
    <x v="1"/>
    <x v="538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x v="843"/>
    <x v="863"/>
    <n v="4200"/>
    <n v="14577"/>
    <n v="347.1"/>
    <x v="1"/>
    <x v="503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x v="844"/>
    <x v="864"/>
    <n v="81000"/>
    <n v="150515"/>
    <n v="185.8"/>
    <x v="1"/>
    <x v="539"/>
    <n v="46"/>
    <s v="US"/>
    <s v="USD"/>
    <n v="1410757200"/>
    <n v="1411534800"/>
    <b v="0"/>
    <b v="0"/>
    <s v="theater/plays"/>
    <x v="3"/>
    <s v="plays"/>
    <x v="776"/>
    <d v="2014-09-24T05:00:00"/>
  </r>
  <r>
    <n v="866"/>
    <x v="845"/>
    <x v="865"/>
    <n v="182800"/>
    <n v="79045"/>
    <n v="43.2"/>
    <x v="3"/>
    <x v="540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x v="846"/>
    <x v="866"/>
    <n v="4800"/>
    <n v="7797"/>
    <n v="162.4"/>
    <x v="1"/>
    <x v="402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x v="847"/>
    <x v="867"/>
    <n v="7000"/>
    <n v="12939"/>
    <n v="184.8"/>
    <x v="1"/>
    <x v="105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x v="848"/>
    <x v="868"/>
    <n v="161900"/>
    <n v="38376"/>
    <n v="23.7"/>
    <x v="0"/>
    <x v="541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x v="849"/>
    <x v="869"/>
    <n v="7700"/>
    <n v="6920"/>
    <n v="89.9"/>
    <x v="0"/>
    <x v="246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x v="850"/>
    <x v="870"/>
    <n v="71500"/>
    <n v="194912"/>
    <n v="272.60000000000002"/>
    <x v="1"/>
    <x v="542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x v="851"/>
    <x v="871"/>
    <n v="4700"/>
    <n v="7992"/>
    <n v="170"/>
    <x v="1"/>
    <x v="543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x v="852"/>
    <x v="872"/>
    <n v="42100"/>
    <n v="79268"/>
    <n v="188.3"/>
    <x v="1"/>
    <x v="544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x v="853"/>
    <x v="873"/>
    <n v="40200"/>
    <n v="139468"/>
    <n v="346.9"/>
    <x v="1"/>
    <x v="545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x v="854"/>
    <x v="874"/>
    <n v="7900"/>
    <n v="5465"/>
    <n v="69.2"/>
    <x v="0"/>
    <x v="109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x v="855"/>
    <x v="875"/>
    <n v="8300"/>
    <n v="2111"/>
    <n v="25.4"/>
    <x v="0"/>
    <x v="176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x v="856"/>
    <x v="876"/>
    <n v="163600"/>
    <n v="126628"/>
    <n v="77.400000000000006"/>
    <x v="0"/>
    <x v="546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x v="857"/>
    <x v="877"/>
    <n v="2700"/>
    <n v="1012"/>
    <n v="37.5"/>
    <x v="0"/>
    <x v="65"/>
    <n v="84.33"/>
    <s v="IT"/>
    <s v="EUR"/>
    <n v="1579068000"/>
    <n v="1581141600"/>
    <b v="0"/>
    <b v="0"/>
    <s v="music/metal"/>
    <x v="1"/>
    <s v="metal"/>
    <x v="786"/>
    <d v="2020-02-08T06:00:00"/>
  </r>
  <r>
    <n v="879"/>
    <x v="858"/>
    <x v="878"/>
    <n v="1000"/>
    <n v="5438"/>
    <n v="543.79999999999995"/>
    <x v="1"/>
    <x v="4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x v="859"/>
    <x v="879"/>
    <n v="84500"/>
    <n v="193101"/>
    <n v="228.5"/>
    <x v="1"/>
    <x v="547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x v="860"/>
    <x v="880"/>
    <n v="81300"/>
    <n v="31665"/>
    <n v="38.9"/>
    <x v="0"/>
    <x v="15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x v="861"/>
    <x v="881"/>
    <n v="800"/>
    <n v="2960"/>
    <n v="370"/>
    <x v="1"/>
    <x v="175"/>
    <n v="37"/>
    <s v="US"/>
    <s v="USD"/>
    <n v="1421820000"/>
    <n v="1422165600"/>
    <b v="0"/>
    <b v="0"/>
    <s v="theater/plays"/>
    <x v="3"/>
    <s v="plays"/>
    <x v="789"/>
    <d v="2015-01-25T06:00:00"/>
  </r>
  <r>
    <n v="883"/>
    <x v="862"/>
    <x v="882"/>
    <n v="3400"/>
    <n v="8089"/>
    <n v="237.9"/>
    <x v="1"/>
    <x v="548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x v="863"/>
    <x v="883"/>
    <n v="170800"/>
    <n v="109374"/>
    <n v="64"/>
    <x v="0"/>
    <x v="549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x v="864"/>
    <x v="884"/>
    <n v="1800"/>
    <n v="2129"/>
    <n v="118.3"/>
    <x v="1"/>
    <x v="550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x v="865"/>
    <x v="885"/>
    <n v="150600"/>
    <n v="127745"/>
    <n v="84.8"/>
    <x v="0"/>
    <x v="551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x v="866"/>
    <x v="886"/>
    <n v="7800"/>
    <n v="2289"/>
    <n v="29.3"/>
    <x v="0"/>
    <x v="249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x v="867"/>
    <x v="887"/>
    <n v="5800"/>
    <n v="12174"/>
    <n v="209.9"/>
    <x v="1"/>
    <x v="552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x v="868"/>
    <x v="888"/>
    <n v="5600"/>
    <n v="9508"/>
    <n v="169.8"/>
    <x v="1"/>
    <x v="393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x v="869"/>
    <x v="889"/>
    <n v="134400"/>
    <n v="155849"/>
    <n v="116"/>
    <x v="1"/>
    <x v="553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x v="870"/>
    <x v="890"/>
    <n v="3000"/>
    <n v="7758"/>
    <n v="258.60000000000002"/>
    <x v="1"/>
    <x v="34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x v="871"/>
    <x v="891"/>
    <n v="6000"/>
    <n v="13835"/>
    <n v="230.6"/>
    <x v="1"/>
    <x v="554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x v="872"/>
    <x v="892"/>
    <n v="8400"/>
    <n v="10770"/>
    <n v="128.19999999999999"/>
    <x v="1"/>
    <x v="134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x v="873"/>
    <x v="893"/>
    <n v="1700"/>
    <n v="3208"/>
    <n v="188.7"/>
    <x v="1"/>
    <x v="75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x v="874"/>
    <x v="894"/>
    <n v="159800"/>
    <n v="11108"/>
    <n v="7"/>
    <x v="0"/>
    <x v="3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x v="875"/>
    <x v="895"/>
    <n v="19800"/>
    <n v="153338"/>
    <n v="774.4"/>
    <x v="1"/>
    <x v="555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x v="876"/>
    <x v="896"/>
    <n v="8800"/>
    <n v="2437"/>
    <n v="27.7"/>
    <x v="0"/>
    <x v="11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x v="877"/>
    <x v="897"/>
    <n v="179100"/>
    <n v="93991"/>
    <n v="52.5"/>
    <x v="0"/>
    <x v="556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x v="878"/>
    <x v="898"/>
    <n v="3100"/>
    <n v="12620"/>
    <n v="407.1"/>
    <x v="1"/>
    <x v="300"/>
    <n v="102.6"/>
    <s v="CH"/>
    <s v="CHF"/>
    <n v="1381122000"/>
    <n v="1382677200"/>
    <b v="0"/>
    <b v="0"/>
    <s v="music/jazz"/>
    <x v="1"/>
    <s v="jazz"/>
    <x v="805"/>
    <d v="2013-10-25T05:00:00"/>
  </r>
  <r>
    <n v="900"/>
    <x v="879"/>
    <x v="899"/>
    <n v="100"/>
    <n v="2"/>
    <n v="2"/>
    <x v="0"/>
    <x v="49"/>
    <n v="2"/>
    <s v="US"/>
    <s v="USD"/>
    <n v="1411102800"/>
    <n v="1411189200"/>
    <b v="0"/>
    <b v="1"/>
    <s v="technology/web"/>
    <x v="2"/>
    <s v="web"/>
    <x v="806"/>
    <d v="2014-09-20T05:00:00"/>
  </r>
  <r>
    <n v="901"/>
    <x v="880"/>
    <x v="900"/>
    <n v="5600"/>
    <n v="8746"/>
    <n v="156.19999999999999"/>
    <x v="1"/>
    <x v="122"/>
    <n v="55.01"/>
    <s v="US"/>
    <s v="USD"/>
    <n v="1531803600"/>
    <n v="1534654800"/>
    <b v="0"/>
    <b v="1"/>
    <s v="music/rock"/>
    <x v="1"/>
    <s v="rock"/>
    <x v="807"/>
    <d v="2018-08-19T05:00:00"/>
  </r>
  <r>
    <n v="902"/>
    <x v="881"/>
    <x v="901"/>
    <n v="1400"/>
    <n v="3534"/>
    <n v="252.4"/>
    <x v="1"/>
    <x v="46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x v="882"/>
    <x v="902"/>
    <n v="41000"/>
    <n v="709"/>
    <n v="1.7"/>
    <x v="2"/>
    <x v="443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x v="883"/>
    <x v="903"/>
    <n v="6500"/>
    <n v="795"/>
    <n v="12.2"/>
    <x v="0"/>
    <x v="3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x v="884"/>
    <x v="904"/>
    <n v="7900"/>
    <n v="12955"/>
    <n v="164"/>
    <x v="1"/>
    <x v="64"/>
    <n v="54.89"/>
    <s v="US"/>
    <s v="USD"/>
    <n v="1379566800"/>
    <n v="1379826000"/>
    <b v="0"/>
    <b v="0"/>
    <s v="theater/plays"/>
    <x v="3"/>
    <s v="plays"/>
    <x v="9"/>
    <d v="2013-09-22T05:00:00"/>
  </r>
  <r>
    <n v="906"/>
    <x v="885"/>
    <x v="905"/>
    <n v="5500"/>
    <n v="8964"/>
    <n v="163"/>
    <x v="1"/>
    <x v="27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x v="886"/>
    <x v="906"/>
    <n v="9100"/>
    <n v="1843"/>
    <n v="20.3"/>
    <x v="0"/>
    <x v="142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x v="887"/>
    <x v="907"/>
    <n v="38200"/>
    <n v="121950"/>
    <n v="319.2"/>
    <x v="1"/>
    <x v="557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x v="888"/>
    <x v="908"/>
    <n v="1800"/>
    <n v="8621"/>
    <n v="478.9"/>
    <x v="1"/>
    <x v="175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x v="889"/>
    <x v="909"/>
    <n v="154500"/>
    <n v="30215"/>
    <n v="19.600000000000001"/>
    <x v="3"/>
    <x v="102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x v="890"/>
    <x v="910"/>
    <n v="5800"/>
    <n v="11539"/>
    <n v="198.9"/>
    <x v="1"/>
    <x v="558"/>
    <n v="24.98"/>
    <s v="US"/>
    <s v="USD"/>
    <n v="1568005200"/>
    <n v="1568178000"/>
    <b v="1"/>
    <b v="0"/>
    <s v="technology/web"/>
    <x v="2"/>
    <s v="web"/>
    <x v="811"/>
    <d v="2019-09-11T05:00:00"/>
  </r>
  <r>
    <n v="912"/>
    <x v="891"/>
    <x v="911"/>
    <n v="1800"/>
    <n v="14310"/>
    <n v="795"/>
    <x v="1"/>
    <x v="55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x v="892"/>
    <x v="912"/>
    <n v="70200"/>
    <n v="35536"/>
    <n v="50.6"/>
    <x v="0"/>
    <x v="560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x v="893"/>
    <x v="913"/>
    <n v="6400"/>
    <n v="3676"/>
    <n v="57.4"/>
    <x v="0"/>
    <x v="56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x v="894"/>
    <x v="914"/>
    <n v="125900"/>
    <n v="195936"/>
    <n v="155.6"/>
    <x v="1"/>
    <x v="562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x v="895"/>
    <x v="915"/>
    <n v="3700"/>
    <n v="1343"/>
    <n v="36.299999999999997"/>
    <x v="0"/>
    <x v="550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x v="896"/>
    <x v="916"/>
    <n v="3600"/>
    <n v="2097"/>
    <n v="58.3"/>
    <x v="2"/>
    <x v="11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x v="897"/>
    <x v="917"/>
    <n v="3800"/>
    <n v="9021"/>
    <n v="237.4"/>
    <x v="1"/>
    <x v="388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x v="898"/>
    <x v="918"/>
    <n v="35600"/>
    <n v="20915"/>
    <n v="58.8"/>
    <x v="0"/>
    <x v="537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x v="899"/>
    <x v="919"/>
    <n v="5300"/>
    <n v="9676"/>
    <n v="182.6"/>
    <x v="1"/>
    <x v="563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x v="900"/>
    <x v="920"/>
    <n v="160400"/>
    <n v="1210"/>
    <n v="0.8"/>
    <x v="0"/>
    <x v="63"/>
    <n v="31.84"/>
    <s v="US"/>
    <s v="USD"/>
    <n v="1329026400"/>
    <n v="1330236000"/>
    <b v="0"/>
    <b v="0"/>
    <s v="technology/web"/>
    <x v="2"/>
    <s v="web"/>
    <x v="819"/>
    <d v="2012-02-26T06:00:00"/>
  </r>
  <r>
    <n v="922"/>
    <x v="901"/>
    <x v="921"/>
    <n v="51400"/>
    <n v="90440"/>
    <n v="176"/>
    <x v="1"/>
    <x v="564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x v="902"/>
    <x v="922"/>
    <n v="1700"/>
    <n v="4044"/>
    <n v="237.9"/>
    <x v="1"/>
    <x v="174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x v="903"/>
    <x v="923"/>
    <n v="39400"/>
    <n v="192292"/>
    <n v="488.1"/>
    <x v="1"/>
    <x v="565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x v="904"/>
    <x v="924"/>
    <n v="3000"/>
    <n v="6722"/>
    <n v="224.1"/>
    <x v="1"/>
    <x v="167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x v="905"/>
    <x v="925"/>
    <n v="8700"/>
    <n v="1577"/>
    <n v="18.100000000000001"/>
    <x v="0"/>
    <x v="27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x v="906"/>
    <x v="926"/>
    <n v="7200"/>
    <n v="3301"/>
    <n v="45.8"/>
    <x v="0"/>
    <x v="95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x v="907"/>
    <x v="927"/>
    <n v="167400"/>
    <n v="196386"/>
    <n v="117.3"/>
    <x v="1"/>
    <x v="566"/>
    <n v="52"/>
    <s v="IT"/>
    <s v="EUR"/>
    <n v="1388296800"/>
    <n v="1389074400"/>
    <b v="0"/>
    <b v="0"/>
    <s v="technology/web"/>
    <x v="2"/>
    <s v="web"/>
    <x v="823"/>
    <d v="2014-01-07T06:00:00"/>
  </r>
  <r>
    <n v="929"/>
    <x v="908"/>
    <x v="928"/>
    <n v="5500"/>
    <n v="11952"/>
    <n v="217.3"/>
    <x v="1"/>
    <x v="229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x v="909"/>
    <x v="929"/>
    <n v="3500"/>
    <n v="3930"/>
    <n v="112.3"/>
    <x v="1"/>
    <x v="72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x v="910"/>
    <x v="930"/>
    <n v="7900"/>
    <n v="5729"/>
    <n v="72.5"/>
    <x v="0"/>
    <x v="19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x v="911"/>
    <x v="931"/>
    <n v="2300"/>
    <n v="4883"/>
    <n v="212.3"/>
    <x v="1"/>
    <x v="358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x v="912"/>
    <x v="932"/>
    <n v="73000"/>
    <n v="175015"/>
    <n v="239.7"/>
    <x v="1"/>
    <x v="567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x v="913"/>
    <x v="933"/>
    <n v="6200"/>
    <n v="11280"/>
    <n v="181.9"/>
    <x v="1"/>
    <x v="339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x v="914"/>
    <x v="934"/>
    <n v="6100"/>
    <n v="10012"/>
    <n v="164.1"/>
    <x v="1"/>
    <x v="227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x v="591"/>
    <x v="935"/>
    <n v="103200"/>
    <n v="1690"/>
    <n v="1.6"/>
    <x v="0"/>
    <x v="356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x v="915"/>
    <x v="936"/>
    <n v="171000"/>
    <n v="84891"/>
    <n v="49.6"/>
    <x v="3"/>
    <x v="568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x v="916"/>
    <x v="937"/>
    <n v="9200"/>
    <n v="10093"/>
    <n v="109.7"/>
    <x v="1"/>
    <x v="87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x v="917"/>
    <x v="938"/>
    <n v="7800"/>
    <n v="3839"/>
    <n v="49.2"/>
    <x v="0"/>
    <x v="109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x v="918"/>
    <x v="939"/>
    <n v="9900"/>
    <n v="6161"/>
    <n v="62.2"/>
    <x v="2"/>
    <x v="569"/>
    <n v="93.35"/>
    <s v="CA"/>
    <s v="CAD"/>
    <n v="1354341600"/>
    <n v="1356242400"/>
    <b v="0"/>
    <b v="0"/>
    <s v="technology/web"/>
    <x v="2"/>
    <s v="web"/>
    <x v="835"/>
    <d v="2012-12-23T06:00:00"/>
  </r>
  <r>
    <n v="941"/>
    <x v="919"/>
    <x v="940"/>
    <n v="43000"/>
    <n v="5615"/>
    <n v="13.1"/>
    <x v="0"/>
    <x v="373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x v="916"/>
    <x v="941"/>
    <n v="9600"/>
    <n v="6205"/>
    <n v="64.599999999999994"/>
    <x v="0"/>
    <x v="109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x v="920"/>
    <x v="942"/>
    <n v="7500"/>
    <n v="11969"/>
    <n v="159.6"/>
    <x v="1"/>
    <x v="493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x v="921"/>
    <x v="943"/>
    <n v="10000"/>
    <n v="8142"/>
    <n v="81.400000000000006"/>
    <x v="0"/>
    <x v="570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x v="922"/>
    <x v="944"/>
    <n v="172000"/>
    <n v="55805"/>
    <n v="32.4"/>
    <x v="0"/>
    <x v="57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x v="923"/>
    <x v="945"/>
    <n v="153700"/>
    <n v="15238"/>
    <n v="9.9"/>
    <x v="0"/>
    <x v="483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x v="924"/>
    <x v="946"/>
    <n v="3600"/>
    <n v="961"/>
    <n v="26.7"/>
    <x v="0"/>
    <x v="171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x v="925"/>
    <x v="947"/>
    <n v="9400"/>
    <n v="5918"/>
    <n v="63"/>
    <x v="3"/>
    <x v="415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x v="926"/>
    <x v="948"/>
    <n v="5900"/>
    <n v="9520"/>
    <n v="161.4"/>
    <x v="1"/>
    <x v="84"/>
    <n v="46.9"/>
    <s v="US"/>
    <s v="USD"/>
    <n v="1429333200"/>
    <n v="1430974800"/>
    <b v="0"/>
    <b v="0"/>
    <s v="technology/web"/>
    <x v="2"/>
    <s v="web"/>
    <x v="842"/>
    <d v="2015-05-07T05:00:00"/>
  </r>
  <r>
    <n v="950"/>
    <x v="927"/>
    <x v="949"/>
    <n v="100"/>
    <n v="5"/>
    <n v="5"/>
    <x v="0"/>
    <x v="49"/>
    <n v="5"/>
    <s v="US"/>
    <s v="USD"/>
    <n v="1555390800"/>
    <n v="1555822800"/>
    <b v="0"/>
    <b v="1"/>
    <s v="theater/plays"/>
    <x v="3"/>
    <s v="plays"/>
    <x v="843"/>
    <d v="2019-04-21T05:00:00"/>
  </r>
  <r>
    <n v="951"/>
    <x v="928"/>
    <x v="950"/>
    <n v="14500"/>
    <n v="159056"/>
    <n v="1096.9000000000001"/>
    <x v="1"/>
    <x v="572"/>
    <n v="102.02"/>
    <s v="US"/>
    <s v="USD"/>
    <n v="1482732000"/>
    <n v="1482818400"/>
    <b v="0"/>
    <b v="1"/>
    <s v="music/rock"/>
    <x v="1"/>
    <s v="rock"/>
    <x v="844"/>
    <d v="2016-12-27T06:00:00"/>
  </r>
  <r>
    <n v="952"/>
    <x v="929"/>
    <x v="951"/>
    <n v="145500"/>
    <n v="101987"/>
    <n v="70.099999999999994"/>
    <x v="3"/>
    <x v="428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x v="930"/>
    <x v="952"/>
    <n v="3300"/>
    <n v="1980"/>
    <n v="60"/>
    <x v="0"/>
    <x v="356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x v="931"/>
    <x v="953"/>
    <n v="42600"/>
    <n v="156384"/>
    <n v="367.1"/>
    <x v="1"/>
    <x v="573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x v="932"/>
    <x v="954"/>
    <n v="700"/>
    <n v="7763"/>
    <n v="1109"/>
    <x v="1"/>
    <x v="175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x v="933"/>
    <x v="955"/>
    <n v="187600"/>
    <n v="35698"/>
    <n v="19"/>
    <x v="0"/>
    <x v="268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x v="934"/>
    <x v="956"/>
    <n v="9800"/>
    <n v="12434"/>
    <n v="126.9"/>
    <x v="1"/>
    <x v="54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x v="935"/>
    <x v="957"/>
    <n v="1100"/>
    <n v="8081"/>
    <n v="734.6"/>
    <x v="1"/>
    <x v="19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x v="936"/>
    <x v="958"/>
    <n v="145000"/>
    <n v="6631"/>
    <n v="4.5999999999999996"/>
    <x v="0"/>
    <x v="406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x v="937"/>
    <x v="959"/>
    <n v="5500"/>
    <n v="4678"/>
    <n v="85.1"/>
    <x v="0"/>
    <x v="12"/>
    <n v="85.05"/>
    <s v="US"/>
    <s v="USD"/>
    <n v="1454911200"/>
    <n v="1458104400"/>
    <b v="0"/>
    <b v="0"/>
    <s v="technology/web"/>
    <x v="2"/>
    <s v="web"/>
    <x v="850"/>
    <d v="2016-03-16T05:00:00"/>
  </r>
  <r>
    <n v="961"/>
    <x v="938"/>
    <x v="960"/>
    <n v="5700"/>
    <n v="6800"/>
    <n v="119.3"/>
    <x v="1"/>
    <x v="287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x v="939"/>
    <x v="961"/>
    <n v="3600"/>
    <n v="10657"/>
    <n v="296"/>
    <x v="1"/>
    <x v="574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x v="940"/>
    <x v="962"/>
    <n v="5900"/>
    <n v="4997"/>
    <n v="84.7"/>
    <x v="0"/>
    <x v="493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x v="941"/>
    <x v="963"/>
    <n v="3700"/>
    <n v="13164"/>
    <n v="355.8"/>
    <x v="1"/>
    <x v="287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x v="942"/>
    <x v="964"/>
    <n v="2200"/>
    <n v="8501"/>
    <n v="386.4"/>
    <x v="1"/>
    <x v="512"/>
    <n v="41.07"/>
    <s v="GB"/>
    <s v="GBP"/>
    <n v="1264399200"/>
    <n v="1267855200"/>
    <b v="0"/>
    <b v="0"/>
    <s v="music/rock"/>
    <x v="1"/>
    <s v="rock"/>
    <x v="67"/>
    <d v="2010-03-06T06:00:00"/>
  </r>
  <r>
    <n v="966"/>
    <x v="411"/>
    <x v="965"/>
    <n v="1700"/>
    <n v="13468"/>
    <n v="792.2"/>
    <x v="1"/>
    <x v="242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x v="943"/>
    <x v="966"/>
    <n v="88400"/>
    <n v="121138"/>
    <n v="137"/>
    <x v="1"/>
    <x v="575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x v="944"/>
    <x v="967"/>
    <n v="2400"/>
    <n v="8117"/>
    <n v="338.2"/>
    <x v="1"/>
    <x v="493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x v="945"/>
    <x v="968"/>
    <n v="7900"/>
    <n v="8550"/>
    <n v="108.2"/>
    <x v="1"/>
    <x v="576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x v="946"/>
    <x v="969"/>
    <n v="94900"/>
    <n v="57659"/>
    <n v="60.8"/>
    <x v="0"/>
    <x v="577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x v="947"/>
    <x v="970"/>
    <n v="5100"/>
    <n v="1414"/>
    <n v="27.7"/>
    <x v="0"/>
    <x v="3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x v="948"/>
    <x v="971"/>
    <n v="42700"/>
    <n v="97524"/>
    <n v="228.4"/>
    <x v="1"/>
    <x v="578"/>
    <n v="58.02"/>
    <s v="US"/>
    <s v="USD"/>
    <n v="1401685200"/>
    <n v="1402462800"/>
    <b v="0"/>
    <b v="1"/>
    <s v="technology/web"/>
    <x v="2"/>
    <s v="web"/>
    <x v="859"/>
    <d v="2014-06-11T05:00:00"/>
  </r>
  <r>
    <n v="973"/>
    <x v="949"/>
    <x v="972"/>
    <n v="121100"/>
    <n v="26176"/>
    <n v="21.6"/>
    <x v="0"/>
    <x v="526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x v="950"/>
    <x v="973"/>
    <n v="800"/>
    <n v="2991"/>
    <n v="373.9"/>
    <x v="1"/>
    <x v="235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x v="951"/>
    <x v="974"/>
    <n v="5400"/>
    <n v="8366"/>
    <n v="154.9"/>
    <x v="1"/>
    <x v="18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x v="952"/>
    <x v="975"/>
    <n v="4000"/>
    <n v="12886"/>
    <n v="322.2"/>
    <x v="1"/>
    <x v="382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x v="597"/>
    <x v="976"/>
    <n v="7000"/>
    <n v="5177"/>
    <n v="74"/>
    <x v="0"/>
    <x v="109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x v="953"/>
    <x v="977"/>
    <n v="1000"/>
    <n v="8641"/>
    <n v="864.1"/>
    <x v="1"/>
    <x v="45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x v="954"/>
    <x v="978"/>
    <n v="60200"/>
    <n v="86244"/>
    <n v="143.30000000000001"/>
    <x v="1"/>
    <x v="579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x v="955"/>
    <x v="979"/>
    <n v="195200"/>
    <n v="78630"/>
    <n v="40.299999999999997"/>
    <x v="0"/>
    <x v="580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x v="956"/>
    <x v="980"/>
    <n v="6700"/>
    <n v="11941"/>
    <n v="178.2"/>
    <x v="1"/>
    <x v="581"/>
    <n v="36.97"/>
    <s v="US"/>
    <s v="USD"/>
    <n v="1514181600"/>
    <n v="1517032800"/>
    <b v="0"/>
    <b v="0"/>
    <s v="technology/web"/>
    <x v="2"/>
    <s v="web"/>
    <x v="866"/>
    <d v="2018-01-27T06:00:00"/>
  </r>
  <r>
    <n v="982"/>
    <x v="957"/>
    <x v="981"/>
    <n v="7200"/>
    <n v="6115"/>
    <n v="84.9"/>
    <x v="0"/>
    <x v="51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x v="958"/>
    <x v="982"/>
    <n v="129100"/>
    <n v="188404"/>
    <n v="145.9"/>
    <x v="1"/>
    <x v="582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x v="959"/>
    <x v="983"/>
    <n v="6500"/>
    <n v="9910"/>
    <n v="152.5"/>
    <x v="1"/>
    <x v="345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x v="960"/>
    <x v="984"/>
    <n v="170600"/>
    <n v="114523"/>
    <n v="67.099999999999994"/>
    <x v="0"/>
    <x v="583"/>
    <n v="26"/>
    <s v="US"/>
    <s v="USD"/>
    <n v="1386309600"/>
    <n v="1388556000"/>
    <b v="0"/>
    <b v="1"/>
    <s v="music/rock"/>
    <x v="1"/>
    <s v="rock"/>
    <x v="481"/>
    <d v="2014-01-01T06:00:00"/>
  </r>
  <r>
    <n v="986"/>
    <x v="961"/>
    <x v="985"/>
    <n v="7800"/>
    <n v="3144"/>
    <n v="40.299999999999997"/>
    <x v="0"/>
    <x v="45"/>
    <n v="34.17"/>
    <s v="US"/>
    <s v="USD"/>
    <n v="1301979600"/>
    <n v="1303189200"/>
    <b v="0"/>
    <b v="0"/>
    <s v="music/rock"/>
    <x v="1"/>
    <s v="rock"/>
    <x v="253"/>
    <d v="2011-04-19T05:00:00"/>
  </r>
  <r>
    <n v="987"/>
    <x v="962"/>
    <x v="986"/>
    <n v="6200"/>
    <n v="13441"/>
    <n v="216.8"/>
    <x v="1"/>
    <x v="584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x v="963"/>
    <x v="987"/>
    <n v="9400"/>
    <n v="4899"/>
    <n v="52.1"/>
    <x v="0"/>
    <x v="251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x v="964"/>
    <x v="988"/>
    <n v="2400"/>
    <n v="11990"/>
    <n v="499.6"/>
    <x v="1"/>
    <x v="31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x v="965"/>
    <x v="989"/>
    <n v="7800"/>
    <n v="6839"/>
    <n v="87.7"/>
    <x v="0"/>
    <x v="251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x v="509"/>
    <x v="990"/>
    <n v="9800"/>
    <n v="11091"/>
    <n v="113.2"/>
    <x v="1"/>
    <x v="585"/>
    <n v="46.02"/>
    <s v="US"/>
    <s v="USD"/>
    <n v="1411621200"/>
    <n v="1411966800"/>
    <b v="0"/>
    <b v="1"/>
    <s v="music/rock"/>
    <x v="1"/>
    <s v="rock"/>
    <x v="870"/>
    <d v="2014-09-29T05:00:00"/>
  </r>
  <r>
    <n v="992"/>
    <x v="966"/>
    <x v="991"/>
    <n v="3100"/>
    <n v="13223"/>
    <n v="426.5"/>
    <x v="1"/>
    <x v="227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x v="967"/>
    <x v="992"/>
    <n v="9800"/>
    <n v="7608"/>
    <n v="77.599999999999994"/>
    <x v="3"/>
    <x v="51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x v="968"/>
    <x v="993"/>
    <n v="141100"/>
    <n v="74073"/>
    <n v="52.5"/>
    <x v="0"/>
    <x v="586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x v="969"/>
    <x v="994"/>
    <n v="97300"/>
    <n v="153216"/>
    <n v="157.5"/>
    <x v="1"/>
    <x v="587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x v="970"/>
    <x v="995"/>
    <n v="6600"/>
    <n v="4814"/>
    <n v="72.900000000000006"/>
    <x v="0"/>
    <x v="19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x v="971"/>
    <x v="996"/>
    <n v="7600"/>
    <n v="4603"/>
    <n v="60.6"/>
    <x v="3"/>
    <x v="27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x v="972"/>
    <x v="997"/>
    <n v="66600"/>
    <n v="37823"/>
    <n v="56.8"/>
    <x v="0"/>
    <x v="82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x v="973"/>
    <x v="998"/>
    <n v="111100"/>
    <n v="62819"/>
    <n v="56.5"/>
    <x v="3"/>
    <x v="588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F94F8-37AF-4E08-B1E4-85E26A47296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B981B-F81D-4775-A650-C4AD9F390D5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4F859-52A5-4D40-97E6-6461EC70842A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activeCell="H3" sqref="H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" bestFit="1" customWidth="1"/>
    <col min="8" max="8" width="13" bestFit="1" customWidth="1"/>
    <col min="9" max="9" width="16.5" bestFit="1" customWidth="1"/>
    <col min="12" max="13" width="11.125" bestFit="1" customWidth="1"/>
    <col min="16" max="16" width="28" bestFit="1" customWidth="1"/>
    <col min="17" max="17" width="14.875" bestFit="1" customWidth="1"/>
    <col min="18" max="18" width="16.375" bestFit="1" customWidth="1"/>
    <col min="19" max="19" width="22.375" bestFit="1" customWidth="1"/>
    <col min="20" max="20" width="19.87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3" si="0">ROUND((E2/D2)*100,1)</f>
        <v>0</v>
      </c>
      <c r="G2" t="s">
        <v>14</v>
      </c>
      <c r="H2">
        <v>0</v>
      </c>
      <c r="I2" t="e">
        <f>ROUND(E2/H2,2)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7">
        <f>(((L2/60)/60)/24)+DATE(1970,1,1)</f>
        <v>42336.25</v>
      </c>
      <c r="T2" s="7">
        <f>(((M2/60)/60)/24)+DATE(1970,1,1)</f>
        <v>42353.25</v>
      </c>
      <c r="U2" s="8"/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7">
        <f t="shared" ref="S3:S66" si="1">(((L3/60)/60)/24)+DATE(1970,1,1)</f>
        <v>41870.208333333336</v>
      </c>
      <c r="T3" s="7">
        <f t="shared" ref="T3:T66" si="2">(((M3/60)/60)/24)+DATE(1970,1,1)</f>
        <v>41872.208333333336</v>
      </c>
      <c r="U3" s="8"/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ROUND((E4/D4)*100,1)</f>
        <v>131.5</v>
      </c>
      <c r="G4" t="s">
        <v>20</v>
      </c>
      <c r="H4">
        <v>1425</v>
      </c>
      <c r="I4">
        <f t="shared" ref="I4:I67" si="3">ROUND(E4/H4,2)</f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7">
        <f t="shared" si="1"/>
        <v>41595.25</v>
      </c>
      <c r="T4" s="7">
        <f t="shared" si="2"/>
        <v>41597.25</v>
      </c>
      <c r="U4" s="8"/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ref="F5:F68" si="4">ROUND((E5/D5)*100,1)</f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7">
        <f t="shared" si="1"/>
        <v>43688.208333333328</v>
      </c>
      <c r="T5" s="7">
        <f t="shared" si="2"/>
        <v>43728.208333333328</v>
      </c>
      <c r="U5" s="8"/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4"/>
        <v>69.3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7">
        <f t="shared" si="1"/>
        <v>43485.25</v>
      </c>
      <c r="T6" s="7">
        <f t="shared" si="2"/>
        <v>43489.25</v>
      </c>
      <c r="U6" s="8"/>
    </row>
    <row r="7" spans="1:2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173.6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7">
        <f t="shared" si="1"/>
        <v>41149.208333333336</v>
      </c>
      <c r="T7" s="7">
        <f t="shared" si="2"/>
        <v>41160.208333333336</v>
      </c>
      <c r="U7" s="8"/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7">
        <f t="shared" si="1"/>
        <v>42991.208333333328</v>
      </c>
      <c r="T8" s="7">
        <f t="shared" si="2"/>
        <v>42992.208333333328</v>
      </c>
      <c r="U8" s="8"/>
    </row>
    <row r="9" spans="1:2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327.60000000000002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7">
        <f t="shared" si="1"/>
        <v>42229.208333333328</v>
      </c>
      <c r="T9" s="7">
        <f t="shared" si="2"/>
        <v>42231.208333333328</v>
      </c>
      <c r="U9" s="8"/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4"/>
        <v>19.899999999999999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7">
        <f t="shared" si="1"/>
        <v>40399.208333333336</v>
      </c>
      <c r="T10" s="7">
        <f t="shared" si="2"/>
        <v>40401.208333333336</v>
      </c>
      <c r="U10" s="8"/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4"/>
        <v>51.7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7">
        <f t="shared" si="1"/>
        <v>41536.208333333336</v>
      </c>
      <c r="T11" s="7">
        <f t="shared" si="2"/>
        <v>41585.25</v>
      </c>
      <c r="U11" s="8"/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4"/>
        <v>266.10000000000002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7">
        <f t="shared" si="1"/>
        <v>40404.208333333336</v>
      </c>
      <c r="T12" s="7">
        <f t="shared" si="2"/>
        <v>40452.208333333336</v>
      </c>
      <c r="U12" s="8"/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4"/>
        <v>48.1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7">
        <f t="shared" si="1"/>
        <v>40442.208333333336</v>
      </c>
      <c r="T13" s="7">
        <f t="shared" si="2"/>
        <v>40448.208333333336</v>
      </c>
      <c r="U13" s="8"/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4"/>
        <v>89.3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7">
        <f t="shared" si="1"/>
        <v>43760.208333333328</v>
      </c>
      <c r="T14" s="7">
        <f t="shared" si="2"/>
        <v>43768.208333333328</v>
      </c>
      <c r="U14" s="8"/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4"/>
        <v>245.1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7">
        <f t="shared" si="1"/>
        <v>42532.208333333328</v>
      </c>
      <c r="T15" s="7">
        <f t="shared" si="2"/>
        <v>42544.208333333328</v>
      </c>
      <c r="U15" s="8"/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4"/>
        <v>66.8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7">
        <f t="shared" si="1"/>
        <v>40974.25</v>
      </c>
      <c r="T16" s="7">
        <f t="shared" si="2"/>
        <v>41001.208333333336</v>
      </c>
      <c r="U16" s="8"/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4"/>
        <v>47.3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7">
        <f t="shared" si="1"/>
        <v>43809.25</v>
      </c>
      <c r="T17" s="7">
        <f t="shared" si="2"/>
        <v>43813.25</v>
      </c>
      <c r="U17" s="8"/>
    </row>
    <row r="18" spans="1:2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4"/>
        <v>649.5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7">
        <f t="shared" si="1"/>
        <v>41661.25</v>
      </c>
      <c r="T18" s="7">
        <f t="shared" si="2"/>
        <v>41683.25</v>
      </c>
      <c r="U18" s="8"/>
    </row>
    <row r="19" spans="1:2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4"/>
        <v>159.4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7">
        <f t="shared" si="1"/>
        <v>40555.25</v>
      </c>
      <c r="T19" s="7">
        <f t="shared" si="2"/>
        <v>40556.25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4"/>
        <v>66.900000000000006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7">
        <f t="shared" si="1"/>
        <v>43351.208333333328</v>
      </c>
      <c r="T20" s="7">
        <f t="shared" si="2"/>
        <v>43359.208333333328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4"/>
        <v>48.5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7">
        <f t="shared" si="1"/>
        <v>43528.25</v>
      </c>
      <c r="T21" s="7">
        <f t="shared" si="2"/>
        <v>43549.208333333328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4"/>
        <v>112.2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7">
        <f t="shared" si="1"/>
        <v>41848.208333333336</v>
      </c>
      <c r="T22" s="7">
        <f t="shared" si="2"/>
        <v>41848.208333333336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4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7">
        <f t="shared" si="1"/>
        <v>40770.208333333336</v>
      </c>
      <c r="T23" s="7">
        <f t="shared" si="2"/>
        <v>40804.208333333336</v>
      </c>
    </row>
    <row r="24" spans="1:2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4"/>
        <v>128.1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7">
        <f t="shared" si="1"/>
        <v>43193.208333333328</v>
      </c>
      <c r="T24" s="7">
        <f t="shared" si="2"/>
        <v>43208.208333333328</v>
      </c>
    </row>
    <row r="25" spans="1:2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4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7">
        <f t="shared" si="1"/>
        <v>43510.25</v>
      </c>
      <c r="T25" s="7">
        <f t="shared" si="2"/>
        <v>43563.208333333328</v>
      </c>
    </row>
    <row r="26" spans="1:2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4"/>
        <v>112.8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7">
        <f t="shared" si="1"/>
        <v>41811.208333333336</v>
      </c>
      <c r="T26" s="7">
        <f t="shared" si="2"/>
        <v>41813.208333333336</v>
      </c>
    </row>
    <row r="27" spans="1:2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4"/>
        <v>216.4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7">
        <f t="shared" si="1"/>
        <v>40681.208333333336</v>
      </c>
      <c r="T27" s="7">
        <f t="shared" si="2"/>
        <v>40701.208333333336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4"/>
        <v>48.2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7">
        <f t="shared" si="1"/>
        <v>43312.208333333328</v>
      </c>
      <c r="T28" s="7">
        <f t="shared" si="2"/>
        <v>43339.208333333328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4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7">
        <f t="shared" si="1"/>
        <v>42280.208333333328</v>
      </c>
      <c r="T29" s="7">
        <f t="shared" si="2"/>
        <v>42288.208333333328</v>
      </c>
    </row>
    <row r="30" spans="1:2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4"/>
        <v>105.2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7">
        <f t="shared" si="1"/>
        <v>40218.25</v>
      </c>
      <c r="T30" s="7">
        <f t="shared" si="2"/>
        <v>40241.25</v>
      </c>
    </row>
    <row r="31" spans="1:2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4"/>
        <v>328.9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7">
        <f t="shared" si="1"/>
        <v>43301.208333333328</v>
      </c>
      <c r="T31" s="7">
        <f t="shared" si="2"/>
        <v>43341.208333333328</v>
      </c>
    </row>
    <row r="32" spans="1:2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4"/>
        <v>160.6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7">
        <f t="shared" si="1"/>
        <v>43609.208333333328</v>
      </c>
      <c r="T32" s="7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4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7">
        <f t="shared" si="1"/>
        <v>42374.25</v>
      </c>
      <c r="T33" s="7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4"/>
        <v>86.8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7">
        <f t="shared" si="1"/>
        <v>43110.25</v>
      </c>
      <c r="T34" s="7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4"/>
        <v>377.8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7">
        <f t="shared" si="1"/>
        <v>41917.208333333336</v>
      </c>
      <c r="T35" s="7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4"/>
        <v>150.80000000000001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7">
        <f t="shared" si="1"/>
        <v>42817.208333333328</v>
      </c>
      <c r="T36" s="7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4"/>
        <v>150.30000000000001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7">
        <f t="shared" si="1"/>
        <v>43484.25</v>
      </c>
      <c r="T37" s="7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4"/>
        <v>157.30000000000001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7">
        <f t="shared" si="1"/>
        <v>40600.25</v>
      </c>
      <c r="T38" s="7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4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7">
        <f t="shared" si="1"/>
        <v>43744.208333333328</v>
      </c>
      <c r="T39" s="7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4"/>
        <v>325.3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7">
        <f t="shared" si="1"/>
        <v>40469.208333333336</v>
      </c>
      <c r="T40" s="7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4"/>
        <v>50.8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7">
        <f t="shared" si="1"/>
        <v>41330.25</v>
      </c>
      <c r="T41" s="7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4"/>
        <v>169.1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7">
        <f t="shared" si="1"/>
        <v>40334.208333333336</v>
      </c>
      <c r="T42" s="7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4"/>
        <v>212.9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7">
        <f t="shared" si="1"/>
        <v>41156.208333333336</v>
      </c>
      <c r="T43" s="7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4"/>
        <v>443.9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7">
        <f t="shared" si="1"/>
        <v>40728.208333333336</v>
      </c>
      <c r="T44" s="7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4"/>
        <v>185.9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7">
        <f t="shared" si="1"/>
        <v>41844.208333333336</v>
      </c>
      <c r="T45" s="7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4"/>
        <v>658.8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7">
        <f t="shared" si="1"/>
        <v>43541.208333333328</v>
      </c>
      <c r="T46" s="7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4"/>
        <v>47.7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7">
        <f t="shared" si="1"/>
        <v>42676.208333333328</v>
      </c>
      <c r="T47" s="7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4"/>
        <v>114.8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7">
        <f t="shared" si="1"/>
        <v>40367.208333333336</v>
      </c>
      <c r="T48" s="7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4"/>
        <v>475.3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7">
        <f t="shared" si="1"/>
        <v>41727.208333333336</v>
      </c>
      <c r="T49" s="7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4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7">
        <f t="shared" si="1"/>
        <v>42180.208333333328</v>
      </c>
      <c r="T50" s="7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4"/>
        <v>189.6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7">
        <f t="shared" si="1"/>
        <v>43758.208333333328</v>
      </c>
      <c r="T51" s="7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4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7">
        <f t="shared" si="1"/>
        <v>41487.208333333336</v>
      </c>
      <c r="T52" s="7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4"/>
        <v>91.9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7">
        <f t="shared" si="1"/>
        <v>40995.208333333336</v>
      </c>
      <c r="T53" s="7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4"/>
        <v>34.200000000000003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7">
        <f t="shared" si="1"/>
        <v>40436.208333333336</v>
      </c>
      <c r="T54" s="7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4"/>
        <v>140.4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7">
        <f t="shared" si="1"/>
        <v>41779.208333333336</v>
      </c>
      <c r="T55" s="7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4"/>
        <v>89.9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7">
        <f t="shared" si="1"/>
        <v>43170.25</v>
      </c>
      <c r="T56" s="7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4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7">
        <f t="shared" si="1"/>
        <v>43311.208333333328</v>
      </c>
      <c r="T57" s="7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4"/>
        <v>143.69999999999999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7">
        <f t="shared" si="1"/>
        <v>42014.25</v>
      </c>
      <c r="T58" s="7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4"/>
        <v>215.3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7">
        <f t="shared" si="1"/>
        <v>42979.208333333328</v>
      </c>
      <c r="T59" s="7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4"/>
        <v>227.1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7">
        <f t="shared" si="1"/>
        <v>42268.208333333328</v>
      </c>
      <c r="T60" s="7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4"/>
        <v>275.10000000000002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7">
        <f t="shared" si="1"/>
        <v>42898.208333333328</v>
      </c>
      <c r="T61" s="7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4"/>
        <v>144.4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7">
        <f t="shared" si="1"/>
        <v>41107.208333333336</v>
      </c>
      <c r="T62" s="7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4"/>
        <v>92.7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7">
        <f t="shared" si="1"/>
        <v>40595.25</v>
      </c>
      <c r="T63" s="7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4"/>
        <v>722.6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7">
        <f t="shared" si="1"/>
        <v>42160.208333333328</v>
      </c>
      <c r="T64" s="7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4"/>
        <v>11.9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7">
        <f t="shared" si="1"/>
        <v>42853.208333333328</v>
      </c>
      <c r="T65" s="7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4"/>
        <v>97.6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7">
        <f t="shared" si="1"/>
        <v>43283.208333333328</v>
      </c>
      <c r="T66" s="7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236.1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7">
        <f t="shared" ref="S67:S130" si="5">(((L67/60)/60)/24)+DATE(1970,1,1)</f>
        <v>40570.25</v>
      </c>
      <c r="T67" s="7">
        <f t="shared" ref="T67:T130" si="6">(((M67/60)/60)/24)+DATE(1970,1,1)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45.1</v>
      </c>
      <c r="G68" t="s">
        <v>14</v>
      </c>
      <c r="H68">
        <v>12</v>
      </c>
      <c r="I68">
        <f t="shared" ref="I68:I131" si="7">ROUND(E68/H68,2)</f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7">
        <f t="shared" si="5"/>
        <v>42102.208333333328</v>
      </c>
      <c r="T68" s="7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ref="F69:F132" si="8">ROUND((E69/D69)*100,1)</f>
        <v>162.4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7">
        <f t="shared" si="5"/>
        <v>40203.25</v>
      </c>
      <c r="T69" s="7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8"/>
        <v>254.5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7">
        <f t="shared" si="5"/>
        <v>42943.208333333328</v>
      </c>
      <c r="T70" s="7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8"/>
        <v>24.1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7">
        <f t="shared" si="5"/>
        <v>40531.25</v>
      </c>
      <c r="T71" s="7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8"/>
        <v>123.7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7">
        <f t="shared" si="5"/>
        <v>40484.208333333336</v>
      </c>
      <c r="T72" s="7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8"/>
        <v>108.1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7">
        <f t="shared" si="5"/>
        <v>43799.25</v>
      </c>
      <c r="T73" s="7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8"/>
        <v>670.3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7">
        <f t="shared" si="5"/>
        <v>42186.208333333328</v>
      </c>
      <c r="T74" s="7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8"/>
        <v>660.9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7">
        <f t="shared" si="5"/>
        <v>42701.25</v>
      </c>
      <c r="T75" s="7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8"/>
        <v>122.5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7">
        <f t="shared" si="5"/>
        <v>42456.208333333328</v>
      </c>
      <c r="T76" s="7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8"/>
        <v>150.6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7">
        <f t="shared" si="5"/>
        <v>43296.208333333328</v>
      </c>
      <c r="T77" s="7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8"/>
        <v>78.099999999999994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7">
        <f t="shared" si="5"/>
        <v>42027.25</v>
      </c>
      <c r="T78" s="7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8"/>
        <v>46.9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7">
        <f t="shared" si="5"/>
        <v>40448.208333333336</v>
      </c>
      <c r="T79" s="7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8"/>
        <v>300.8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7">
        <f t="shared" si="5"/>
        <v>43206.208333333328</v>
      </c>
      <c r="T80" s="7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8"/>
        <v>69.599999999999994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7">
        <f t="shared" si="5"/>
        <v>43267.208333333328</v>
      </c>
      <c r="T81" s="7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8"/>
        <v>637.5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7">
        <f t="shared" si="5"/>
        <v>42976.208333333328</v>
      </c>
      <c r="T82" s="7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8"/>
        <v>225.3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7">
        <f t="shared" si="5"/>
        <v>43062.25</v>
      </c>
      <c r="T83" s="7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8"/>
        <v>1497.3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7">
        <f t="shared" si="5"/>
        <v>43482.25</v>
      </c>
      <c r="T84" s="7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8"/>
        <v>37.6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7">
        <f t="shared" si="5"/>
        <v>42579.208333333328</v>
      </c>
      <c r="T85" s="7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8"/>
        <v>132.4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7">
        <f t="shared" si="5"/>
        <v>41118.208333333336</v>
      </c>
      <c r="T86" s="7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8"/>
        <v>131.19999999999999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7">
        <f t="shared" si="5"/>
        <v>40797.208333333336</v>
      </c>
      <c r="T87" s="7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8"/>
        <v>167.6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7">
        <f t="shared" si="5"/>
        <v>42128.208333333328</v>
      </c>
      <c r="T88" s="7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8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7">
        <f t="shared" si="5"/>
        <v>40610.25</v>
      </c>
      <c r="T89" s="7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8"/>
        <v>260.8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7">
        <f t="shared" si="5"/>
        <v>42110.208333333328</v>
      </c>
      <c r="T90" s="7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8"/>
        <v>252.6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7">
        <f t="shared" si="5"/>
        <v>40283.208333333336</v>
      </c>
      <c r="T91" s="7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8"/>
        <v>78.599999999999994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7">
        <f t="shared" si="5"/>
        <v>42425.25</v>
      </c>
      <c r="T92" s="7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8"/>
        <v>48.4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7">
        <f t="shared" si="5"/>
        <v>42588.208333333328</v>
      </c>
      <c r="T93" s="7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8"/>
        <v>258.89999999999998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7">
        <f t="shared" si="5"/>
        <v>40352.208333333336</v>
      </c>
      <c r="T94" s="7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8"/>
        <v>60.5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7">
        <f t="shared" si="5"/>
        <v>41202.208333333336</v>
      </c>
      <c r="T95" s="7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8"/>
        <v>303.7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7">
        <f t="shared" si="5"/>
        <v>43562.208333333328</v>
      </c>
      <c r="T96" s="7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8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7">
        <f t="shared" si="5"/>
        <v>43752.208333333328</v>
      </c>
      <c r="T97" s="7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8"/>
        <v>217.4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7">
        <f t="shared" si="5"/>
        <v>40612.25</v>
      </c>
      <c r="T98" s="7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8"/>
        <v>926.7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7">
        <f t="shared" si="5"/>
        <v>42180.208333333328</v>
      </c>
      <c r="T99" s="7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8"/>
        <v>33.700000000000003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7">
        <f t="shared" si="5"/>
        <v>42212.208333333328</v>
      </c>
      <c r="T100" s="7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8"/>
        <v>196.7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7">
        <f t="shared" si="5"/>
        <v>41968.25</v>
      </c>
      <c r="T101" s="7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8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7">
        <f t="shared" si="5"/>
        <v>40835.208333333336</v>
      </c>
      <c r="T102" s="7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8"/>
        <v>1021.4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7">
        <f t="shared" si="5"/>
        <v>42056.25</v>
      </c>
      <c r="T103" s="7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8"/>
        <v>281.7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7">
        <f t="shared" si="5"/>
        <v>43234.208333333328</v>
      </c>
      <c r="T104" s="7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8"/>
        <v>24.6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7">
        <f t="shared" si="5"/>
        <v>40475.208333333336</v>
      </c>
      <c r="T105" s="7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8"/>
        <v>143.1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7">
        <f t="shared" si="5"/>
        <v>42878.208333333328</v>
      </c>
      <c r="T106" s="7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8"/>
        <v>144.5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7">
        <f t="shared" si="5"/>
        <v>41366.208333333336</v>
      </c>
      <c r="T107" s="7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8"/>
        <v>359.1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7">
        <f t="shared" si="5"/>
        <v>43716.208333333328</v>
      </c>
      <c r="T108" s="7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8"/>
        <v>186.5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7">
        <f t="shared" si="5"/>
        <v>43213.208333333328</v>
      </c>
      <c r="T109" s="7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8"/>
        <v>595.29999999999995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7">
        <f t="shared" si="5"/>
        <v>41005.208333333336</v>
      </c>
      <c r="T110" s="7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8"/>
        <v>59.2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7">
        <f t="shared" si="5"/>
        <v>41651.25</v>
      </c>
      <c r="T111" s="7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8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7">
        <f t="shared" si="5"/>
        <v>43354.208333333328</v>
      </c>
      <c r="T112" s="7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8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7">
        <f t="shared" si="5"/>
        <v>41174.208333333336</v>
      </c>
      <c r="T113" s="7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8"/>
        <v>268.8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7">
        <f t="shared" si="5"/>
        <v>41875.208333333336</v>
      </c>
      <c r="T114" s="7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8"/>
        <v>376.9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7">
        <f t="shared" si="5"/>
        <v>42990.208333333328</v>
      </c>
      <c r="T115" s="7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8"/>
        <v>727.2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7">
        <f t="shared" si="5"/>
        <v>43564.208333333328</v>
      </c>
      <c r="T116" s="7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8"/>
        <v>87.2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7">
        <f t="shared" si="5"/>
        <v>43056.25</v>
      </c>
      <c r="T117" s="7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8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7">
        <f t="shared" si="5"/>
        <v>42265.208333333328</v>
      </c>
      <c r="T118" s="7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8"/>
        <v>173.9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7">
        <f t="shared" si="5"/>
        <v>40808.208333333336</v>
      </c>
      <c r="T119" s="7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8"/>
        <v>117.6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7">
        <f t="shared" si="5"/>
        <v>41665.25</v>
      </c>
      <c r="T120" s="7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8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7">
        <f t="shared" si="5"/>
        <v>41806.208333333336</v>
      </c>
      <c r="T121" s="7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8"/>
        <v>149.5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7">
        <f t="shared" si="5"/>
        <v>42111.208333333328</v>
      </c>
      <c r="T122" s="7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8"/>
        <v>219.3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7">
        <f t="shared" si="5"/>
        <v>41917.208333333336</v>
      </c>
      <c r="T123" s="7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8"/>
        <v>64.400000000000006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7">
        <f t="shared" si="5"/>
        <v>41970.25</v>
      </c>
      <c r="T124" s="7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8"/>
        <v>18.600000000000001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7">
        <f t="shared" si="5"/>
        <v>42332.25</v>
      </c>
      <c r="T125" s="7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8"/>
        <v>367.8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7">
        <f t="shared" si="5"/>
        <v>43598.208333333328</v>
      </c>
      <c r="T126" s="7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8"/>
        <v>159.9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7">
        <f t="shared" si="5"/>
        <v>43362.208333333328</v>
      </c>
      <c r="T127" s="7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8"/>
        <v>38.6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7">
        <f t="shared" si="5"/>
        <v>42596.208333333328</v>
      </c>
      <c r="T128" s="7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8"/>
        <v>51.4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7">
        <f t="shared" si="5"/>
        <v>40310.208333333336</v>
      </c>
      <c r="T129" s="7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8"/>
        <v>60.3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7">
        <f t="shared" si="5"/>
        <v>40417.208333333336</v>
      </c>
      <c r="T130" s="7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3.2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7">
        <f t="shared" ref="S131:S194" si="9">(((L131/60)/60)/24)+DATE(1970,1,1)</f>
        <v>42038.25</v>
      </c>
      <c r="T131" s="7">
        <f t="shared" ref="T131:T194" si="10">(((M131/60)/60)/24)+DATE(1970,1,1)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155.5</v>
      </c>
      <c r="G132" t="s">
        <v>20</v>
      </c>
      <c r="H132">
        <v>533</v>
      </c>
      <c r="I132">
        <f t="shared" ref="I132:I195" si="11">ROUND(E132/H132,2)</f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7">
        <f t="shared" si="9"/>
        <v>40842.208333333336</v>
      </c>
      <c r="T132" s="7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ref="F133:F196" si="12">ROUND((E133/D133)*100,1)</f>
        <v>100.9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7">
        <f t="shared" si="9"/>
        <v>41607.25</v>
      </c>
      <c r="T133" s="7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116.2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7">
        <f t="shared" si="9"/>
        <v>43112.25</v>
      </c>
      <c r="T134" s="7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310.8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7">
        <f t="shared" si="9"/>
        <v>40767.208333333336</v>
      </c>
      <c r="T135" s="7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89.7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7">
        <f t="shared" si="9"/>
        <v>40713.208333333336</v>
      </c>
      <c r="T136" s="7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71.3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7">
        <f t="shared" si="9"/>
        <v>41340.25</v>
      </c>
      <c r="T137" s="7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3.3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7">
        <f t="shared" si="9"/>
        <v>41797.208333333336</v>
      </c>
      <c r="T138" s="7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261.8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7">
        <f t="shared" si="9"/>
        <v>40457.208333333336</v>
      </c>
      <c r="T139" s="7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7">
        <f t="shared" si="9"/>
        <v>41180.208333333336</v>
      </c>
      <c r="T140" s="7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20.9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7">
        <f t="shared" si="9"/>
        <v>42115.208333333328</v>
      </c>
      <c r="T141" s="7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223.2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7">
        <f t="shared" si="9"/>
        <v>43156.25</v>
      </c>
      <c r="T142" s="7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101.6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7">
        <f t="shared" si="9"/>
        <v>42167.208333333328</v>
      </c>
      <c r="T143" s="7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7">
        <f t="shared" si="9"/>
        <v>41005.208333333336</v>
      </c>
      <c r="T144" s="7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135.6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7">
        <f t="shared" si="9"/>
        <v>40357.208333333336</v>
      </c>
      <c r="T145" s="7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129.1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7">
        <f t="shared" si="9"/>
        <v>43633.208333333328</v>
      </c>
      <c r="T146" s="7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236.5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7">
        <f t="shared" si="9"/>
        <v>41889.208333333336</v>
      </c>
      <c r="T147" s="7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17.3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7">
        <f t="shared" si="9"/>
        <v>40855.25</v>
      </c>
      <c r="T148" s="7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112.5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7">
        <f t="shared" si="9"/>
        <v>42534.208333333328</v>
      </c>
      <c r="T149" s="7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7">
        <f t="shared" si="9"/>
        <v>42941.208333333328</v>
      </c>
      <c r="T150" s="7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219.9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7">
        <f t="shared" si="9"/>
        <v>41275.25</v>
      </c>
      <c r="T151" s="7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7">
        <f t="shared" si="9"/>
        <v>43450.25</v>
      </c>
      <c r="T152" s="7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64.2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7">
        <f t="shared" si="9"/>
        <v>41799.208333333336</v>
      </c>
      <c r="T153" s="7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423.1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7">
        <f t="shared" si="9"/>
        <v>42783.25</v>
      </c>
      <c r="T154" s="7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7">
        <f t="shared" si="9"/>
        <v>41201.208333333336</v>
      </c>
      <c r="T155" s="7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58.8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7">
        <f t="shared" si="9"/>
        <v>42502.208333333328</v>
      </c>
      <c r="T156" s="7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7">
        <f t="shared" si="9"/>
        <v>40262.208333333336</v>
      </c>
      <c r="T157" s="7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73.900000000000006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7">
        <f t="shared" si="9"/>
        <v>43743.208333333328</v>
      </c>
      <c r="T158" s="7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52.7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7">
        <f t="shared" si="9"/>
        <v>41638.25</v>
      </c>
      <c r="T159" s="7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7">
        <f t="shared" si="9"/>
        <v>42346.25</v>
      </c>
      <c r="T160" s="7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7">
        <f t="shared" si="9"/>
        <v>43551.208333333328</v>
      </c>
      <c r="T161" s="7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162.30000000000001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7">
        <f t="shared" si="9"/>
        <v>43582.208333333328</v>
      </c>
      <c r="T162" s="7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78.2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7">
        <f t="shared" si="9"/>
        <v>42270.208333333328</v>
      </c>
      <c r="T163" s="7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149.69999999999999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7">
        <f t="shared" si="9"/>
        <v>43442.25</v>
      </c>
      <c r="T164" s="7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253.3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7">
        <f t="shared" si="9"/>
        <v>43028.208333333328</v>
      </c>
      <c r="T165" s="7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100.2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7">
        <f t="shared" si="9"/>
        <v>43016.208333333328</v>
      </c>
      <c r="T166" s="7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7">
        <f t="shared" si="9"/>
        <v>42948.208333333328</v>
      </c>
      <c r="T167" s="7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137.1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7">
        <f t="shared" si="9"/>
        <v>40534.25</v>
      </c>
      <c r="T168" s="7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415.5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7">
        <f t="shared" si="9"/>
        <v>41435.208333333336</v>
      </c>
      <c r="T169" s="7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31.3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7">
        <f t="shared" si="9"/>
        <v>43518.25</v>
      </c>
      <c r="T170" s="7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424.1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7">
        <f t="shared" si="9"/>
        <v>41077.208333333336</v>
      </c>
      <c r="T171" s="7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2.9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7">
        <f t="shared" si="9"/>
        <v>42950.208333333328</v>
      </c>
      <c r="T172" s="7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10.6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7">
        <f t="shared" si="9"/>
        <v>41718.208333333336</v>
      </c>
      <c r="T173" s="7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82.9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7">
        <f t="shared" si="9"/>
        <v>41839.208333333336</v>
      </c>
      <c r="T174" s="7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7">
        <f t="shared" si="9"/>
        <v>41412.208333333336</v>
      </c>
      <c r="T175" s="7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894.7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7">
        <f t="shared" si="9"/>
        <v>42282.208333333328</v>
      </c>
      <c r="T176" s="7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26.2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7">
        <f t="shared" si="9"/>
        <v>42613.208333333328</v>
      </c>
      <c r="T177" s="7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74.8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7">
        <f t="shared" si="9"/>
        <v>42616.208333333328</v>
      </c>
      <c r="T178" s="7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416.5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7">
        <f t="shared" si="9"/>
        <v>40497.25</v>
      </c>
      <c r="T179" s="7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96.2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7">
        <f t="shared" si="9"/>
        <v>42999.208333333328</v>
      </c>
      <c r="T180" s="7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357.7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7">
        <f t="shared" si="9"/>
        <v>41350.208333333336</v>
      </c>
      <c r="T181" s="7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308.5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7">
        <f t="shared" si="9"/>
        <v>40259.208333333336</v>
      </c>
      <c r="T182" s="7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61.8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7">
        <f t="shared" si="9"/>
        <v>43012.208333333328</v>
      </c>
      <c r="T183" s="7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722.3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7">
        <f t="shared" si="9"/>
        <v>43631.208333333328</v>
      </c>
      <c r="T184" s="7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69.099999999999994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7">
        <f t="shared" si="9"/>
        <v>40430.208333333336</v>
      </c>
      <c r="T185" s="7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293.10000000000002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7">
        <f t="shared" si="9"/>
        <v>43588.208333333328</v>
      </c>
      <c r="T186" s="7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71.8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7">
        <f t="shared" si="9"/>
        <v>43233.208333333328</v>
      </c>
      <c r="T187" s="7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31.9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7">
        <f t="shared" si="9"/>
        <v>41782.208333333336</v>
      </c>
      <c r="T188" s="7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229.9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7">
        <f t="shared" si="9"/>
        <v>41328.25</v>
      </c>
      <c r="T189" s="7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7">
        <f t="shared" si="9"/>
        <v>41975.25</v>
      </c>
      <c r="T190" s="7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23.5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7">
        <f t="shared" si="9"/>
        <v>42433.25</v>
      </c>
      <c r="T191" s="7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68.599999999999994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7">
        <f t="shared" si="9"/>
        <v>41429.208333333336</v>
      </c>
      <c r="T192" s="7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7">
        <f t="shared" si="9"/>
        <v>43536.208333333328</v>
      </c>
      <c r="T193" s="7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7">
        <f t="shared" si="9"/>
        <v>41817.208333333336</v>
      </c>
      <c r="T194" s="7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45.6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7">
        <f t="shared" ref="S195:S258" si="13">(((L195/60)/60)/24)+DATE(1970,1,1)</f>
        <v>43198.208333333328</v>
      </c>
      <c r="T195" s="7">
        <f t="shared" ref="T195:T258" si="14">(((M195/60)/60)/24)+DATE(1970,1,1)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122.8</v>
      </c>
      <c r="G196" t="s">
        <v>20</v>
      </c>
      <c r="H196">
        <v>126</v>
      </c>
      <c r="I196">
        <f t="shared" ref="I196:I259" si="15">ROUND(E196/H196,2)</f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7">
        <f t="shared" si="13"/>
        <v>42261.208333333328</v>
      </c>
      <c r="T196" s="7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ref="F197:F260" si="16">ROUND((E197/D197)*100,1)</f>
        <v>361.8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7">
        <f t="shared" si="13"/>
        <v>43310.208333333328</v>
      </c>
      <c r="T197" s="7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6"/>
        <v>63.1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7">
        <f t="shared" si="13"/>
        <v>42616.208333333328</v>
      </c>
      <c r="T198" s="7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6"/>
        <v>298.2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7">
        <f t="shared" si="13"/>
        <v>42909.208333333328</v>
      </c>
      <c r="T199" s="7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6"/>
        <v>9.6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7">
        <f t="shared" si="13"/>
        <v>40396.208333333336</v>
      </c>
      <c r="T200" s="7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6"/>
        <v>53.8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7">
        <f t="shared" si="13"/>
        <v>42192.208333333328</v>
      </c>
      <c r="T201" s="7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6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7">
        <f t="shared" si="13"/>
        <v>40262.208333333336</v>
      </c>
      <c r="T202" s="7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6"/>
        <v>681.2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7">
        <f t="shared" si="13"/>
        <v>41845.208333333336</v>
      </c>
      <c r="T203" s="7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6"/>
        <v>78.8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7">
        <f t="shared" si="13"/>
        <v>40818.208333333336</v>
      </c>
      <c r="T204" s="7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6"/>
        <v>134.4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7">
        <f t="shared" si="13"/>
        <v>42752.25</v>
      </c>
      <c r="T205" s="7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6"/>
        <v>3.4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7">
        <f t="shared" si="13"/>
        <v>40636.208333333336</v>
      </c>
      <c r="T206" s="7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6"/>
        <v>431.8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7">
        <f t="shared" si="13"/>
        <v>43390.208333333328</v>
      </c>
      <c r="T207" s="7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6"/>
        <v>38.799999999999997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7">
        <f t="shared" si="13"/>
        <v>40236.25</v>
      </c>
      <c r="T208" s="7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6"/>
        <v>425.7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7">
        <f t="shared" si="13"/>
        <v>43340.208333333328</v>
      </c>
      <c r="T209" s="7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6"/>
        <v>101.1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7">
        <f t="shared" si="13"/>
        <v>43048.25</v>
      </c>
      <c r="T210" s="7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6"/>
        <v>21.2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7">
        <f t="shared" si="13"/>
        <v>42496.208333333328</v>
      </c>
      <c r="T211" s="7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6"/>
        <v>67.400000000000006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7">
        <f t="shared" si="13"/>
        <v>42797.25</v>
      </c>
      <c r="T212" s="7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6"/>
        <v>94.9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7">
        <f t="shared" si="13"/>
        <v>41513.208333333336</v>
      </c>
      <c r="T213" s="7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6"/>
        <v>151.9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7">
        <f t="shared" si="13"/>
        <v>43814.25</v>
      </c>
      <c r="T214" s="7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6"/>
        <v>195.2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7">
        <f t="shared" si="13"/>
        <v>40488.208333333336</v>
      </c>
      <c r="T215" s="7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6"/>
        <v>1023.1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7">
        <f t="shared" si="13"/>
        <v>40409.208333333336</v>
      </c>
      <c r="T216" s="7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6"/>
        <v>3.8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7">
        <f t="shared" si="13"/>
        <v>43509.25</v>
      </c>
      <c r="T217" s="7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6"/>
        <v>155.1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7">
        <f t="shared" si="13"/>
        <v>40869.25</v>
      </c>
      <c r="T218" s="7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6"/>
        <v>44.8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7">
        <f t="shared" si="13"/>
        <v>43583.208333333328</v>
      </c>
      <c r="T219" s="7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6"/>
        <v>215.9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7">
        <f t="shared" si="13"/>
        <v>40858.25</v>
      </c>
      <c r="T220" s="7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6"/>
        <v>332.1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7">
        <f t="shared" si="13"/>
        <v>41137.208333333336</v>
      </c>
      <c r="T221" s="7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6"/>
        <v>8.4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7">
        <f t="shared" si="13"/>
        <v>40725.208333333336</v>
      </c>
      <c r="T222" s="7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6"/>
        <v>98.6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7">
        <f t="shared" si="13"/>
        <v>41081.208333333336</v>
      </c>
      <c r="T223" s="7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6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7">
        <f t="shared" si="13"/>
        <v>41914.208333333336</v>
      </c>
      <c r="T224" s="7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6"/>
        <v>93.8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7">
        <f t="shared" si="13"/>
        <v>42445.208333333328</v>
      </c>
      <c r="T225" s="7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6"/>
        <v>403.6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7">
        <f t="shared" si="13"/>
        <v>41906.208333333336</v>
      </c>
      <c r="T226" s="7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6"/>
        <v>260.2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7">
        <f t="shared" si="13"/>
        <v>41762.208333333336</v>
      </c>
      <c r="T227" s="7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6"/>
        <v>366.6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7">
        <f t="shared" si="13"/>
        <v>40276.208333333336</v>
      </c>
      <c r="T228" s="7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6"/>
        <v>168.7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7">
        <f t="shared" si="13"/>
        <v>42139.208333333328</v>
      </c>
      <c r="T229" s="7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6"/>
        <v>119.9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7">
        <f t="shared" si="13"/>
        <v>42613.208333333328</v>
      </c>
      <c r="T230" s="7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6"/>
        <v>193.7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7">
        <f t="shared" si="13"/>
        <v>42887.208333333328</v>
      </c>
      <c r="T231" s="7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6"/>
        <v>420.2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7">
        <f t="shared" si="13"/>
        <v>43805.25</v>
      </c>
      <c r="T232" s="7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6"/>
        <v>76.7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7">
        <f t="shared" si="13"/>
        <v>41415.208333333336</v>
      </c>
      <c r="T233" s="7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6"/>
        <v>171.3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7">
        <f t="shared" si="13"/>
        <v>42576.208333333328</v>
      </c>
      <c r="T234" s="7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6"/>
        <v>157.9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7">
        <f t="shared" si="13"/>
        <v>40706.208333333336</v>
      </c>
      <c r="T235" s="7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6"/>
        <v>109.1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7">
        <f t="shared" si="13"/>
        <v>42969.208333333328</v>
      </c>
      <c r="T236" s="7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6"/>
        <v>41.7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7">
        <f t="shared" si="13"/>
        <v>42779.25</v>
      </c>
      <c r="T237" s="7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6"/>
        <v>10.9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7">
        <f t="shared" si="13"/>
        <v>43641.208333333328</v>
      </c>
      <c r="T238" s="7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6"/>
        <v>159.4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7">
        <f t="shared" si="13"/>
        <v>41754.208333333336</v>
      </c>
      <c r="T239" s="7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6"/>
        <v>422.4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7">
        <f t="shared" si="13"/>
        <v>43083.25</v>
      </c>
      <c r="T240" s="7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6"/>
        <v>97.7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7">
        <f t="shared" si="13"/>
        <v>42245.208333333328</v>
      </c>
      <c r="T241" s="7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6"/>
        <v>418.8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7">
        <f t="shared" si="13"/>
        <v>40396.208333333336</v>
      </c>
      <c r="T242" s="7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6"/>
        <v>101.9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7">
        <f t="shared" si="13"/>
        <v>41742.208333333336</v>
      </c>
      <c r="T243" s="7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6"/>
        <v>127.7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7">
        <f t="shared" si="13"/>
        <v>42865.208333333328</v>
      </c>
      <c r="T244" s="7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6"/>
        <v>445.2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7">
        <f t="shared" si="13"/>
        <v>43163.25</v>
      </c>
      <c r="T245" s="7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6"/>
        <v>569.70000000000005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7">
        <f t="shared" si="13"/>
        <v>41834.208333333336</v>
      </c>
      <c r="T246" s="7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6"/>
        <v>509.3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7">
        <f t="shared" si="13"/>
        <v>41736.208333333336</v>
      </c>
      <c r="T247" s="7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6"/>
        <v>325.5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7">
        <f t="shared" si="13"/>
        <v>41491.208333333336</v>
      </c>
      <c r="T248" s="7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6"/>
        <v>932.6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7">
        <f t="shared" si="13"/>
        <v>42726.25</v>
      </c>
      <c r="T249" s="7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6"/>
        <v>211.3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7">
        <f t="shared" si="13"/>
        <v>42004.25</v>
      </c>
      <c r="T250" s="7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6"/>
        <v>273.3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7">
        <f t="shared" si="13"/>
        <v>42006.25</v>
      </c>
      <c r="T251" s="7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6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7">
        <f t="shared" si="13"/>
        <v>40203.25</v>
      </c>
      <c r="T252" s="7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6"/>
        <v>54.1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7">
        <f t="shared" si="13"/>
        <v>41252.25</v>
      </c>
      <c r="T253" s="7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6"/>
        <v>626.29999999999995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7">
        <f t="shared" si="13"/>
        <v>41572.208333333336</v>
      </c>
      <c r="T254" s="7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6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7">
        <f t="shared" si="13"/>
        <v>40641.208333333336</v>
      </c>
      <c r="T255" s="7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6"/>
        <v>184.9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7">
        <f t="shared" si="13"/>
        <v>42787.25</v>
      </c>
      <c r="T256" s="7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6"/>
        <v>120.2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7">
        <f t="shared" si="13"/>
        <v>40590.25</v>
      </c>
      <c r="T257" s="7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6"/>
        <v>23.4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7">
        <f t="shared" si="13"/>
        <v>42393.25</v>
      </c>
      <c r="T258" s="7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7">
        <f t="shared" ref="S259:S322" si="17">(((L259/60)/60)/24)+DATE(1970,1,1)</f>
        <v>41338.25</v>
      </c>
      <c r="T259" s="7">
        <f t="shared" ref="T259:T322" si="18">(((M259/60)/60)/24)+DATE(1970,1,1)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268.5</v>
      </c>
      <c r="G260" t="s">
        <v>20</v>
      </c>
      <c r="H260">
        <v>186</v>
      </c>
      <c r="I260">
        <f t="shared" ref="I260:I323" si="19">ROUND(E260/H260,2)</f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7">
        <f t="shared" si="17"/>
        <v>42712.25</v>
      </c>
      <c r="T260" s="7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ref="F261:F324" si="20">ROUND((E261/D261)*100,1)</f>
        <v>597.5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7">
        <f t="shared" si="17"/>
        <v>41251.25</v>
      </c>
      <c r="T261" s="7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0"/>
        <v>157.69999999999999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7">
        <f t="shared" si="17"/>
        <v>41180.208333333336</v>
      </c>
      <c r="T262" s="7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0"/>
        <v>31.2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7">
        <f t="shared" si="17"/>
        <v>40415.208333333336</v>
      </c>
      <c r="T263" s="7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0"/>
        <v>313.39999999999998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7">
        <f t="shared" si="17"/>
        <v>40638.208333333336</v>
      </c>
      <c r="T264" s="7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0"/>
        <v>370.9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7">
        <f t="shared" si="17"/>
        <v>40187.25</v>
      </c>
      <c r="T265" s="7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0"/>
        <v>362.7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7">
        <f t="shared" si="17"/>
        <v>41317.25</v>
      </c>
      <c r="T266" s="7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0"/>
        <v>123.1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7">
        <f t="shared" si="17"/>
        <v>42372.25</v>
      </c>
      <c r="T267" s="7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0"/>
        <v>76.8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7">
        <f t="shared" si="17"/>
        <v>41950.25</v>
      </c>
      <c r="T268" s="7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0"/>
        <v>233.6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7">
        <f t="shared" si="17"/>
        <v>41206.208333333336</v>
      </c>
      <c r="T269" s="7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0"/>
        <v>180.5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7">
        <f t="shared" si="17"/>
        <v>41186.208333333336</v>
      </c>
      <c r="T270" s="7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0"/>
        <v>252.6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7">
        <f t="shared" si="17"/>
        <v>43496.25</v>
      </c>
      <c r="T271" s="7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0"/>
        <v>27.2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7">
        <f t="shared" si="17"/>
        <v>40514.25</v>
      </c>
      <c r="T272" s="7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0"/>
        <v>1.3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7">
        <f t="shared" si="17"/>
        <v>42345.25</v>
      </c>
      <c r="T273" s="7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7">
        <f t="shared" si="17"/>
        <v>43656.208333333328</v>
      </c>
      <c r="T274" s="7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0"/>
        <v>137.19999999999999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7">
        <f t="shared" si="17"/>
        <v>42995.208333333328</v>
      </c>
      <c r="T275" s="7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0"/>
        <v>32.200000000000003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7">
        <f t="shared" si="17"/>
        <v>43045.25</v>
      </c>
      <c r="T276" s="7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0"/>
        <v>241.5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7">
        <f t="shared" si="17"/>
        <v>43561.208333333328</v>
      </c>
      <c r="T277" s="7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0"/>
        <v>96.8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7">
        <f t="shared" si="17"/>
        <v>41018.208333333336</v>
      </c>
      <c r="T278" s="7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0"/>
        <v>1066.4000000000001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7">
        <f t="shared" si="17"/>
        <v>40378.208333333336</v>
      </c>
      <c r="T279" s="7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0"/>
        <v>325.89999999999998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7">
        <f t="shared" si="17"/>
        <v>41239.25</v>
      </c>
      <c r="T280" s="7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0"/>
        <v>170.7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7">
        <f t="shared" si="17"/>
        <v>43346.208333333328</v>
      </c>
      <c r="T281" s="7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0"/>
        <v>581.4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7">
        <f t="shared" si="17"/>
        <v>43060.25</v>
      </c>
      <c r="T282" s="7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0"/>
        <v>91.5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7">
        <f t="shared" si="17"/>
        <v>40979.25</v>
      </c>
      <c r="T283" s="7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7">
        <f t="shared" si="17"/>
        <v>42701.25</v>
      </c>
      <c r="T284" s="7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0"/>
        <v>18.7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7">
        <f t="shared" si="17"/>
        <v>42520.208333333328</v>
      </c>
      <c r="T285" s="7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0"/>
        <v>83.2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7">
        <f t="shared" si="17"/>
        <v>41030.208333333336</v>
      </c>
      <c r="T286" s="7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0"/>
        <v>706.3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7">
        <f t="shared" si="17"/>
        <v>42623.208333333328</v>
      </c>
      <c r="T287" s="7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0"/>
        <v>17.399999999999999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7">
        <f t="shared" si="17"/>
        <v>42697.25</v>
      </c>
      <c r="T288" s="7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0"/>
        <v>209.7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7">
        <f t="shared" si="17"/>
        <v>42122.208333333328</v>
      </c>
      <c r="T289" s="7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0"/>
        <v>97.8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7">
        <f t="shared" si="17"/>
        <v>40982.208333333336</v>
      </c>
      <c r="T290" s="7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0"/>
        <v>1684.3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7">
        <f t="shared" si="17"/>
        <v>42219.208333333328</v>
      </c>
      <c r="T291" s="7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0"/>
        <v>54.4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7">
        <f t="shared" si="17"/>
        <v>41404.208333333336</v>
      </c>
      <c r="T292" s="7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0"/>
        <v>456.6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7">
        <f t="shared" si="17"/>
        <v>40831.208333333336</v>
      </c>
      <c r="T293" s="7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0"/>
        <v>9.8000000000000007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7">
        <f t="shared" si="17"/>
        <v>40984.208333333336</v>
      </c>
      <c r="T294" s="7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0"/>
        <v>16.399999999999999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7">
        <f t="shared" si="17"/>
        <v>40456.208333333336</v>
      </c>
      <c r="T295" s="7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0"/>
        <v>1339.7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7">
        <f t="shared" si="17"/>
        <v>43399.208333333328</v>
      </c>
      <c r="T296" s="7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0"/>
        <v>35.700000000000003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7">
        <f t="shared" si="17"/>
        <v>41562.208333333336</v>
      </c>
      <c r="T297" s="7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0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7">
        <f t="shared" si="17"/>
        <v>43493.25</v>
      </c>
      <c r="T298" s="7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0"/>
        <v>94.2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7">
        <f t="shared" si="17"/>
        <v>41653.25</v>
      </c>
      <c r="T299" s="7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0"/>
        <v>143.9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7">
        <f t="shared" si="17"/>
        <v>42426.25</v>
      </c>
      <c r="T300" s="7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0"/>
        <v>51.4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7">
        <f t="shared" si="17"/>
        <v>42432.25</v>
      </c>
      <c r="T301" s="7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7">
        <f t="shared" si="17"/>
        <v>42977.208333333328</v>
      </c>
      <c r="T302" s="7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0"/>
        <v>1344.7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7">
        <f t="shared" si="17"/>
        <v>42061.25</v>
      </c>
      <c r="T303" s="7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0"/>
        <v>31.8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7">
        <f t="shared" si="17"/>
        <v>43345.208333333328</v>
      </c>
      <c r="T304" s="7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0"/>
        <v>82.6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7">
        <f t="shared" si="17"/>
        <v>42376.25</v>
      </c>
      <c r="T305" s="7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0"/>
        <v>546.1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7">
        <f t="shared" si="17"/>
        <v>42589.208333333328</v>
      </c>
      <c r="T306" s="7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0"/>
        <v>286.2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7">
        <f t="shared" si="17"/>
        <v>42448.208333333328</v>
      </c>
      <c r="T307" s="7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0"/>
        <v>7.9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7">
        <f t="shared" si="17"/>
        <v>42930.208333333328</v>
      </c>
      <c r="T308" s="7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0"/>
        <v>132.1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7">
        <f t="shared" si="17"/>
        <v>41066.208333333336</v>
      </c>
      <c r="T309" s="7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0"/>
        <v>74.099999999999994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7">
        <f t="shared" si="17"/>
        <v>40651.208333333336</v>
      </c>
      <c r="T310" s="7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0"/>
        <v>75.3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7">
        <f t="shared" si="17"/>
        <v>40807.208333333336</v>
      </c>
      <c r="T311" s="7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0"/>
        <v>20.3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7">
        <f t="shared" si="17"/>
        <v>40277.208333333336</v>
      </c>
      <c r="T312" s="7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0"/>
        <v>203.4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7">
        <f t="shared" si="17"/>
        <v>40590.25</v>
      </c>
      <c r="T313" s="7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0"/>
        <v>310.2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7">
        <f t="shared" si="17"/>
        <v>41572.208333333336</v>
      </c>
      <c r="T314" s="7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0"/>
        <v>395.3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7">
        <f t="shared" si="17"/>
        <v>40966.25</v>
      </c>
      <c r="T315" s="7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0"/>
        <v>294.7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7">
        <f t="shared" si="17"/>
        <v>43536.208333333328</v>
      </c>
      <c r="T316" s="7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0"/>
        <v>33.9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7">
        <f t="shared" si="17"/>
        <v>41783.208333333336</v>
      </c>
      <c r="T317" s="7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0"/>
        <v>66.7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7">
        <f t="shared" si="17"/>
        <v>43788.25</v>
      </c>
      <c r="T318" s="7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0"/>
        <v>19.2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7">
        <f t="shared" si="17"/>
        <v>42869.208333333328</v>
      </c>
      <c r="T319" s="7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0"/>
        <v>15.8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7">
        <f t="shared" si="17"/>
        <v>41684.25</v>
      </c>
      <c r="T320" s="7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0"/>
        <v>38.700000000000003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7">
        <f t="shared" si="17"/>
        <v>40402.208333333336</v>
      </c>
      <c r="T321" s="7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0"/>
        <v>9.6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7">
        <f t="shared" si="17"/>
        <v>40673.208333333336</v>
      </c>
      <c r="T322" s="7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94.1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7">
        <f t="shared" ref="S323:S386" si="21">(((L323/60)/60)/24)+DATE(1970,1,1)</f>
        <v>40634.208333333336</v>
      </c>
      <c r="T323" s="7">
        <f t="shared" ref="T323:T386" si="22">(((M323/60)/60)/24)+DATE(1970,1,1)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166.6</v>
      </c>
      <c r="G324" t="s">
        <v>20</v>
      </c>
      <c r="H324">
        <v>5168</v>
      </c>
      <c r="I324">
        <f t="shared" ref="I324:I387" si="23">ROUND(E324/H324,2)</f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7">
        <f t="shared" si="21"/>
        <v>40507.25</v>
      </c>
      <c r="T324" s="7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ref="F325:F388" si="24">ROUND((E325/D325)*100,1)</f>
        <v>24.1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7">
        <f t="shared" si="21"/>
        <v>41725.208333333336</v>
      </c>
      <c r="T325" s="7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4"/>
        <v>164.1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7">
        <f t="shared" si="21"/>
        <v>42176.208333333328</v>
      </c>
      <c r="T326" s="7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4"/>
        <v>90.7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7">
        <f t="shared" si="21"/>
        <v>43267.208333333328</v>
      </c>
      <c r="T327" s="7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4"/>
        <v>46.2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7">
        <f t="shared" si="21"/>
        <v>42364.25</v>
      </c>
      <c r="T328" s="7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4"/>
        <v>38.5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7">
        <f t="shared" si="21"/>
        <v>43705.208333333328</v>
      </c>
      <c r="T329" s="7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4"/>
        <v>133.6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7">
        <f t="shared" si="21"/>
        <v>43434.25</v>
      </c>
      <c r="T330" s="7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4"/>
        <v>22.9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7">
        <f t="shared" si="21"/>
        <v>42716.25</v>
      </c>
      <c r="T331" s="7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4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7">
        <f t="shared" si="21"/>
        <v>43077.25</v>
      </c>
      <c r="T332" s="7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4"/>
        <v>443.7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7">
        <f t="shared" si="21"/>
        <v>40896.25</v>
      </c>
      <c r="T333" s="7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4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7">
        <f t="shared" si="21"/>
        <v>41361.208333333336</v>
      </c>
      <c r="T334" s="7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4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7">
        <f t="shared" si="21"/>
        <v>43424.25</v>
      </c>
      <c r="T335" s="7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4"/>
        <v>186.6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7">
        <f t="shared" si="21"/>
        <v>43110.25</v>
      </c>
      <c r="T336" s="7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4"/>
        <v>114.3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7">
        <f t="shared" si="21"/>
        <v>43784.25</v>
      </c>
      <c r="T337" s="7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4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7">
        <f t="shared" si="21"/>
        <v>40527.25</v>
      </c>
      <c r="T338" s="7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4"/>
        <v>122.8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7">
        <f t="shared" si="21"/>
        <v>43780.25</v>
      </c>
      <c r="T339" s="7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4"/>
        <v>179.1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7">
        <f t="shared" si="21"/>
        <v>40821.208333333336</v>
      </c>
      <c r="T340" s="7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4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7">
        <f t="shared" si="21"/>
        <v>42949.208333333328</v>
      </c>
      <c r="T341" s="7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4"/>
        <v>94.2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7">
        <f t="shared" si="21"/>
        <v>40889.25</v>
      </c>
      <c r="T342" s="7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4"/>
        <v>84.7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7">
        <f t="shared" si="21"/>
        <v>42244.208333333328</v>
      </c>
      <c r="T343" s="7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4"/>
        <v>66.5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7">
        <f t="shared" si="21"/>
        <v>41475.208333333336</v>
      </c>
      <c r="T344" s="7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4"/>
        <v>53.9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7">
        <f t="shared" si="21"/>
        <v>41597.25</v>
      </c>
      <c r="T345" s="7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4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7">
        <f t="shared" si="21"/>
        <v>43122.25</v>
      </c>
      <c r="T346" s="7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4"/>
        <v>14.7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7">
        <f t="shared" si="21"/>
        <v>42194.208333333328</v>
      </c>
      <c r="T347" s="7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4"/>
        <v>34.5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7">
        <f t="shared" si="21"/>
        <v>42971.208333333328</v>
      </c>
      <c r="T348" s="7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4"/>
        <v>1400.8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7">
        <f t="shared" si="21"/>
        <v>42046.25</v>
      </c>
      <c r="T349" s="7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4"/>
        <v>71.8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7">
        <f t="shared" si="21"/>
        <v>42782.25</v>
      </c>
      <c r="T350" s="7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4"/>
        <v>53.1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7">
        <f t="shared" si="21"/>
        <v>42930.208333333328</v>
      </c>
      <c r="T351" s="7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4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7">
        <f t="shared" si="21"/>
        <v>42144.208333333328</v>
      </c>
      <c r="T352" s="7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4"/>
        <v>127.7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7">
        <f t="shared" si="21"/>
        <v>42240.208333333328</v>
      </c>
      <c r="T353" s="7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4"/>
        <v>34.9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7">
        <f t="shared" si="21"/>
        <v>42315.25</v>
      </c>
      <c r="T354" s="7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4"/>
        <v>410.6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7">
        <f t="shared" si="21"/>
        <v>43651.208333333328</v>
      </c>
      <c r="T355" s="7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4"/>
        <v>123.7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7">
        <f t="shared" si="21"/>
        <v>41520.208333333336</v>
      </c>
      <c r="T356" s="7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4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7">
        <f t="shared" si="21"/>
        <v>42757.25</v>
      </c>
      <c r="T357" s="7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4"/>
        <v>36.9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7">
        <f t="shared" si="21"/>
        <v>40922.25</v>
      </c>
      <c r="T358" s="7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4"/>
        <v>184.9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7">
        <f t="shared" si="21"/>
        <v>42250.208333333328</v>
      </c>
      <c r="T359" s="7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4"/>
        <v>11.8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7">
        <f t="shared" si="21"/>
        <v>43322.208333333328</v>
      </c>
      <c r="T360" s="7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4"/>
        <v>298.7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7">
        <f t="shared" si="21"/>
        <v>40782.208333333336</v>
      </c>
      <c r="T361" s="7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4"/>
        <v>226.4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7">
        <f t="shared" si="21"/>
        <v>40544.25</v>
      </c>
      <c r="T362" s="7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4"/>
        <v>173.6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7">
        <f t="shared" si="21"/>
        <v>43015.208333333328</v>
      </c>
      <c r="T363" s="7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4"/>
        <v>371.8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7">
        <f t="shared" si="21"/>
        <v>40570.25</v>
      </c>
      <c r="T364" s="7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4"/>
        <v>160.19999999999999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7">
        <f t="shared" si="21"/>
        <v>40904.25</v>
      </c>
      <c r="T365" s="7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4"/>
        <v>1616.3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7">
        <f t="shared" si="21"/>
        <v>43164.25</v>
      </c>
      <c r="T366" s="7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4"/>
        <v>733.4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7">
        <f t="shared" si="21"/>
        <v>42733.25</v>
      </c>
      <c r="T367" s="7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4"/>
        <v>592.1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7">
        <f t="shared" si="21"/>
        <v>40546.25</v>
      </c>
      <c r="T368" s="7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4"/>
        <v>18.899999999999999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7">
        <f t="shared" si="21"/>
        <v>41930.208333333336</v>
      </c>
      <c r="T369" s="7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4"/>
        <v>276.8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7">
        <f t="shared" si="21"/>
        <v>40464.208333333336</v>
      </c>
      <c r="T370" s="7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4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7">
        <f t="shared" si="21"/>
        <v>41308.25</v>
      </c>
      <c r="T371" s="7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4"/>
        <v>159.4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7">
        <f t="shared" si="21"/>
        <v>43570.208333333328</v>
      </c>
      <c r="T372" s="7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4"/>
        <v>67.900000000000006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7">
        <f t="shared" si="21"/>
        <v>42043.25</v>
      </c>
      <c r="T373" s="7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4"/>
        <v>1591.6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7">
        <f t="shared" si="21"/>
        <v>42012.25</v>
      </c>
      <c r="T374" s="7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4"/>
        <v>730.2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7">
        <f t="shared" si="21"/>
        <v>42964.208333333328</v>
      </c>
      <c r="T375" s="7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4"/>
        <v>13.2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7">
        <f t="shared" si="21"/>
        <v>43476.25</v>
      </c>
      <c r="T376" s="7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4"/>
        <v>54.8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7">
        <f t="shared" si="21"/>
        <v>42293.208333333328</v>
      </c>
      <c r="T377" s="7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4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7">
        <f t="shared" si="21"/>
        <v>41826.208333333336</v>
      </c>
      <c r="T378" s="7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4"/>
        <v>10.3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7">
        <f t="shared" si="21"/>
        <v>43760.208333333328</v>
      </c>
      <c r="T379" s="7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4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7">
        <f t="shared" si="21"/>
        <v>43241.208333333328</v>
      </c>
      <c r="T380" s="7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4"/>
        <v>40.4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7">
        <f t="shared" si="21"/>
        <v>40843.208333333336</v>
      </c>
      <c r="T381" s="7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4"/>
        <v>160.30000000000001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7">
        <f t="shared" si="21"/>
        <v>41448.208333333336</v>
      </c>
      <c r="T382" s="7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4"/>
        <v>183.9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7">
        <f t="shared" si="21"/>
        <v>42163.208333333328</v>
      </c>
      <c r="T383" s="7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4"/>
        <v>63.8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7">
        <f t="shared" si="21"/>
        <v>43024.208333333328</v>
      </c>
      <c r="T384" s="7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4"/>
        <v>225.4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7">
        <f t="shared" si="21"/>
        <v>43509.25</v>
      </c>
      <c r="T385" s="7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4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7">
        <f t="shared" si="21"/>
        <v>42776.25</v>
      </c>
      <c r="T386" s="7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146.19999999999999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7">
        <f t="shared" ref="S387:S450" si="25">(((L387/60)/60)/24)+DATE(1970,1,1)</f>
        <v>43553.208333333328</v>
      </c>
      <c r="T387" s="7">
        <f t="shared" ref="T387:T450" si="26">(((M387/60)/60)/24)+DATE(1970,1,1)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76.400000000000006</v>
      </c>
      <c r="G388" t="s">
        <v>14</v>
      </c>
      <c r="H388">
        <v>1068</v>
      </c>
      <c r="I388">
        <f t="shared" ref="I388:I451" si="27">ROUND(E388/H388,2)</f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7">
        <f t="shared" si="25"/>
        <v>40355.208333333336</v>
      </c>
      <c r="T388" s="7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ref="F389:F452" si="28">ROUND((E389/D389)*100,1)</f>
        <v>39.299999999999997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7">
        <f t="shared" si="25"/>
        <v>41072.208333333336</v>
      </c>
      <c r="T389" s="7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8"/>
        <v>11.3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7">
        <f t="shared" si="25"/>
        <v>40912.25</v>
      </c>
      <c r="T390" s="7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8"/>
        <v>122.1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7">
        <f t="shared" si="25"/>
        <v>40479.208333333336</v>
      </c>
      <c r="T391" s="7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8"/>
        <v>186.5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7">
        <f t="shared" si="25"/>
        <v>41530.208333333336</v>
      </c>
      <c r="T392" s="7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8"/>
        <v>7.3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7">
        <f t="shared" si="25"/>
        <v>41653.25</v>
      </c>
      <c r="T393" s="7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8"/>
        <v>65.599999999999994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7">
        <f t="shared" si="25"/>
        <v>40549.25</v>
      </c>
      <c r="T394" s="7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8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7">
        <f t="shared" si="25"/>
        <v>42933.208333333328</v>
      </c>
      <c r="T395" s="7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8"/>
        <v>469.4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7">
        <f t="shared" si="25"/>
        <v>41484.208333333336</v>
      </c>
      <c r="T396" s="7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8"/>
        <v>130.1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7">
        <f t="shared" si="25"/>
        <v>40885.25</v>
      </c>
      <c r="T397" s="7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8"/>
        <v>167.1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7">
        <f t="shared" si="25"/>
        <v>43378.208333333328</v>
      </c>
      <c r="T398" s="7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8"/>
        <v>173.9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7">
        <f t="shared" si="25"/>
        <v>41417.208333333336</v>
      </c>
      <c r="T399" s="7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8"/>
        <v>717.8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7">
        <f t="shared" si="25"/>
        <v>43228.208333333328</v>
      </c>
      <c r="T400" s="7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8"/>
        <v>63.9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7">
        <f t="shared" si="25"/>
        <v>40576.25</v>
      </c>
      <c r="T401" s="7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8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7">
        <f t="shared" si="25"/>
        <v>41502.208333333336</v>
      </c>
      <c r="T402" s="7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8"/>
        <v>1530.2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7">
        <f t="shared" si="25"/>
        <v>43765.208333333328</v>
      </c>
      <c r="T403" s="7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8"/>
        <v>40.4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7">
        <f t="shared" si="25"/>
        <v>40914.25</v>
      </c>
      <c r="T404" s="7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8"/>
        <v>86.2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7">
        <f t="shared" si="25"/>
        <v>40310.208333333336</v>
      </c>
      <c r="T405" s="7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8"/>
        <v>315.60000000000002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7">
        <f t="shared" si="25"/>
        <v>43053.25</v>
      </c>
      <c r="T406" s="7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8"/>
        <v>89.6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7">
        <f t="shared" si="25"/>
        <v>43255.208333333328</v>
      </c>
      <c r="T407" s="7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8"/>
        <v>182.1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7">
        <f t="shared" si="25"/>
        <v>41304.25</v>
      </c>
      <c r="T408" s="7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8"/>
        <v>355.9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7">
        <f t="shared" si="25"/>
        <v>43751.208333333328</v>
      </c>
      <c r="T409" s="7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8"/>
        <v>131.80000000000001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7">
        <f t="shared" si="25"/>
        <v>42541.208333333328</v>
      </c>
      <c r="T410" s="7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8"/>
        <v>46.3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7">
        <f t="shared" si="25"/>
        <v>42843.208333333328</v>
      </c>
      <c r="T411" s="7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8"/>
        <v>36.1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7">
        <f t="shared" si="25"/>
        <v>42122.208333333328</v>
      </c>
      <c r="T412" s="7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8"/>
        <v>104.6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7">
        <f t="shared" si="25"/>
        <v>42884.208333333328</v>
      </c>
      <c r="T413" s="7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8"/>
        <v>668.9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7">
        <f t="shared" si="25"/>
        <v>41642.25</v>
      </c>
      <c r="T414" s="7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8"/>
        <v>62.1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7">
        <f t="shared" si="25"/>
        <v>43431.25</v>
      </c>
      <c r="T415" s="7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8"/>
        <v>84.7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7">
        <f t="shared" si="25"/>
        <v>40288.208333333336</v>
      </c>
      <c r="T416" s="7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8"/>
        <v>11.1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7">
        <f t="shared" si="25"/>
        <v>40921.25</v>
      </c>
      <c r="T417" s="7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8"/>
        <v>43.8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7">
        <f t="shared" si="25"/>
        <v>40560.25</v>
      </c>
      <c r="T418" s="7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8"/>
        <v>55.5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7">
        <f t="shared" si="25"/>
        <v>43407.208333333328</v>
      </c>
      <c r="T419" s="7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8"/>
        <v>57.4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7">
        <f t="shared" si="25"/>
        <v>41035.208333333336</v>
      </c>
      <c r="T420" s="7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8"/>
        <v>123.4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7">
        <f t="shared" si="25"/>
        <v>40899.25</v>
      </c>
      <c r="T421" s="7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8"/>
        <v>128.5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7">
        <f t="shared" si="25"/>
        <v>42911.208333333328</v>
      </c>
      <c r="T422" s="7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8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7">
        <f t="shared" si="25"/>
        <v>42915.208333333328</v>
      </c>
      <c r="T423" s="7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8"/>
        <v>127.3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7">
        <f t="shared" si="25"/>
        <v>40285.208333333336</v>
      </c>
      <c r="T424" s="7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8"/>
        <v>10.6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7">
        <f t="shared" si="25"/>
        <v>40808.208333333336</v>
      </c>
      <c r="T425" s="7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8"/>
        <v>40.5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7">
        <f t="shared" si="25"/>
        <v>43208.208333333328</v>
      </c>
      <c r="T426" s="7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8"/>
        <v>287.7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7">
        <f t="shared" si="25"/>
        <v>42213.208333333328</v>
      </c>
      <c r="T427" s="7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8"/>
        <v>572.9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7">
        <f t="shared" si="25"/>
        <v>41332.25</v>
      </c>
      <c r="T428" s="7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8"/>
        <v>112.9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7">
        <f t="shared" si="25"/>
        <v>41895.208333333336</v>
      </c>
      <c r="T429" s="7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8"/>
        <v>46.4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7">
        <f t="shared" si="25"/>
        <v>40585.25</v>
      </c>
      <c r="T430" s="7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8"/>
        <v>90.7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7">
        <f t="shared" si="25"/>
        <v>41680.25</v>
      </c>
      <c r="T431" s="7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8"/>
        <v>67.7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7">
        <f t="shared" si="25"/>
        <v>43737.208333333328</v>
      </c>
      <c r="T432" s="7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8"/>
        <v>192.5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7">
        <f t="shared" si="25"/>
        <v>43273.208333333328</v>
      </c>
      <c r="T433" s="7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8"/>
        <v>82.7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7">
        <f t="shared" si="25"/>
        <v>41761.208333333336</v>
      </c>
      <c r="T434" s="7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8"/>
        <v>54.2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7">
        <f t="shared" si="25"/>
        <v>41603.25</v>
      </c>
      <c r="T435" s="7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8"/>
        <v>16.7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7">
        <f t="shared" si="25"/>
        <v>42705.25</v>
      </c>
      <c r="T436" s="7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8"/>
        <v>116.9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7">
        <f t="shared" si="25"/>
        <v>41988.25</v>
      </c>
      <c r="T437" s="7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8"/>
        <v>1052.2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7">
        <f t="shared" si="25"/>
        <v>43575.208333333328</v>
      </c>
      <c r="T438" s="7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8"/>
        <v>123.1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7">
        <f t="shared" si="25"/>
        <v>42260.208333333328</v>
      </c>
      <c r="T439" s="7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8"/>
        <v>178.6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7">
        <f t="shared" si="25"/>
        <v>41337.25</v>
      </c>
      <c r="T440" s="7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8"/>
        <v>355.3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7">
        <f t="shared" si="25"/>
        <v>42680.208333333328</v>
      </c>
      <c r="T441" s="7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8"/>
        <v>161.9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7">
        <f t="shared" si="25"/>
        <v>42916.208333333328</v>
      </c>
      <c r="T442" s="7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8"/>
        <v>24.9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7">
        <f t="shared" si="25"/>
        <v>41025.208333333336</v>
      </c>
      <c r="T443" s="7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8"/>
        <v>198.7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7">
        <f t="shared" si="25"/>
        <v>42980.208333333328</v>
      </c>
      <c r="T444" s="7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8"/>
        <v>34.799999999999997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7">
        <f t="shared" si="25"/>
        <v>40451.208333333336</v>
      </c>
      <c r="T445" s="7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8"/>
        <v>176.4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7">
        <f t="shared" si="25"/>
        <v>40748.208333333336</v>
      </c>
      <c r="T446" s="7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8"/>
        <v>511.4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7">
        <f t="shared" si="25"/>
        <v>40515.25</v>
      </c>
      <c r="T447" s="7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8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7">
        <f t="shared" si="25"/>
        <v>41261.25</v>
      </c>
      <c r="T448" s="7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8"/>
        <v>24.3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7">
        <f t="shared" si="25"/>
        <v>43088.25</v>
      </c>
      <c r="T449" s="7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8"/>
        <v>50.5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7">
        <f t="shared" si="25"/>
        <v>41378.208333333336</v>
      </c>
      <c r="T450" s="7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7">
        <f t="shared" ref="S451:S514" si="29">(((L451/60)/60)/24)+DATE(1970,1,1)</f>
        <v>43530.25</v>
      </c>
      <c r="T451" s="7">
        <f t="shared" ref="T451:T514" si="30">(((M451/60)/60)/24)+DATE(1970,1,1)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ROUND(E452/H452,2)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7">
        <f t="shared" si="29"/>
        <v>43394.208333333328</v>
      </c>
      <c r="T452" s="7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ref="F453:F516" si="32">ROUND((E453/D453)*100,1)</f>
        <v>122.8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7">
        <f t="shared" si="29"/>
        <v>42935.208333333328</v>
      </c>
      <c r="T453" s="7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2"/>
        <v>63.4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7">
        <f t="shared" si="29"/>
        <v>40365.208333333336</v>
      </c>
      <c r="T454" s="7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2"/>
        <v>56.3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7">
        <f t="shared" si="29"/>
        <v>42705.25</v>
      </c>
      <c r="T455" s="7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2"/>
        <v>44.1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7">
        <f t="shared" si="29"/>
        <v>41568.208333333336</v>
      </c>
      <c r="T456" s="7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2"/>
        <v>118.4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7">
        <f t="shared" si="29"/>
        <v>40809.208333333336</v>
      </c>
      <c r="T457" s="7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2"/>
        <v>104.1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7">
        <f t="shared" si="29"/>
        <v>43141.25</v>
      </c>
      <c r="T458" s="7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2"/>
        <v>26.6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7">
        <f t="shared" si="29"/>
        <v>42657.208333333328</v>
      </c>
      <c r="T459" s="7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2"/>
        <v>351.2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7">
        <f t="shared" si="29"/>
        <v>40265.208333333336</v>
      </c>
      <c r="T460" s="7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2"/>
        <v>90.1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7">
        <f t="shared" si="29"/>
        <v>42001.25</v>
      </c>
      <c r="T461" s="7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2"/>
        <v>171.6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7">
        <f t="shared" si="29"/>
        <v>40399.208333333336</v>
      </c>
      <c r="T462" s="7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2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7">
        <f t="shared" si="29"/>
        <v>41757.208333333336</v>
      </c>
      <c r="T463" s="7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2"/>
        <v>30.6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7">
        <f t="shared" si="29"/>
        <v>41304.25</v>
      </c>
      <c r="T464" s="7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2"/>
        <v>108.2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7">
        <f t="shared" si="29"/>
        <v>41639.25</v>
      </c>
      <c r="T465" s="7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2"/>
        <v>133.5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7">
        <f t="shared" si="29"/>
        <v>43142.25</v>
      </c>
      <c r="T466" s="7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2"/>
        <v>187.9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7">
        <f t="shared" si="29"/>
        <v>43127.25</v>
      </c>
      <c r="T467" s="7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2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7">
        <f t="shared" si="29"/>
        <v>41409.208333333336</v>
      </c>
      <c r="T468" s="7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2"/>
        <v>575.20000000000005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7">
        <f t="shared" si="29"/>
        <v>42331.25</v>
      </c>
      <c r="T469" s="7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2"/>
        <v>40.5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7">
        <f t="shared" si="29"/>
        <v>43569.208333333328</v>
      </c>
      <c r="T470" s="7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2"/>
        <v>184.4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7">
        <f t="shared" si="29"/>
        <v>42142.208333333328</v>
      </c>
      <c r="T471" s="7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2"/>
        <v>285.8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7">
        <f t="shared" si="29"/>
        <v>42716.25</v>
      </c>
      <c r="T472" s="7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2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7">
        <f t="shared" si="29"/>
        <v>41031.208333333336</v>
      </c>
      <c r="T473" s="7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2"/>
        <v>39.200000000000003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7">
        <f t="shared" si="29"/>
        <v>43535.208333333328</v>
      </c>
      <c r="T474" s="7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2"/>
        <v>178.1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7">
        <f t="shared" si="29"/>
        <v>43277.208333333328</v>
      </c>
      <c r="T475" s="7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2"/>
        <v>365.2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7">
        <f t="shared" si="29"/>
        <v>41989.25</v>
      </c>
      <c r="T476" s="7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2"/>
        <v>113.9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7">
        <f t="shared" si="29"/>
        <v>41450.208333333336</v>
      </c>
      <c r="T477" s="7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2"/>
        <v>29.8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7">
        <f t="shared" si="29"/>
        <v>43322.208333333328</v>
      </c>
      <c r="T478" s="7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2"/>
        <v>54.3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7">
        <f t="shared" si="29"/>
        <v>40720.208333333336</v>
      </c>
      <c r="T479" s="7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2"/>
        <v>236.3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7">
        <f t="shared" si="29"/>
        <v>42072.208333333328</v>
      </c>
      <c r="T480" s="7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2"/>
        <v>512.9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7">
        <f t="shared" si="29"/>
        <v>42945.208333333328</v>
      </c>
      <c r="T481" s="7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2"/>
        <v>100.7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7">
        <f t="shared" si="29"/>
        <v>40248.25</v>
      </c>
      <c r="T482" s="7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2"/>
        <v>81.3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7">
        <f t="shared" si="29"/>
        <v>41913.208333333336</v>
      </c>
      <c r="T483" s="7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2"/>
        <v>16.399999999999999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7">
        <f t="shared" si="29"/>
        <v>40963.25</v>
      </c>
      <c r="T484" s="7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2"/>
        <v>52.8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7">
        <f t="shared" si="29"/>
        <v>43811.25</v>
      </c>
      <c r="T485" s="7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2"/>
        <v>260.2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7">
        <f t="shared" si="29"/>
        <v>41855.208333333336</v>
      </c>
      <c r="T486" s="7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2"/>
        <v>30.7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7">
        <f t="shared" si="29"/>
        <v>43626.208333333328</v>
      </c>
      <c r="T487" s="7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2"/>
        <v>13.5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7">
        <f t="shared" si="29"/>
        <v>43168.25</v>
      </c>
      <c r="T488" s="7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2"/>
        <v>178.6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7">
        <f t="shared" si="29"/>
        <v>42845.208333333328</v>
      </c>
      <c r="T489" s="7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2"/>
        <v>220.1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7">
        <f t="shared" si="29"/>
        <v>42403.25</v>
      </c>
      <c r="T490" s="7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2"/>
        <v>101.5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7">
        <f t="shared" si="29"/>
        <v>40406.208333333336</v>
      </c>
      <c r="T491" s="7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2"/>
        <v>191.5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7">
        <f t="shared" si="29"/>
        <v>43786.25</v>
      </c>
      <c r="T492" s="7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2"/>
        <v>305.3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7">
        <f t="shared" si="29"/>
        <v>41456.208333333336</v>
      </c>
      <c r="T493" s="7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2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7">
        <f t="shared" si="29"/>
        <v>40336.208333333336</v>
      </c>
      <c r="T494" s="7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2"/>
        <v>723.8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7">
        <f t="shared" si="29"/>
        <v>43645.208333333328</v>
      </c>
      <c r="T495" s="7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2"/>
        <v>547.4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7">
        <f t="shared" si="29"/>
        <v>40990.208333333336</v>
      </c>
      <c r="T496" s="7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2"/>
        <v>414.5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7">
        <f t="shared" si="29"/>
        <v>41800.208333333336</v>
      </c>
      <c r="T497" s="7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2"/>
        <v>0.9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7">
        <f t="shared" si="29"/>
        <v>42876.208333333328</v>
      </c>
      <c r="T498" s="7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2"/>
        <v>34.200000000000003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7">
        <f t="shared" si="29"/>
        <v>42724.25</v>
      </c>
      <c r="T499" s="7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2"/>
        <v>23.9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7">
        <f t="shared" si="29"/>
        <v>42005.25</v>
      </c>
      <c r="T500" s="7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2"/>
        <v>48.1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7">
        <f t="shared" si="29"/>
        <v>42444.208333333328</v>
      </c>
      <c r="T501" s="7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2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7">
        <f t="shared" si="29"/>
        <v>41395.208333333336</v>
      </c>
      <c r="T502" s="7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2"/>
        <v>70.099999999999994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7">
        <f t="shared" si="29"/>
        <v>41345.208333333336</v>
      </c>
      <c r="T503" s="7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2"/>
        <v>529.9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7">
        <f t="shared" si="29"/>
        <v>41117.208333333336</v>
      </c>
      <c r="T504" s="7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2"/>
        <v>180.3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7">
        <f t="shared" si="29"/>
        <v>42186.208333333328</v>
      </c>
      <c r="T505" s="7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2"/>
        <v>92.3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7">
        <f t="shared" si="29"/>
        <v>42142.208333333328</v>
      </c>
      <c r="T506" s="7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2"/>
        <v>13.9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7">
        <f t="shared" si="29"/>
        <v>41341.25</v>
      </c>
      <c r="T507" s="7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2"/>
        <v>927.1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7">
        <f t="shared" si="29"/>
        <v>43062.25</v>
      </c>
      <c r="T508" s="7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2"/>
        <v>39.9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7">
        <f t="shared" si="29"/>
        <v>41373.208333333336</v>
      </c>
      <c r="T509" s="7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2"/>
        <v>112.2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7">
        <f t="shared" si="29"/>
        <v>43310.208333333328</v>
      </c>
      <c r="T510" s="7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2"/>
        <v>70.900000000000006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7">
        <f t="shared" si="29"/>
        <v>41034.208333333336</v>
      </c>
      <c r="T511" s="7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2"/>
        <v>119.1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7">
        <f t="shared" si="29"/>
        <v>43251.208333333328</v>
      </c>
      <c r="T512" s="7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2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7">
        <f t="shared" si="29"/>
        <v>43671.208333333328</v>
      </c>
      <c r="T513" s="7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2"/>
        <v>139.30000000000001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7">
        <f t="shared" si="29"/>
        <v>41825.208333333336</v>
      </c>
      <c r="T514" s="7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39.299999999999997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7">
        <f t="shared" ref="S515:S578" si="33">(((L515/60)/60)/24)+DATE(1970,1,1)</f>
        <v>40430.208333333336</v>
      </c>
      <c r="T515" s="7">
        <f t="shared" ref="T515:T578" si="34">(((M515/60)/60)/24)+DATE(1970,1,1)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22.4</v>
      </c>
      <c r="G516" t="s">
        <v>74</v>
      </c>
      <c r="H516">
        <v>528</v>
      </c>
      <c r="I516">
        <f t="shared" ref="I516:I579" si="35">ROUND(E516/H516,2)</f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7">
        <f t="shared" si="33"/>
        <v>41614.25</v>
      </c>
      <c r="T516" s="7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ref="F517:F580" si="36">ROUND((E517/D517)*100,1)</f>
        <v>55.8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7">
        <f t="shared" si="33"/>
        <v>40900.25</v>
      </c>
      <c r="T517" s="7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6"/>
        <v>42.5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7">
        <f t="shared" si="33"/>
        <v>40396.208333333336</v>
      </c>
      <c r="T518" s="7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6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7">
        <f t="shared" si="33"/>
        <v>42860.208333333328</v>
      </c>
      <c r="T519" s="7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6"/>
        <v>7.1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7">
        <f t="shared" si="33"/>
        <v>43154.25</v>
      </c>
      <c r="T520" s="7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6"/>
        <v>101.7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7">
        <f t="shared" si="33"/>
        <v>42012.25</v>
      </c>
      <c r="T521" s="7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6"/>
        <v>425.8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7">
        <f t="shared" si="33"/>
        <v>43574.208333333328</v>
      </c>
      <c r="T522" s="7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6"/>
        <v>145.5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7">
        <f t="shared" si="33"/>
        <v>42605.208333333328</v>
      </c>
      <c r="T523" s="7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6"/>
        <v>32.5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7">
        <f t="shared" si="33"/>
        <v>41093.208333333336</v>
      </c>
      <c r="T524" s="7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6"/>
        <v>700.3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7">
        <f t="shared" si="33"/>
        <v>40241.25</v>
      </c>
      <c r="T525" s="7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6"/>
        <v>83.9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7">
        <f t="shared" si="33"/>
        <v>40294.208333333336</v>
      </c>
      <c r="T526" s="7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6"/>
        <v>84.2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7">
        <f t="shared" si="33"/>
        <v>40505.25</v>
      </c>
      <c r="T527" s="7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6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7">
        <f t="shared" si="33"/>
        <v>42364.25</v>
      </c>
      <c r="T528" s="7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6"/>
        <v>99.6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7">
        <f t="shared" si="33"/>
        <v>42405.25</v>
      </c>
      <c r="T529" s="7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6"/>
        <v>80.3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7">
        <f t="shared" si="33"/>
        <v>41601.25</v>
      </c>
      <c r="T530" s="7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6"/>
        <v>11.3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7">
        <f t="shared" si="33"/>
        <v>41769.208333333336</v>
      </c>
      <c r="T531" s="7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6"/>
        <v>91.7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7">
        <f t="shared" si="33"/>
        <v>40421.208333333336</v>
      </c>
      <c r="T532" s="7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6"/>
        <v>95.5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7">
        <f t="shared" si="33"/>
        <v>41589.25</v>
      </c>
      <c r="T533" s="7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6"/>
        <v>502.9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7">
        <f t="shared" si="33"/>
        <v>43125.25</v>
      </c>
      <c r="T534" s="7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6"/>
        <v>159.19999999999999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7">
        <f t="shared" si="33"/>
        <v>41479.208333333336</v>
      </c>
      <c r="T535" s="7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6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7">
        <f t="shared" si="33"/>
        <v>43329.208333333328</v>
      </c>
      <c r="T536" s="7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6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7">
        <f t="shared" si="33"/>
        <v>43259.208333333328</v>
      </c>
      <c r="T537" s="7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6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7">
        <f t="shared" si="33"/>
        <v>40414.208333333336</v>
      </c>
      <c r="T538" s="7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6"/>
        <v>117.2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7">
        <f t="shared" si="33"/>
        <v>43342.208333333328</v>
      </c>
      <c r="T539" s="7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6"/>
        <v>37.700000000000003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7">
        <f t="shared" si="33"/>
        <v>41539.208333333336</v>
      </c>
      <c r="T540" s="7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6"/>
        <v>72.7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7">
        <f t="shared" si="33"/>
        <v>43647.208333333328</v>
      </c>
      <c r="T541" s="7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6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7">
        <f t="shared" si="33"/>
        <v>43225.208333333328</v>
      </c>
      <c r="T542" s="7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6"/>
        <v>24.2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7">
        <f t="shared" si="33"/>
        <v>42165.208333333328</v>
      </c>
      <c r="T543" s="7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6"/>
        <v>2.5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7">
        <f t="shared" si="33"/>
        <v>42391.25</v>
      </c>
      <c r="T544" s="7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6"/>
        <v>16.3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7">
        <f t="shared" si="33"/>
        <v>41528.208333333336</v>
      </c>
      <c r="T545" s="7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6"/>
        <v>276.5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7">
        <f t="shared" si="33"/>
        <v>42377.25</v>
      </c>
      <c r="T546" s="7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6"/>
        <v>88.8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7">
        <f t="shared" si="33"/>
        <v>43824.25</v>
      </c>
      <c r="T547" s="7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6"/>
        <v>163.6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7">
        <f t="shared" si="33"/>
        <v>43360.208333333328</v>
      </c>
      <c r="T548" s="7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6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7">
        <f t="shared" si="33"/>
        <v>42029.25</v>
      </c>
      <c r="T549" s="7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6"/>
        <v>270.89999999999998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7">
        <f t="shared" si="33"/>
        <v>42461.208333333328</v>
      </c>
      <c r="T550" s="7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6"/>
        <v>284.2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7">
        <f t="shared" si="33"/>
        <v>41422.208333333336</v>
      </c>
      <c r="T551" s="7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6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7">
        <f t="shared" si="33"/>
        <v>40968.25</v>
      </c>
      <c r="T552" s="7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6"/>
        <v>58.6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7">
        <f t="shared" si="33"/>
        <v>41993.25</v>
      </c>
      <c r="T553" s="7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6"/>
        <v>98.5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7">
        <f t="shared" si="33"/>
        <v>42700.25</v>
      </c>
      <c r="T554" s="7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6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7">
        <f t="shared" si="33"/>
        <v>40545.25</v>
      </c>
      <c r="T555" s="7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6"/>
        <v>151.69999999999999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7">
        <f t="shared" si="33"/>
        <v>42723.25</v>
      </c>
      <c r="T556" s="7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6"/>
        <v>223.6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7">
        <f t="shared" si="33"/>
        <v>41731.208333333336</v>
      </c>
      <c r="T557" s="7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6"/>
        <v>239.8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7">
        <f t="shared" si="33"/>
        <v>40792.208333333336</v>
      </c>
      <c r="T558" s="7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6"/>
        <v>199.3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7">
        <f t="shared" si="33"/>
        <v>42279.208333333328</v>
      </c>
      <c r="T559" s="7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6"/>
        <v>137.30000000000001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7">
        <f t="shared" si="33"/>
        <v>42424.25</v>
      </c>
      <c r="T560" s="7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6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7">
        <f t="shared" si="33"/>
        <v>42584.208333333328</v>
      </c>
      <c r="T561" s="7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6"/>
        <v>794.2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7">
        <f t="shared" si="33"/>
        <v>40865.25</v>
      </c>
      <c r="T562" s="7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6"/>
        <v>369.7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7">
        <f t="shared" si="33"/>
        <v>40833.208333333336</v>
      </c>
      <c r="T563" s="7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6"/>
        <v>12.8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7">
        <f t="shared" si="33"/>
        <v>43536.208333333328</v>
      </c>
      <c r="T564" s="7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6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7">
        <f t="shared" si="33"/>
        <v>43417.25</v>
      </c>
      <c r="T565" s="7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6"/>
        <v>83.8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7">
        <f t="shared" si="33"/>
        <v>42078.208333333328</v>
      </c>
      <c r="T566" s="7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6"/>
        <v>204.6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7">
        <f t="shared" si="33"/>
        <v>40862.25</v>
      </c>
      <c r="T567" s="7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6"/>
        <v>44.3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7">
        <f t="shared" si="33"/>
        <v>42424.25</v>
      </c>
      <c r="T568" s="7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6"/>
        <v>218.6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7">
        <f t="shared" si="33"/>
        <v>41830.208333333336</v>
      </c>
      <c r="T569" s="7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6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7">
        <f t="shared" si="33"/>
        <v>40374.208333333336</v>
      </c>
      <c r="T570" s="7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6"/>
        <v>237.3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7">
        <f t="shared" si="33"/>
        <v>40554.25</v>
      </c>
      <c r="T571" s="7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6"/>
        <v>305.7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7">
        <f t="shared" si="33"/>
        <v>41993.25</v>
      </c>
      <c r="T572" s="7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6"/>
        <v>94.1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7">
        <f t="shared" si="33"/>
        <v>42174.208333333328</v>
      </c>
      <c r="T573" s="7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6"/>
        <v>54.4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7">
        <f t="shared" si="33"/>
        <v>42275.208333333328</v>
      </c>
      <c r="T574" s="7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6"/>
        <v>111.9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7">
        <f t="shared" si="33"/>
        <v>41761.208333333336</v>
      </c>
      <c r="T575" s="7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6"/>
        <v>369.1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7">
        <f t="shared" si="33"/>
        <v>43806.25</v>
      </c>
      <c r="T576" s="7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6"/>
        <v>62.9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7">
        <f t="shared" si="33"/>
        <v>41779.208333333336</v>
      </c>
      <c r="T577" s="7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6"/>
        <v>64.900000000000006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7">
        <f t="shared" si="33"/>
        <v>43040.208333333328</v>
      </c>
      <c r="T578" s="7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18.899999999999999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7">
        <f t="shared" ref="S579:S642" si="37">(((L579/60)/60)/24)+DATE(1970,1,1)</f>
        <v>40613.25</v>
      </c>
      <c r="T579" s="7">
        <f t="shared" ref="T579:T642" si="38">(((M579/60)/60)/24)+DATE(1970,1,1)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16.8</v>
      </c>
      <c r="G580" t="s">
        <v>14</v>
      </c>
      <c r="H580">
        <v>245</v>
      </c>
      <c r="I580">
        <f t="shared" ref="I580:I643" si="39">ROUND(E580/H580,2)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7">
        <f t="shared" si="37"/>
        <v>40878.25</v>
      </c>
      <c r="T580" s="7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ref="F581:F644" si="40">ROUND((E581/D581)*100,1)</f>
        <v>101.1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7">
        <f t="shared" si="37"/>
        <v>40762.208333333336</v>
      </c>
      <c r="T581" s="7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40"/>
        <v>341.5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7">
        <f t="shared" si="37"/>
        <v>41696.25</v>
      </c>
      <c r="T582" s="7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40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7">
        <f t="shared" si="37"/>
        <v>40662.208333333336</v>
      </c>
      <c r="T583" s="7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40"/>
        <v>52.1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7">
        <f t="shared" si="37"/>
        <v>42165.208333333328</v>
      </c>
      <c r="T584" s="7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40"/>
        <v>322.39999999999998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7">
        <f t="shared" si="37"/>
        <v>40959.25</v>
      </c>
      <c r="T585" s="7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40"/>
        <v>119.5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7">
        <f t="shared" si="37"/>
        <v>41024.208333333336</v>
      </c>
      <c r="T586" s="7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0"/>
        <v>146.80000000000001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7">
        <f t="shared" si="37"/>
        <v>40255.208333333336</v>
      </c>
      <c r="T587" s="7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0"/>
        <v>950.6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7">
        <f t="shared" si="37"/>
        <v>40499.25</v>
      </c>
      <c r="T588" s="7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0"/>
        <v>72.900000000000006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7">
        <f t="shared" si="37"/>
        <v>43484.25</v>
      </c>
      <c r="T589" s="7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0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7">
        <f t="shared" si="37"/>
        <v>40262.208333333336</v>
      </c>
      <c r="T590" s="7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0"/>
        <v>64.7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7">
        <f t="shared" si="37"/>
        <v>42190.208333333328</v>
      </c>
      <c r="T591" s="7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0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7">
        <f t="shared" si="37"/>
        <v>41994.25</v>
      </c>
      <c r="T592" s="7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0"/>
        <v>1037.7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7">
        <f t="shared" si="37"/>
        <v>40373.208333333336</v>
      </c>
      <c r="T593" s="7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0"/>
        <v>12.9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7">
        <f t="shared" si="37"/>
        <v>41789.208333333336</v>
      </c>
      <c r="T594" s="7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0"/>
        <v>154.80000000000001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7">
        <f t="shared" si="37"/>
        <v>41724.208333333336</v>
      </c>
      <c r="T595" s="7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0"/>
        <v>7.1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7">
        <f t="shared" si="37"/>
        <v>42548.208333333328</v>
      </c>
      <c r="T596" s="7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0"/>
        <v>208.5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7">
        <f t="shared" si="37"/>
        <v>40253.208333333336</v>
      </c>
      <c r="T597" s="7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0"/>
        <v>99.7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7">
        <f t="shared" si="37"/>
        <v>42434.25</v>
      </c>
      <c r="T598" s="7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0"/>
        <v>201.6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7">
        <f t="shared" si="37"/>
        <v>43786.25</v>
      </c>
      <c r="T599" s="7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0"/>
        <v>162.1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7">
        <f t="shared" si="37"/>
        <v>40344.208333333336</v>
      </c>
      <c r="T600" s="7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0"/>
        <v>3.6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7">
        <f t="shared" si="37"/>
        <v>42047.25</v>
      </c>
      <c r="T601" s="7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0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7">
        <f t="shared" si="37"/>
        <v>41485.208333333336</v>
      </c>
      <c r="T602" s="7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0"/>
        <v>206.6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7">
        <f t="shared" si="37"/>
        <v>41789.208333333336</v>
      </c>
      <c r="T603" s="7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0"/>
        <v>128.19999999999999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7">
        <f t="shared" si="37"/>
        <v>42160.208333333328</v>
      </c>
      <c r="T604" s="7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0"/>
        <v>119.7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7">
        <f t="shared" si="37"/>
        <v>43573.208333333328</v>
      </c>
      <c r="T605" s="7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0"/>
        <v>170.7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7">
        <f t="shared" si="37"/>
        <v>40565.25</v>
      </c>
      <c r="T606" s="7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0"/>
        <v>187.2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7">
        <f t="shared" si="37"/>
        <v>42280.208333333328</v>
      </c>
      <c r="T607" s="7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0"/>
        <v>188.4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7">
        <f t="shared" si="37"/>
        <v>42436.25</v>
      </c>
      <c r="T608" s="7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0"/>
        <v>131.30000000000001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7">
        <f t="shared" si="37"/>
        <v>41721.208333333336</v>
      </c>
      <c r="T609" s="7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0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7">
        <f t="shared" si="37"/>
        <v>43530.25</v>
      </c>
      <c r="T610" s="7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0"/>
        <v>120.4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7">
        <f t="shared" si="37"/>
        <v>43481.25</v>
      </c>
      <c r="T611" s="7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0"/>
        <v>419.1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7">
        <f t="shared" si="37"/>
        <v>41259.25</v>
      </c>
      <c r="T612" s="7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0"/>
        <v>13.9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7">
        <f t="shared" si="37"/>
        <v>41480.208333333336</v>
      </c>
      <c r="T613" s="7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0"/>
        <v>139.4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7">
        <f t="shared" si="37"/>
        <v>40474.208333333336</v>
      </c>
      <c r="T614" s="7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0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7">
        <f t="shared" si="37"/>
        <v>42973.208333333328</v>
      </c>
      <c r="T615" s="7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0"/>
        <v>155.5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7">
        <f t="shared" si="37"/>
        <v>42746.25</v>
      </c>
      <c r="T616" s="7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0"/>
        <v>170.4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7">
        <f t="shared" si="37"/>
        <v>42489.208333333328</v>
      </c>
      <c r="T617" s="7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0"/>
        <v>189.5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7">
        <f t="shared" si="37"/>
        <v>41537.208333333336</v>
      </c>
      <c r="T618" s="7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0"/>
        <v>249.7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7">
        <f t="shared" si="37"/>
        <v>41794.208333333336</v>
      </c>
      <c r="T619" s="7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0"/>
        <v>48.9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7">
        <f t="shared" si="37"/>
        <v>41396.208333333336</v>
      </c>
      <c r="T620" s="7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0"/>
        <v>28.5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7">
        <f t="shared" si="37"/>
        <v>40669.208333333336</v>
      </c>
      <c r="T621" s="7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0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7">
        <f t="shared" si="37"/>
        <v>42559.208333333328</v>
      </c>
      <c r="T622" s="7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0"/>
        <v>619.79999999999995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7">
        <f t="shared" si="37"/>
        <v>42626.208333333328</v>
      </c>
      <c r="T623" s="7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0"/>
        <v>3.1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7">
        <f t="shared" si="37"/>
        <v>43205.208333333328</v>
      </c>
      <c r="T624" s="7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0"/>
        <v>159.9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7">
        <f t="shared" si="37"/>
        <v>42201.208333333328</v>
      </c>
      <c r="T625" s="7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0"/>
        <v>279.39999999999998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7">
        <f t="shared" si="37"/>
        <v>42029.25</v>
      </c>
      <c r="T626" s="7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0"/>
        <v>77.400000000000006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7">
        <f t="shared" si="37"/>
        <v>43857.25</v>
      </c>
      <c r="T627" s="7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0"/>
        <v>206.3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7">
        <f t="shared" si="37"/>
        <v>40449.208333333336</v>
      </c>
      <c r="T628" s="7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0"/>
        <v>694.3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7">
        <f t="shared" si="37"/>
        <v>40345.208333333336</v>
      </c>
      <c r="T629" s="7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0"/>
        <v>151.80000000000001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7">
        <f t="shared" si="37"/>
        <v>40455.208333333336</v>
      </c>
      <c r="T630" s="7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0"/>
        <v>64.599999999999994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7">
        <f t="shared" si="37"/>
        <v>42557.208333333328</v>
      </c>
      <c r="T631" s="7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0"/>
        <v>62.9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7">
        <f t="shared" si="37"/>
        <v>43586.208333333328</v>
      </c>
      <c r="T632" s="7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0"/>
        <v>310.39999999999998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7">
        <f t="shared" si="37"/>
        <v>43550.208333333328</v>
      </c>
      <c r="T633" s="7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0"/>
        <v>42.9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7">
        <f t="shared" si="37"/>
        <v>41945.208333333336</v>
      </c>
      <c r="T634" s="7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0"/>
        <v>83.1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7">
        <f t="shared" si="37"/>
        <v>42315.25</v>
      </c>
      <c r="T635" s="7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0"/>
        <v>78.5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7">
        <f t="shared" si="37"/>
        <v>42819.208333333328</v>
      </c>
      <c r="T636" s="7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0"/>
        <v>114.1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7">
        <f t="shared" si="37"/>
        <v>41314.25</v>
      </c>
      <c r="T637" s="7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0"/>
        <v>64.5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7">
        <f t="shared" si="37"/>
        <v>40926.25</v>
      </c>
      <c r="T638" s="7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0"/>
        <v>79.400000000000006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7">
        <f t="shared" si="37"/>
        <v>42688.25</v>
      </c>
      <c r="T639" s="7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0"/>
        <v>11.4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7">
        <f t="shared" si="37"/>
        <v>40386.208333333336</v>
      </c>
      <c r="T640" s="7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0"/>
        <v>56.2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7">
        <f t="shared" si="37"/>
        <v>43309.208333333328</v>
      </c>
      <c r="T641" s="7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0"/>
        <v>16.5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7">
        <f t="shared" si="37"/>
        <v>42387.25</v>
      </c>
      <c r="T642" s="7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7">
        <f t="shared" ref="S643:S706" si="41">(((L643/60)/60)/24)+DATE(1970,1,1)</f>
        <v>42786.25</v>
      </c>
      <c r="T643" s="7">
        <f t="shared" ref="T643:T706" si="42">(((M643/60)/60)/24)+DATE(1970,1,1)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145.5</v>
      </c>
      <c r="G644" t="s">
        <v>20</v>
      </c>
      <c r="H644">
        <v>129</v>
      </c>
      <c r="I644">
        <f t="shared" ref="I644:I707" si="43">ROUND(E644/H644,2)</f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7">
        <f t="shared" si="41"/>
        <v>43451.25</v>
      </c>
      <c r="T644" s="7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ref="F645:F708" si="44">ROUND((E645/D645)*100,1)</f>
        <v>221.4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7">
        <f t="shared" si="41"/>
        <v>42795.25</v>
      </c>
      <c r="T645" s="7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4"/>
        <v>48.4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7">
        <f t="shared" si="41"/>
        <v>43452.25</v>
      </c>
      <c r="T646" s="7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4"/>
        <v>92.9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7">
        <f t="shared" si="41"/>
        <v>43369.208333333328</v>
      </c>
      <c r="T647" s="7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4"/>
        <v>88.6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7">
        <f t="shared" si="41"/>
        <v>41346.208333333336</v>
      </c>
      <c r="T648" s="7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4"/>
        <v>41.4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7">
        <f t="shared" si="41"/>
        <v>43199.208333333328</v>
      </c>
      <c r="T649" s="7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4"/>
        <v>63.1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7">
        <f t="shared" si="41"/>
        <v>42922.208333333328</v>
      </c>
      <c r="T650" s="7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4"/>
        <v>48.5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7">
        <f t="shared" si="41"/>
        <v>40471.208333333336</v>
      </c>
      <c r="T651" s="7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4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7">
        <f t="shared" si="41"/>
        <v>41828.208333333336</v>
      </c>
      <c r="T652" s="7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4"/>
        <v>88.5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7">
        <f t="shared" si="41"/>
        <v>41692.25</v>
      </c>
      <c r="T653" s="7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4"/>
        <v>126.8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7">
        <f t="shared" si="41"/>
        <v>42587.208333333328</v>
      </c>
      <c r="T654" s="7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4"/>
        <v>2338.8000000000002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7">
        <f t="shared" si="41"/>
        <v>42468.208333333328</v>
      </c>
      <c r="T655" s="7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4"/>
        <v>508.4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7">
        <f t="shared" si="41"/>
        <v>42240.208333333328</v>
      </c>
      <c r="T656" s="7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4"/>
        <v>191.5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7">
        <f t="shared" si="41"/>
        <v>42796.25</v>
      </c>
      <c r="T657" s="7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4"/>
        <v>42.1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7">
        <f t="shared" si="41"/>
        <v>43097.25</v>
      </c>
      <c r="T658" s="7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4"/>
        <v>8.1999999999999993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7">
        <f t="shared" si="41"/>
        <v>43096.25</v>
      </c>
      <c r="T659" s="7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4"/>
        <v>60.1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7">
        <f t="shared" si="41"/>
        <v>42246.208333333328</v>
      </c>
      <c r="T660" s="7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4"/>
        <v>47.2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7">
        <f t="shared" si="41"/>
        <v>40570.25</v>
      </c>
      <c r="T661" s="7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4"/>
        <v>81.7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7">
        <f t="shared" si="41"/>
        <v>42237.208333333328</v>
      </c>
      <c r="T662" s="7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4"/>
        <v>54.2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7">
        <f t="shared" si="41"/>
        <v>40996.208333333336</v>
      </c>
      <c r="T663" s="7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4"/>
        <v>97.9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7">
        <f t="shared" si="41"/>
        <v>43443.25</v>
      </c>
      <c r="T664" s="7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4"/>
        <v>77.2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7">
        <f t="shared" si="41"/>
        <v>40458.208333333336</v>
      </c>
      <c r="T665" s="7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4"/>
        <v>33.5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7">
        <f t="shared" si="41"/>
        <v>40959.25</v>
      </c>
      <c r="T666" s="7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4"/>
        <v>239.6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7">
        <f t="shared" si="41"/>
        <v>40733.208333333336</v>
      </c>
      <c r="T667" s="7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4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7">
        <f t="shared" si="41"/>
        <v>41516.208333333336</v>
      </c>
      <c r="T668" s="7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4"/>
        <v>176.2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7">
        <f t="shared" si="41"/>
        <v>41892.208333333336</v>
      </c>
      <c r="T669" s="7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4"/>
        <v>20.3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7">
        <f t="shared" si="41"/>
        <v>41122.208333333336</v>
      </c>
      <c r="T670" s="7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4"/>
        <v>358.6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7">
        <f t="shared" si="41"/>
        <v>42912.208333333328</v>
      </c>
      <c r="T671" s="7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4"/>
        <v>468.9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7">
        <f t="shared" si="41"/>
        <v>42425.25</v>
      </c>
      <c r="T672" s="7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4"/>
        <v>122.1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7">
        <f t="shared" si="41"/>
        <v>40390.208333333336</v>
      </c>
      <c r="T673" s="7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4"/>
        <v>55.9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7">
        <f t="shared" si="41"/>
        <v>43180.208333333328</v>
      </c>
      <c r="T674" s="7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4"/>
        <v>43.7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7">
        <f t="shared" si="41"/>
        <v>42475.208333333328</v>
      </c>
      <c r="T675" s="7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4"/>
        <v>33.5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7">
        <f t="shared" si="41"/>
        <v>40774.208333333336</v>
      </c>
      <c r="T676" s="7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4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7">
        <f t="shared" si="41"/>
        <v>43719.208333333328</v>
      </c>
      <c r="T677" s="7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4"/>
        <v>189.7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7">
        <f t="shared" si="41"/>
        <v>41178.208333333336</v>
      </c>
      <c r="T678" s="7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4"/>
        <v>83.6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7">
        <f t="shared" si="41"/>
        <v>42561.208333333328</v>
      </c>
      <c r="T679" s="7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4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7">
        <f t="shared" si="41"/>
        <v>43484.25</v>
      </c>
      <c r="T680" s="7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4"/>
        <v>1036.5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7">
        <f t="shared" si="41"/>
        <v>43756.208333333328</v>
      </c>
      <c r="T681" s="7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4"/>
        <v>97.4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7">
        <f t="shared" si="41"/>
        <v>43813.25</v>
      </c>
      <c r="T682" s="7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4"/>
        <v>86.4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7">
        <f t="shared" si="41"/>
        <v>40898.25</v>
      </c>
      <c r="T683" s="7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4"/>
        <v>150.19999999999999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7">
        <f t="shared" si="41"/>
        <v>41619.25</v>
      </c>
      <c r="T684" s="7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4"/>
        <v>358.4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7">
        <f t="shared" si="41"/>
        <v>43359.208333333328</v>
      </c>
      <c r="T685" s="7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4"/>
        <v>542.9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7">
        <f t="shared" si="41"/>
        <v>40358.208333333336</v>
      </c>
      <c r="T686" s="7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4"/>
        <v>67.5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7">
        <f t="shared" si="41"/>
        <v>42239.208333333328</v>
      </c>
      <c r="T687" s="7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4"/>
        <v>191.7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7">
        <f t="shared" si="41"/>
        <v>43186.208333333328</v>
      </c>
      <c r="T688" s="7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4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7">
        <f t="shared" si="41"/>
        <v>42806.25</v>
      </c>
      <c r="T689" s="7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4"/>
        <v>429.3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7">
        <f t="shared" si="41"/>
        <v>43475.25</v>
      </c>
      <c r="T690" s="7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4"/>
        <v>100.7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7">
        <f t="shared" si="41"/>
        <v>41576.208333333336</v>
      </c>
      <c r="T691" s="7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4"/>
        <v>226.6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7">
        <f t="shared" si="41"/>
        <v>40874.25</v>
      </c>
      <c r="T692" s="7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4"/>
        <v>142.4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7">
        <f t="shared" si="41"/>
        <v>41185.208333333336</v>
      </c>
      <c r="T693" s="7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4"/>
        <v>90.6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7">
        <f t="shared" si="41"/>
        <v>43655.208333333328</v>
      </c>
      <c r="T694" s="7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4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7">
        <f t="shared" si="41"/>
        <v>43025.208333333328</v>
      </c>
      <c r="T695" s="7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4"/>
        <v>84.1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7">
        <f t="shared" si="41"/>
        <v>43066.25</v>
      </c>
      <c r="T696" s="7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4"/>
        <v>133.9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7">
        <f t="shared" si="41"/>
        <v>42322.25</v>
      </c>
      <c r="T697" s="7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4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7">
        <f t="shared" si="41"/>
        <v>42114.208333333328</v>
      </c>
      <c r="T698" s="7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4"/>
        <v>152.80000000000001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7">
        <f t="shared" si="41"/>
        <v>43190.208333333328</v>
      </c>
      <c r="T699" s="7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4"/>
        <v>446.7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7">
        <f t="shared" si="41"/>
        <v>40871.25</v>
      </c>
      <c r="T700" s="7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4"/>
        <v>84.4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7">
        <f t="shared" si="41"/>
        <v>43641.208333333328</v>
      </c>
      <c r="T701" s="7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4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7">
        <f t="shared" si="41"/>
        <v>40203.25</v>
      </c>
      <c r="T702" s="7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4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7">
        <f t="shared" si="41"/>
        <v>40629.208333333336</v>
      </c>
      <c r="T703" s="7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4"/>
        <v>54.1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7">
        <f t="shared" si="41"/>
        <v>41477.208333333336</v>
      </c>
      <c r="T704" s="7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4"/>
        <v>311.89999999999998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7">
        <f t="shared" si="41"/>
        <v>41020.208333333336</v>
      </c>
      <c r="T705" s="7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4"/>
        <v>122.8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7">
        <f t="shared" si="41"/>
        <v>42555.208333333328</v>
      </c>
      <c r="T706" s="7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7">
        <f t="shared" ref="S707:S770" si="45">(((L707/60)/60)/24)+DATE(1970,1,1)</f>
        <v>41619.25</v>
      </c>
      <c r="T707" s="7">
        <f t="shared" ref="T707:T770" si="46">(((M707/60)/60)/24)+DATE(1970,1,1)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127.8</v>
      </c>
      <c r="G708" t="s">
        <v>20</v>
      </c>
      <c r="H708">
        <v>1345</v>
      </c>
      <c r="I708">
        <f t="shared" ref="I708:I771" si="47">ROUND(E708/H708,2)</f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7">
        <f t="shared" si="45"/>
        <v>43471.25</v>
      </c>
      <c r="T708" s="7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ref="F709:F772" si="48">ROUND((E709/D709)*100,1)</f>
        <v>158.6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7">
        <f t="shared" si="45"/>
        <v>43442.25</v>
      </c>
      <c r="T709" s="7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8"/>
        <v>707.1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7">
        <f t="shared" si="45"/>
        <v>42877.208333333328</v>
      </c>
      <c r="T710" s="7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8"/>
        <v>142.4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7">
        <f t="shared" si="45"/>
        <v>41018.208333333336</v>
      </c>
      <c r="T711" s="7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8"/>
        <v>147.9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7">
        <f t="shared" si="45"/>
        <v>43295.208333333328</v>
      </c>
      <c r="T712" s="7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8"/>
        <v>20.3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7">
        <f t="shared" si="45"/>
        <v>42393.25</v>
      </c>
      <c r="T713" s="7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8"/>
        <v>1840.6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7">
        <f t="shared" si="45"/>
        <v>42559.208333333328</v>
      </c>
      <c r="T714" s="7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8"/>
        <v>161.9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7">
        <f t="shared" si="45"/>
        <v>42604.208333333328</v>
      </c>
      <c r="T715" s="7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8"/>
        <v>472.8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7">
        <f t="shared" si="45"/>
        <v>41870.208333333336</v>
      </c>
      <c r="T716" s="7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8"/>
        <v>24.5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7">
        <f t="shared" si="45"/>
        <v>40397.208333333336</v>
      </c>
      <c r="T717" s="7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8"/>
        <v>517.70000000000005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7">
        <f t="shared" si="45"/>
        <v>41465.208333333336</v>
      </c>
      <c r="T718" s="7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8"/>
        <v>247.6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7">
        <f t="shared" si="45"/>
        <v>40777.208333333336</v>
      </c>
      <c r="T719" s="7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8"/>
        <v>100.2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7">
        <f t="shared" si="45"/>
        <v>41442.208333333336</v>
      </c>
      <c r="T720" s="7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8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7">
        <f t="shared" si="45"/>
        <v>41058.208333333336</v>
      </c>
      <c r="T721" s="7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8"/>
        <v>37.1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7">
        <f t="shared" si="45"/>
        <v>43152.25</v>
      </c>
      <c r="T722" s="7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8"/>
        <v>4.4000000000000004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7">
        <f t="shared" si="45"/>
        <v>43194.208333333328</v>
      </c>
      <c r="T723" s="7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8"/>
        <v>156.5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7">
        <f t="shared" si="45"/>
        <v>43045.25</v>
      </c>
      <c r="T724" s="7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8"/>
        <v>270.39999999999998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7">
        <f t="shared" si="45"/>
        <v>42431.25</v>
      </c>
      <c r="T725" s="7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8"/>
        <v>134.1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7">
        <f t="shared" si="45"/>
        <v>41934.208333333336</v>
      </c>
      <c r="T726" s="7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8"/>
        <v>50.4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7">
        <f t="shared" si="45"/>
        <v>41958.25</v>
      </c>
      <c r="T727" s="7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8"/>
        <v>88.8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7">
        <f t="shared" si="45"/>
        <v>40476.208333333336</v>
      </c>
      <c r="T728" s="7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8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7">
        <f t="shared" si="45"/>
        <v>43485.25</v>
      </c>
      <c r="T729" s="7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8"/>
        <v>17.5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7">
        <f t="shared" si="45"/>
        <v>42515.208333333328</v>
      </c>
      <c r="T730" s="7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8"/>
        <v>185.7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7">
        <f t="shared" si="45"/>
        <v>41309.25</v>
      </c>
      <c r="T731" s="7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8"/>
        <v>412.7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7">
        <f t="shared" si="45"/>
        <v>42147.208333333328</v>
      </c>
      <c r="T732" s="7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8"/>
        <v>90.3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7">
        <f t="shared" si="45"/>
        <v>42939.208333333328</v>
      </c>
      <c r="T733" s="7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8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7">
        <f t="shared" si="45"/>
        <v>42816.208333333328</v>
      </c>
      <c r="T734" s="7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8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7">
        <f t="shared" si="45"/>
        <v>41844.208333333336</v>
      </c>
      <c r="T735" s="7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8"/>
        <v>319.10000000000002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7">
        <f t="shared" si="45"/>
        <v>42763.25</v>
      </c>
      <c r="T736" s="7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8"/>
        <v>354.2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7">
        <f t="shared" si="45"/>
        <v>42459.208333333328</v>
      </c>
      <c r="T737" s="7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8"/>
        <v>32.9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7">
        <f t="shared" si="45"/>
        <v>42055.25</v>
      </c>
      <c r="T738" s="7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8"/>
        <v>135.9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7">
        <f t="shared" si="45"/>
        <v>42685.25</v>
      </c>
      <c r="T739" s="7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8"/>
        <v>2.1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7">
        <f t="shared" si="45"/>
        <v>41959.25</v>
      </c>
      <c r="T740" s="7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8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7">
        <f t="shared" si="45"/>
        <v>41089.208333333336</v>
      </c>
      <c r="T741" s="7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8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7">
        <f t="shared" si="45"/>
        <v>42769.25</v>
      </c>
      <c r="T742" s="7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8"/>
        <v>1179.2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7">
        <f t="shared" si="45"/>
        <v>40321.208333333336</v>
      </c>
      <c r="T743" s="7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8"/>
        <v>1126.0999999999999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7">
        <f t="shared" si="45"/>
        <v>40197.25</v>
      </c>
      <c r="T744" s="7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8"/>
        <v>12.9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7">
        <f t="shared" si="45"/>
        <v>42298.208333333328</v>
      </c>
      <c r="T745" s="7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8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7">
        <f t="shared" si="45"/>
        <v>43322.208333333328</v>
      </c>
      <c r="T746" s="7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8"/>
        <v>30.3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7">
        <f t="shared" si="45"/>
        <v>40328.208333333336</v>
      </c>
      <c r="T747" s="7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8"/>
        <v>212.5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7">
        <f t="shared" si="45"/>
        <v>40825.208333333336</v>
      </c>
      <c r="T748" s="7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8"/>
        <v>228.9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7">
        <f t="shared" si="45"/>
        <v>40423.208333333336</v>
      </c>
      <c r="T749" s="7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8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7">
        <f t="shared" si="45"/>
        <v>40238.25</v>
      </c>
      <c r="T750" s="7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8"/>
        <v>157.30000000000001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7">
        <f t="shared" si="45"/>
        <v>41920.208333333336</v>
      </c>
      <c r="T751" s="7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8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7">
        <f t="shared" si="45"/>
        <v>40360.208333333336</v>
      </c>
      <c r="T752" s="7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8"/>
        <v>232.3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7">
        <f t="shared" si="45"/>
        <v>42446.208333333328</v>
      </c>
      <c r="T753" s="7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8"/>
        <v>92.4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7">
        <f t="shared" si="45"/>
        <v>40395.208333333336</v>
      </c>
      <c r="T754" s="7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8"/>
        <v>256.7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7">
        <f t="shared" si="45"/>
        <v>40321.208333333336</v>
      </c>
      <c r="T755" s="7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8"/>
        <v>168.5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7">
        <f t="shared" si="45"/>
        <v>41210.208333333336</v>
      </c>
      <c r="T756" s="7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8"/>
        <v>166.6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7">
        <f t="shared" si="45"/>
        <v>43096.25</v>
      </c>
      <c r="T757" s="7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8"/>
        <v>772.1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7">
        <f t="shared" si="45"/>
        <v>42024.25</v>
      </c>
      <c r="T758" s="7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8"/>
        <v>406.9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7">
        <f t="shared" si="45"/>
        <v>40675.208333333336</v>
      </c>
      <c r="T759" s="7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8"/>
        <v>564.20000000000005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7">
        <f t="shared" si="45"/>
        <v>41936.208333333336</v>
      </c>
      <c r="T760" s="7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8"/>
        <v>68.400000000000006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7">
        <f t="shared" si="45"/>
        <v>43136.25</v>
      </c>
      <c r="T761" s="7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8"/>
        <v>34.4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7">
        <f t="shared" si="45"/>
        <v>43678.208333333328</v>
      </c>
      <c r="T762" s="7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8"/>
        <v>655.5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7">
        <f t="shared" si="45"/>
        <v>42938.208333333328</v>
      </c>
      <c r="T763" s="7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8"/>
        <v>177.3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7">
        <f t="shared" si="45"/>
        <v>41241.25</v>
      </c>
      <c r="T764" s="7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8"/>
        <v>113.2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7">
        <f t="shared" si="45"/>
        <v>41037.208333333336</v>
      </c>
      <c r="T765" s="7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8"/>
        <v>728.2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7">
        <f t="shared" si="45"/>
        <v>40676.208333333336</v>
      </c>
      <c r="T766" s="7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8"/>
        <v>208.3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7">
        <f t="shared" si="45"/>
        <v>42840.208333333328</v>
      </c>
      <c r="T767" s="7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8"/>
        <v>31.2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7">
        <f t="shared" si="45"/>
        <v>43362.208333333328</v>
      </c>
      <c r="T768" s="7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8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7">
        <f t="shared" si="45"/>
        <v>42283.208333333328</v>
      </c>
      <c r="T769" s="7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8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7">
        <f t="shared" si="45"/>
        <v>41619.25</v>
      </c>
      <c r="T770" s="7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86.9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7">
        <f t="shared" ref="S771:S834" si="49">(((L771/60)/60)/24)+DATE(1970,1,1)</f>
        <v>41501.208333333336</v>
      </c>
      <c r="T771" s="7">
        <f t="shared" ref="T771:T834" si="50">(((M771/60)/60)/24)+DATE(1970,1,1)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270.7</v>
      </c>
      <c r="G772" t="s">
        <v>20</v>
      </c>
      <c r="H772">
        <v>216</v>
      </c>
      <c r="I772">
        <f t="shared" ref="I772:I835" si="51">ROUND(E772/H772,2)</f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7">
        <f t="shared" si="49"/>
        <v>41743.208333333336</v>
      </c>
      <c r="T772" s="7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ref="F773:F836" si="52">ROUND((E773/D773)*100,1)</f>
        <v>49.4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7">
        <f t="shared" si="49"/>
        <v>43491.25</v>
      </c>
      <c r="T773" s="7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2"/>
        <v>113.4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7">
        <f t="shared" si="49"/>
        <v>43505.25</v>
      </c>
      <c r="T774" s="7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2"/>
        <v>190.6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7">
        <f t="shared" si="49"/>
        <v>42838.208333333328</v>
      </c>
      <c r="T775" s="7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2"/>
        <v>135.5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7">
        <f t="shared" si="49"/>
        <v>42513.208333333328</v>
      </c>
      <c r="T776" s="7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2"/>
        <v>10.3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7">
        <f t="shared" si="49"/>
        <v>41949.25</v>
      </c>
      <c r="T777" s="7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2"/>
        <v>65.5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7">
        <f t="shared" si="49"/>
        <v>43650.208333333328</v>
      </c>
      <c r="T778" s="7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2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7">
        <f t="shared" si="49"/>
        <v>40809.208333333336</v>
      </c>
      <c r="T779" s="7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2"/>
        <v>787.9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7">
        <f t="shared" si="49"/>
        <v>40768.208333333336</v>
      </c>
      <c r="T780" s="7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2"/>
        <v>80.3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7">
        <f t="shared" si="49"/>
        <v>42230.208333333328</v>
      </c>
      <c r="T781" s="7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2"/>
        <v>106.3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7">
        <f t="shared" si="49"/>
        <v>42573.208333333328</v>
      </c>
      <c r="T782" s="7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2"/>
        <v>50.7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7">
        <f t="shared" si="49"/>
        <v>40482.208333333336</v>
      </c>
      <c r="T783" s="7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2"/>
        <v>215.3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7">
        <f t="shared" si="49"/>
        <v>40603.25</v>
      </c>
      <c r="T784" s="7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2"/>
        <v>141.19999999999999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7">
        <f t="shared" si="49"/>
        <v>41625.25</v>
      </c>
      <c r="T785" s="7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2"/>
        <v>115.3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7">
        <f t="shared" si="49"/>
        <v>42435.25</v>
      </c>
      <c r="T786" s="7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2"/>
        <v>193.1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7">
        <f t="shared" si="49"/>
        <v>43582.208333333328</v>
      </c>
      <c r="T787" s="7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2"/>
        <v>729.7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7">
        <f t="shared" si="49"/>
        <v>43186.208333333328</v>
      </c>
      <c r="T788" s="7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2"/>
        <v>99.7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7">
        <f t="shared" si="49"/>
        <v>40684.208333333336</v>
      </c>
      <c r="T789" s="7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2"/>
        <v>88.2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7">
        <f t="shared" si="49"/>
        <v>41202.208333333336</v>
      </c>
      <c r="T790" s="7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2"/>
        <v>37.200000000000003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7">
        <f t="shared" si="49"/>
        <v>41786.208333333336</v>
      </c>
      <c r="T791" s="7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2"/>
        <v>30.5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7">
        <f t="shared" si="49"/>
        <v>40223.25</v>
      </c>
      <c r="T792" s="7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2"/>
        <v>25.7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7">
        <f t="shared" si="49"/>
        <v>42715.25</v>
      </c>
      <c r="T793" s="7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2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7">
        <f t="shared" si="49"/>
        <v>41451.208333333336</v>
      </c>
      <c r="T794" s="7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2"/>
        <v>1185.9000000000001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7">
        <f t="shared" si="49"/>
        <v>41450.208333333336</v>
      </c>
      <c r="T795" s="7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2"/>
        <v>125.4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7">
        <f t="shared" si="49"/>
        <v>43091.25</v>
      </c>
      <c r="T796" s="7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2"/>
        <v>14.4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7">
        <f t="shared" si="49"/>
        <v>42675.208333333328</v>
      </c>
      <c r="T797" s="7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2"/>
        <v>54.8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7">
        <f t="shared" si="49"/>
        <v>41859.208333333336</v>
      </c>
      <c r="T798" s="7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2"/>
        <v>109.6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7">
        <f t="shared" si="49"/>
        <v>43464.25</v>
      </c>
      <c r="T799" s="7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2"/>
        <v>188.5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7">
        <f t="shared" si="49"/>
        <v>41060.208333333336</v>
      </c>
      <c r="T800" s="7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2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7">
        <f t="shared" si="49"/>
        <v>42399.25</v>
      </c>
      <c r="T801" s="7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2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7">
        <f t="shared" si="49"/>
        <v>42167.208333333328</v>
      </c>
      <c r="T802" s="7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2"/>
        <v>202.9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7">
        <f t="shared" si="49"/>
        <v>43830.25</v>
      </c>
      <c r="T803" s="7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2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7">
        <f t="shared" si="49"/>
        <v>43650.208333333328</v>
      </c>
      <c r="T804" s="7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2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7">
        <f t="shared" si="49"/>
        <v>43492.25</v>
      </c>
      <c r="T805" s="7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2"/>
        <v>268.7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7">
        <f t="shared" si="49"/>
        <v>43102.25</v>
      </c>
      <c r="T806" s="7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2"/>
        <v>50.8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7">
        <f t="shared" si="49"/>
        <v>41958.25</v>
      </c>
      <c r="T807" s="7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2"/>
        <v>1180.3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7">
        <f t="shared" si="49"/>
        <v>40973.25</v>
      </c>
      <c r="T808" s="7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2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7">
        <f t="shared" si="49"/>
        <v>43753.208333333328</v>
      </c>
      <c r="T809" s="7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2"/>
        <v>30.4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7">
        <f t="shared" si="49"/>
        <v>42507.208333333328</v>
      </c>
      <c r="T810" s="7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2"/>
        <v>62.9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7">
        <f t="shared" si="49"/>
        <v>41135.208333333336</v>
      </c>
      <c r="T811" s="7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2"/>
        <v>193.1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7">
        <f t="shared" si="49"/>
        <v>43067.25</v>
      </c>
      <c r="T812" s="7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2"/>
        <v>77.099999999999994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7">
        <f t="shared" si="49"/>
        <v>42378.25</v>
      </c>
      <c r="T813" s="7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2"/>
        <v>225.5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7">
        <f t="shared" si="49"/>
        <v>43206.208333333328</v>
      </c>
      <c r="T814" s="7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2"/>
        <v>239.4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7">
        <f t="shared" si="49"/>
        <v>41148.208333333336</v>
      </c>
      <c r="T815" s="7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2"/>
        <v>92.2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7">
        <f t="shared" si="49"/>
        <v>42517.208333333328</v>
      </c>
      <c r="T816" s="7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2"/>
        <v>130.19999999999999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7">
        <f t="shared" si="49"/>
        <v>43068.25</v>
      </c>
      <c r="T817" s="7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2"/>
        <v>615.20000000000005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7">
        <f t="shared" si="49"/>
        <v>41680.25</v>
      </c>
      <c r="T818" s="7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2"/>
        <v>368.8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7">
        <f t="shared" si="49"/>
        <v>43589.208333333328</v>
      </c>
      <c r="T819" s="7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2"/>
        <v>1094.9000000000001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7">
        <f t="shared" si="49"/>
        <v>43486.25</v>
      </c>
      <c r="T820" s="7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2"/>
        <v>50.7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7">
        <f t="shared" si="49"/>
        <v>41237.25</v>
      </c>
      <c r="T821" s="7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2"/>
        <v>800.6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7">
        <f t="shared" si="49"/>
        <v>43310.208333333328</v>
      </c>
      <c r="T822" s="7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2"/>
        <v>291.3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7">
        <f t="shared" si="49"/>
        <v>42794.25</v>
      </c>
      <c r="T823" s="7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2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7">
        <f t="shared" si="49"/>
        <v>41698.25</v>
      </c>
      <c r="T824" s="7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2"/>
        <v>357.1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7">
        <f t="shared" si="49"/>
        <v>41892.208333333336</v>
      </c>
      <c r="T825" s="7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2"/>
        <v>126.5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7">
        <f t="shared" si="49"/>
        <v>40348.208333333336</v>
      </c>
      <c r="T826" s="7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2"/>
        <v>387.5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7">
        <f t="shared" si="49"/>
        <v>42941.208333333328</v>
      </c>
      <c r="T827" s="7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2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7">
        <f t="shared" si="49"/>
        <v>40525.25</v>
      </c>
      <c r="T828" s="7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2"/>
        <v>266.7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7">
        <f t="shared" si="49"/>
        <v>40666.208333333336</v>
      </c>
      <c r="T829" s="7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2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7">
        <f t="shared" si="49"/>
        <v>43340.208333333328</v>
      </c>
      <c r="T830" s="7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2"/>
        <v>51.3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7">
        <f t="shared" si="49"/>
        <v>42164.208333333328</v>
      </c>
      <c r="T831" s="7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2"/>
        <v>1.2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7">
        <f t="shared" si="49"/>
        <v>43103.25</v>
      </c>
      <c r="T832" s="7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2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7">
        <f t="shared" si="49"/>
        <v>40994.208333333336</v>
      </c>
      <c r="T833" s="7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2"/>
        <v>315.2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7">
        <f t="shared" si="49"/>
        <v>42299.208333333328</v>
      </c>
      <c r="T834" s="7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157.69999999999999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7">
        <f t="shared" ref="S835:S898" si="53">(((L835/60)/60)/24)+DATE(1970,1,1)</f>
        <v>40588.25</v>
      </c>
      <c r="T835" s="7">
        <f t="shared" ref="T835:T898" si="54">(((M835/60)/60)/24)+DATE(1970,1,1)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153.80000000000001</v>
      </c>
      <c r="G836" t="s">
        <v>20</v>
      </c>
      <c r="H836">
        <v>119</v>
      </c>
      <c r="I836">
        <f t="shared" ref="I836:I899" si="55">ROUND(E836/H836,2)</f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7">
        <f t="shared" si="53"/>
        <v>41448.208333333336</v>
      </c>
      <c r="T836" s="7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ref="F837:F900" si="56">ROUND((E837/D837)*100,1)</f>
        <v>89.7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7">
        <f t="shared" si="53"/>
        <v>42063.25</v>
      </c>
      <c r="T837" s="7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6"/>
        <v>75.099999999999994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7">
        <f t="shared" si="53"/>
        <v>40214.25</v>
      </c>
      <c r="T838" s="7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6"/>
        <v>852.9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7">
        <f t="shared" si="53"/>
        <v>40629.208333333336</v>
      </c>
      <c r="T839" s="7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6"/>
        <v>138.9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7">
        <f t="shared" si="53"/>
        <v>43370.208333333328</v>
      </c>
      <c r="T840" s="7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6"/>
        <v>190.2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7">
        <f t="shared" si="53"/>
        <v>41715.208333333336</v>
      </c>
      <c r="T841" s="7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6"/>
        <v>100.2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7">
        <f t="shared" si="53"/>
        <v>41836.208333333336</v>
      </c>
      <c r="T842" s="7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6"/>
        <v>142.80000000000001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7">
        <f t="shared" si="53"/>
        <v>42419.25</v>
      </c>
      <c r="T843" s="7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6"/>
        <v>563.1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7">
        <f t="shared" si="53"/>
        <v>43266.208333333328</v>
      </c>
      <c r="T844" s="7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6"/>
        <v>30.7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7">
        <f t="shared" si="53"/>
        <v>43338.208333333328</v>
      </c>
      <c r="T845" s="7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6"/>
        <v>99.4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7">
        <f t="shared" si="53"/>
        <v>40930.25</v>
      </c>
      <c r="T846" s="7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6"/>
        <v>197.5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7">
        <f t="shared" si="53"/>
        <v>43235.208333333328</v>
      </c>
      <c r="T847" s="7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6"/>
        <v>508.5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7">
        <f t="shared" si="53"/>
        <v>43302.208333333328</v>
      </c>
      <c r="T848" s="7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6"/>
        <v>237.7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7">
        <f t="shared" si="53"/>
        <v>43107.25</v>
      </c>
      <c r="T849" s="7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6"/>
        <v>338.5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7">
        <f t="shared" si="53"/>
        <v>40341.208333333336</v>
      </c>
      <c r="T850" s="7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6"/>
        <v>133.1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7">
        <f t="shared" si="53"/>
        <v>40948.25</v>
      </c>
      <c r="T851" s="7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6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7">
        <f t="shared" si="53"/>
        <v>40866.25</v>
      </c>
      <c r="T852" s="7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6"/>
        <v>207.8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7">
        <f t="shared" si="53"/>
        <v>41031.208333333336</v>
      </c>
      <c r="T853" s="7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6"/>
        <v>51.1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7">
        <f t="shared" si="53"/>
        <v>40740.208333333336</v>
      </c>
      <c r="T854" s="7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6"/>
        <v>652.1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7">
        <f t="shared" si="53"/>
        <v>40714.208333333336</v>
      </c>
      <c r="T855" s="7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6"/>
        <v>113.6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7">
        <f t="shared" si="53"/>
        <v>43787.25</v>
      </c>
      <c r="T856" s="7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6"/>
        <v>102.4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7">
        <f t="shared" si="53"/>
        <v>40712.208333333336</v>
      </c>
      <c r="T857" s="7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6"/>
        <v>356.6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7">
        <f t="shared" si="53"/>
        <v>41023.208333333336</v>
      </c>
      <c r="T858" s="7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6"/>
        <v>139.9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7">
        <f t="shared" si="53"/>
        <v>40944.25</v>
      </c>
      <c r="T859" s="7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6"/>
        <v>69.5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7">
        <f t="shared" si="53"/>
        <v>43211.208333333328</v>
      </c>
      <c r="T860" s="7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6"/>
        <v>35.5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7">
        <f t="shared" si="53"/>
        <v>41334.25</v>
      </c>
      <c r="T861" s="7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6"/>
        <v>251.7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7">
        <f t="shared" si="53"/>
        <v>43515.25</v>
      </c>
      <c r="T862" s="7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6"/>
        <v>105.9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7">
        <f t="shared" si="53"/>
        <v>40258.208333333336</v>
      </c>
      <c r="T863" s="7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6"/>
        <v>187.4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7">
        <f t="shared" si="53"/>
        <v>40756.208333333336</v>
      </c>
      <c r="T864" s="7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6"/>
        <v>386.8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7">
        <f t="shared" si="53"/>
        <v>42172.208333333328</v>
      </c>
      <c r="T865" s="7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6"/>
        <v>347.1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7">
        <f t="shared" si="53"/>
        <v>42601.208333333328</v>
      </c>
      <c r="T866" s="7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6"/>
        <v>185.8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7">
        <f t="shared" si="53"/>
        <v>41897.208333333336</v>
      </c>
      <c r="T867" s="7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6"/>
        <v>43.2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7">
        <f t="shared" si="53"/>
        <v>40671.208333333336</v>
      </c>
      <c r="T868" s="7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6"/>
        <v>162.4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7">
        <f t="shared" si="53"/>
        <v>43382.208333333328</v>
      </c>
      <c r="T869" s="7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6"/>
        <v>184.8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7">
        <f t="shared" si="53"/>
        <v>41559.208333333336</v>
      </c>
      <c r="T870" s="7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6"/>
        <v>23.7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7">
        <f t="shared" si="53"/>
        <v>40350.208333333336</v>
      </c>
      <c r="T871" s="7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6"/>
        <v>89.9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7">
        <f t="shared" si="53"/>
        <v>42240.208333333328</v>
      </c>
      <c r="T872" s="7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6"/>
        <v>272.60000000000002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7">
        <f t="shared" si="53"/>
        <v>43040.208333333328</v>
      </c>
      <c r="T873" s="7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6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7">
        <f t="shared" si="53"/>
        <v>43346.208333333328</v>
      </c>
      <c r="T874" s="7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6"/>
        <v>188.3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7">
        <f t="shared" si="53"/>
        <v>41647.25</v>
      </c>
      <c r="T875" s="7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6"/>
        <v>346.9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7">
        <f t="shared" si="53"/>
        <v>40291.208333333336</v>
      </c>
      <c r="T876" s="7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6"/>
        <v>69.2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7">
        <f t="shared" si="53"/>
        <v>40556.25</v>
      </c>
      <c r="T877" s="7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6"/>
        <v>25.4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7">
        <f t="shared" si="53"/>
        <v>43624.208333333328</v>
      </c>
      <c r="T878" s="7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6"/>
        <v>77.400000000000006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7">
        <f t="shared" si="53"/>
        <v>42577.208333333328</v>
      </c>
      <c r="T879" s="7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6"/>
        <v>37.5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7">
        <f t="shared" si="53"/>
        <v>43845.25</v>
      </c>
      <c r="T880" s="7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6"/>
        <v>543.79999999999995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7">
        <f t="shared" si="53"/>
        <v>42788.25</v>
      </c>
      <c r="T881" s="7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6"/>
        <v>228.5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7">
        <f t="shared" si="53"/>
        <v>43667.208333333328</v>
      </c>
      <c r="T882" s="7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6"/>
        <v>38.9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7">
        <f t="shared" si="53"/>
        <v>42194.208333333328</v>
      </c>
      <c r="T883" s="7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6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7">
        <f t="shared" si="53"/>
        <v>42025.25</v>
      </c>
      <c r="T884" s="7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6"/>
        <v>237.9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7">
        <f t="shared" si="53"/>
        <v>40323.208333333336</v>
      </c>
      <c r="T885" s="7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6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7">
        <f t="shared" si="53"/>
        <v>41763.208333333336</v>
      </c>
      <c r="T886" s="7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6"/>
        <v>118.3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7">
        <f t="shared" si="53"/>
        <v>40335.208333333336</v>
      </c>
      <c r="T887" s="7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6"/>
        <v>84.8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7">
        <f t="shared" si="53"/>
        <v>40416.208333333336</v>
      </c>
      <c r="T888" s="7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6"/>
        <v>29.3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7">
        <f t="shared" si="53"/>
        <v>42202.208333333328</v>
      </c>
      <c r="T889" s="7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6"/>
        <v>209.9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7">
        <f t="shared" si="53"/>
        <v>42836.208333333328</v>
      </c>
      <c r="T890" s="7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6"/>
        <v>169.8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7">
        <f t="shared" si="53"/>
        <v>41710.208333333336</v>
      </c>
      <c r="T891" s="7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6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7">
        <f t="shared" si="53"/>
        <v>43640.208333333328</v>
      </c>
      <c r="T892" s="7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6"/>
        <v>258.60000000000002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7">
        <f t="shared" si="53"/>
        <v>40880.25</v>
      </c>
      <c r="T893" s="7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6"/>
        <v>230.6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7">
        <f t="shared" si="53"/>
        <v>40319.208333333336</v>
      </c>
      <c r="T894" s="7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6"/>
        <v>128.19999999999999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7">
        <f t="shared" si="53"/>
        <v>42170.208333333328</v>
      </c>
      <c r="T895" s="7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6"/>
        <v>188.7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7">
        <f t="shared" si="53"/>
        <v>41466.208333333336</v>
      </c>
      <c r="T896" s="7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6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7">
        <f t="shared" si="53"/>
        <v>43134.25</v>
      </c>
      <c r="T897" s="7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6"/>
        <v>774.4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7">
        <f t="shared" si="53"/>
        <v>40738.208333333336</v>
      </c>
      <c r="T898" s="7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27.7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7">
        <f t="shared" ref="S899:S962" si="57">(((L899/60)/60)/24)+DATE(1970,1,1)</f>
        <v>43583.208333333328</v>
      </c>
      <c r="T899" s="7">
        <f t="shared" ref="T899:T962" si="58">(((M899/60)/60)/24)+DATE(1970,1,1)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52.5</v>
      </c>
      <c r="G900" t="s">
        <v>14</v>
      </c>
      <c r="H900">
        <v>1221</v>
      </c>
      <c r="I900">
        <f t="shared" ref="I900:I963" si="59">ROUND(E900/H900,2)</f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7">
        <f t="shared" si="57"/>
        <v>43815.25</v>
      </c>
      <c r="T900" s="7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ref="F901:F964" si="60">ROUND((E901/D901)*100,1)</f>
        <v>407.1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7">
        <f t="shared" si="57"/>
        <v>41554.208333333336</v>
      </c>
      <c r="T901" s="7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60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7">
        <f t="shared" si="57"/>
        <v>41901.208333333336</v>
      </c>
      <c r="T902" s="7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60"/>
        <v>156.19999999999999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7">
        <f t="shared" si="57"/>
        <v>43298.208333333328</v>
      </c>
      <c r="T903" s="7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60"/>
        <v>252.4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7">
        <f t="shared" si="57"/>
        <v>42399.25</v>
      </c>
      <c r="T904" s="7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60"/>
        <v>1.7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7">
        <f t="shared" si="57"/>
        <v>41034.208333333336</v>
      </c>
      <c r="T905" s="7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60"/>
        <v>12.2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7">
        <f t="shared" si="57"/>
        <v>41186.208333333336</v>
      </c>
      <c r="T906" s="7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0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7">
        <f t="shared" si="57"/>
        <v>41536.208333333336</v>
      </c>
      <c r="T907" s="7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0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7">
        <f t="shared" si="57"/>
        <v>42868.208333333328</v>
      </c>
      <c r="T908" s="7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0"/>
        <v>20.3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7">
        <f t="shared" si="57"/>
        <v>40660.208333333336</v>
      </c>
      <c r="T909" s="7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0"/>
        <v>319.2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7">
        <f t="shared" si="57"/>
        <v>41031.208333333336</v>
      </c>
      <c r="T910" s="7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0"/>
        <v>478.9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7">
        <f t="shared" si="57"/>
        <v>43255.208333333328</v>
      </c>
      <c r="T911" s="7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0"/>
        <v>19.600000000000001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7">
        <f t="shared" si="57"/>
        <v>42026.25</v>
      </c>
      <c r="T912" s="7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0"/>
        <v>198.9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7">
        <f t="shared" si="57"/>
        <v>43717.208333333328</v>
      </c>
      <c r="T913" s="7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0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7">
        <f t="shared" si="57"/>
        <v>41157.208333333336</v>
      </c>
      <c r="T914" s="7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0"/>
        <v>50.6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7">
        <f t="shared" si="57"/>
        <v>43597.208333333328</v>
      </c>
      <c r="T915" s="7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0"/>
        <v>57.4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7">
        <f t="shared" si="57"/>
        <v>41490.208333333336</v>
      </c>
      <c r="T916" s="7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0"/>
        <v>155.6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7">
        <f t="shared" si="57"/>
        <v>42976.208333333328</v>
      </c>
      <c r="T917" s="7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0"/>
        <v>36.299999999999997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7">
        <f t="shared" si="57"/>
        <v>41991.25</v>
      </c>
      <c r="T918" s="7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0"/>
        <v>58.3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7">
        <f t="shared" si="57"/>
        <v>40722.208333333336</v>
      </c>
      <c r="T919" s="7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0"/>
        <v>237.4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7">
        <f t="shared" si="57"/>
        <v>41117.208333333336</v>
      </c>
      <c r="T920" s="7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0"/>
        <v>58.8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7">
        <f t="shared" si="57"/>
        <v>43022.208333333328</v>
      </c>
      <c r="T921" s="7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0"/>
        <v>182.6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7">
        <f t="shared" si="57"/>
        <v>43503.25</v>
      </c>
      <c r="T922" s="7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0"/>
        <v>0.8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7">
        <f t="shared" si="57"/>
        <v>40951.25</v>
      </c>
      <c r="T923" s="7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0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7">
        <f t="shared" si="57"/>
        <v>43443.25</v>
      </c>
      <c r="T924" s="7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0"/>
        <v>237.9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7">
        <f t="shared" si="57"/>
        <v>40373.208333333336</v>
      </c>
      <c r="T925" s="7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0"/>
        <v>488.1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7">
        <f t="shared" si="57"/>
        <v>43769.208333333328</v>
      </c>
      <c r="T926" s="7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0"/>
        <v>224.1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7">
        <f t="shared" si="57"/>
        <v>43000.208333333328</v>
      </c>
      <c r="T927" s="7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0"/>
        <v>18.100000000000001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7">
        <f t="shared" si="57"/>
        <v>42502.208333333328</v>
      </c>
      <c r="T928" s="7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0"/>
        <v>45.8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7">
        <f t="shared" si="57"/>
        <v>41102.208333333336</v>
      </c>
      <c r="T929" s="7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0"/>
        <v>117.3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7">
        <f t="shared" si="57"/>
        <v>41637.25</v>
      </c>
      <c r="T930" s="7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0"/>
        <v>217.3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7">
        <f t="shared" si="57"/>
        <v>42858.208333333328</v>
      </c>
      <c r="T931" s="7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0"/>
        <v>112.3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7">
        <f t="shared" si="57"/>
        <v>42060.25</v>
      </c>
      <c r="T932" s="7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0"/>
        <v>72.5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7">
        <f t="shared" si="57"/>
        <v>41818.208333333336</v>
      </c>
      <c r="T933" s="7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0"/>
        <v>212.3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7">
        <f t="shared" si="57"/>
        <v>41709.208333333336</v>
      </c>
      <c r="T934" s="7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0"/>
        <v>239.7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7">
        <f t="shared" si="57"/>
        <v>41372.208333333336</v>
      </c>
      <c r="T935" s="7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0"/>
        <v>181.9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7">
        <f t="shared" si="57"/>
        <v>42422.25</v>
      </c>
      <c r="T936" s="7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0"/>
        <v>164.1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7">
        <f t="shared" si="57"/>
        <v>42209.208333333328</v>
      </c>
      <c r="T937" s="7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0"/>
        <v>1.6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7">
        <f t="shared" si="57"/>
        <v>43668.208333333328</v>
      </c>
      <c r="T938" s="7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0"/>
        <v>49.6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7">
        <f t="shared" si="57"/>
        <v>42334.25</v>
      </c>
      <c r="T939" s="7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0"/>
        <v>109.7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7">
        <f t="shared" si="57"/>
        <v>43263.208333333328</v>
      </c>
      <c r="T940" s="7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0"/>
        <v>49.2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7">
        <f t="shared" si="57"/>
        <v>40670.208333333336</v>
      </c>
      <c r="T941" s="7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0"/>
        <v>62.2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7">
        <f t="shared" si="57"/>
        <v>41244.25</v>
      </c>
      <c r="T942" s="7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0"/>
        <v>13.1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7">
        <f t="shared" si="57"/>
        <v>40552.25</v>
      </c>
      <c r="T943" s="7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0"/>
        <v>64.599999999999994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7">
        <f t="shared" si="57"/>
        <v>40568.25</v>
      </c>
      <c r="T944" s="7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0"/>
        <v>159.6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7">
        <f t="shared" si="57"/>
        <v>41906.208333333336</v>
      </c>
      <c r="T945" s="7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0"/>
        <v>81.400000000000006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7">
        <f t="shared" si="57"/>
        <v>42776.25</v>
      </c>
      <c r="T946" s="7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0"/>
        <v>32.4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7">
        <f t="shared" si="57"/>
        <v>41004.208333333336</v>
      </c>
      <c r="T947" s="7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0"/>
        <v>9.9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7">
        <f t="shared" si="57"/>
        <v>40710.208333333336</v>
      </c>
      <c r="T948" s="7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0"/>
        <v>26.7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7">
        <f t="shared" si="57"/>
        <v>41908.208333333336</v>
      </c>
      <c r="T949" s="7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0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7">
        <f t="shared" si="57"/>
        <v>41985.25</v>
      </c>
      <c r="T950" s="7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0"/>
        <v>161.4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7">
        <f t="shared" si="57"/>
        <v>42112.208333333328</v>
      </c>
      <c r="T951" s="7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0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7">
        <f t="shared" si="57"/>
        <v>43571.208333333328</v>
      </c>
      <c r="T952" s="7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0"/>
        <v>1096.9000000000001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7">
        <f t="shared" si="57"/>
        <v>42730.25</v>
      </c>
      <c r="T953" s="7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0"/>
        <v>70.099999999999994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7">
        <f t="shared" si="57"/>
        <v>42591.208333333328</v>
      </c>
      <c r="T954" s="7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0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7">
        <f t="shared" si="57"/>
        <v>42358.25</v>
      </c>
      <c r="T955" s="7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0"/>
        <v>367.1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7">
        <f t="shared" si="57"/>
        <v>41174.208333333336</v>
      </c>
      <c r="T956" s="7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0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7">
        <f t="shared" si="57"/>
        <v>41238.25</v>
      </c>
      <c r="T957" s="7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0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7">
        <f t="shared" si="57"/>
        <v>42360.25</v>
      </c>
      <c r="T958" s="7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0"/>
        <v>126.9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7">
        <f t="shared" si="57"/>
        <v>40955.25</v>
      </c>
      <c r="T959" s="7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0"/>
        <v>734.6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7">
        <f t="shared" si="57"/>
        <v>40350.208333333336</v>
      </c>
      <c r="T960" s="7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0"/>
        <v>4.5999999999999996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7">
        <f t="shared" si="57"/>
        <v>40357.208333333336</v>
      </c>
      <c r="T961" s="7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0"/>
        <v>85.1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7">
        <f t="shared" si="57"/>
        <v>42408.25</v>
      </c>
      <c r="T962" s="7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119.3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7">
        <f t="shared" ref="S963:S1001" si="61">(((L963/60)/60)/24)+DATE(1970,1,1)</f>
        <v>40591.25</v>
      </c>
      <c r="T963" s="7">
        <f t="shared" ref="T963:T1001" si="62">(((M963/60)/60)/24)+DATE(1970,1,1)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ROUND(E964/H964,2)</f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7">
        <f t="shared" si="61"/>
        <v>41592.25</v>
      </c>
      <c r="T964" s="7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ref="F965:F1001" si="64">ROUND((E965/D965)*100,1)</f>
        <v>84.7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7">
        <f t="shared" si="61"/>
        <v>40607.25</v>
      </c>
      <c r="T965" s="7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4"/>
        <v>355.8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7">
        <f t="shared" si="61"/>
        <v>42135.208333333328</v>
      </c>
      <c r="T966" s="7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4"/>
        <v>386.4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7">
        <f t="shared" si="61"/>
        <v>40203.25</v>
      </c>
      <c r="T967" s="7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4"/>
        <v>792.2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7">
        <f t="shared" si="61"/>
        <v>42901.208333333328</v>
      </c>
      <c r="T968" s="7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4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7">
        <f t="shared" si="61"/>
        <v>41005.208333333336</v>
      </c>
      <c r="T969" s="7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4"/>
        <v>338.2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7">
        <f t="shared" si="61"/>
        <v>40544.25</v>
      </c>
      <c r="T970" s="7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4"/>
        <v>108.2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7">
        <f t="shared" si="61"/>
        <v>43821.25</v>
      </c>
      <c r="T971" s="7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4"/>
        <v>60.8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7">
        <f t="shared" si="61"/>
        <v>40672.208333333336</v>
      </c>
      <c r="T972" s="7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4"/>
        <v>27.7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7">
        <f t="shared" si="61"/>
        <v>41555.208333333336</v>
      </c>
      <c r="T973" s="7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4"/>
        <v>228.4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7">
        <f t="shared" si="61"/>
        <v>41792.208333333336</v>
      </c>
      <c r="T974" s="7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4"/>
        <v>21.6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7">
        <f t="shared" si="61"/>
        <v>40522.25</v>
      </c>
      <c r="T975" s="7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4"/>
        <v>373.9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7">
        <f t="shared" si="61"/>
        <v>41412.208333333336</v>
      </c>
      <c r="T976" s="7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4"/>
        <v>154.9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7">
        <f t="shared" si="61"/>
        <v>42337.25</v>
      </c>
      <c r="T977" s="7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4"/>
        <v>322.2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7">
        <f t="shared" si="61"/>
        <v>40571.25</v>
      </c>
      <c r="T978" s="7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4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7">
        <f t="shared" si="61"/>
        <v>43138.25</v>
      </c>
      <c r="T979" s="7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4"/>
        <v>864.1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7">
        <f t="shared" si="61"/>
        <v>42686.25</v>
      </c>
      <c r="T980" s="7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4"/>
        <v>143.30000000000001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7">
        <f t="shared" si="61"/>
        <v>42078.208333333328</v>
      </c>
      <c r="T981" s="7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4"/>
        <v>40.299999999999997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7">
        <f t="shared" si="61"/>
        <v>42307.208333333328</v>
      </c>
      <c r="T982" s="7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4"/>
        <v>178.2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7">
        <f t="shared" si="61"/>
        <v>43094.25</v>
      </c>
      <c r="T983" s="7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4"/>
        <v>84.9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7">
        <f t="shared" si="61"/>
        <v>40743.208333333336</v>
      </c>
      <c r="T984" s="7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4"/>
        <v>145.9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7">
        <f t="shared" si="61"/>
        <v>43681.208333333328</v>
      </c>
      <c r="T985" s="7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4"/>
        <v>152.5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7">
        <f t="shared" si="61"/>
        <v>43716.208333333328</v>
      </c>
      <c r="T986" s="7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4"/>
        <v>67.099999999999994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7">
        <f t="shared" si="61"/>
        <v>41614.25</v>
      </c>
      <c r="T987" s="7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4"/>
        <v>40.299999999999997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7">
        <f t="shared" si="61"/>
        <v>40638.208333333336</v>
      </c>
      <c r="T988" s="7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4"/>
        <v>216.8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7">
        <f t="shared" si="61"/>
        <v>42852.208333333328</v>
      </c>
      <c r="T989" s="7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4"/>
        <v>52.1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7">
        <f t="shared" si="61"/>
        <v>42686.25</v>
      </c>
      <c r="T990" s="7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4"/>
        <v>499.6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7">
        <f t="shared" si="61"/>
        <v>43571.208333333328</v>
      </c>
      <c r="T991" s="7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4"/>
        <v>87.7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7">
        <f t="shared" si="61"/>
        <v>42432.25</v>
      </c>
      <c r="T992" s="7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4"/>
        <v>113.2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7">
        <f t="shared" si="61"/>
        <v>41907.208333333336</v>
      </c>
      <c r="T993" s="7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4"/>
        <v>426.5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7">
        <f t="shared" si="61"/>
        <v>43227.208333333328</v>
      </c>
      <c r="T994" s="7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4"/>
        <v>77.599999999999994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7">
        <f t="shared" si="61"/>
        <v>42362.25</v>
      </c>
      <c r="T995" s="7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4"/>
        <v>52.5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7">
        <f t="shared" si="61"/>
        <v>41929.208333333336</v>
      </c>
      <c r="T996" s="7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4"/>
        <v>157.5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7">
        <f t="shared" si="61"/>
        <v>43408.208333333328</v>
      </c>
      <c r="T997" s="7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4"/>
        <v>72.900000000000006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7">
        <f t="shared" si="61"/>
        <v>41276.25</v>
      </c>
      <c r="T998" s="7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4"/>
        <v>60.6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7">
        <f t="shared" si="61"/>
        <v>41659.25</v>
      </c>
      <c r="T999" s="7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4"/>
        <v>56.8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7">
        <f t="shared" si="61"/>
        <v>40220.25</v>
      </c>
      <c r="T1000" s="7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4"/>
        <v>56.5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7">
        <f t="shared" si="61"/>
        <v>42550.208333333328</v>
      </c>
      <c r="T1001" s="7">
        <f t="shared" si="62"/>
        <v>42557.208333333328</v>
      </c>
    </row>
  </sheetData>
  <conditionalFormatting sqref="F2:F1001">
    <cfRule type="cellIs" dxfId="10" priority="1" operator="greaterThanOrEqual">
      <formula>200</formula>
    </cfRule>
    <cfRule type="cellIs" dxfId="9" priority="2" operator="between">
      <formula>100</formula>
      <formula>200</formula>
    </cfRule>
    <cfRule type="cellIs" dxfId="8" priority="3" operator="lessThan">
      <formula>100</formula>
    </cfRule>
  </conditionalFormatting>
  <conditionalFormatting sqref="G1:G1048576">
    <cfRule type="containsText" dxfId="7" priority="4" operator="containsText" text="canceled">
      <formula>NOT(ISERROR(SEARCH("canceled",G1)))</formula>
    </cfRule>
    <cfRule type="containsText" dxfId="6" priority="5" operator="containsText" text="live">
      <formula>NOT(ISERROR(SEARCH("live",G1)))</formula>
    </cfRule>
    <cfRule type="containsText" dxfId="5" priority="6" operator="containsText" text="successful">
      <formula>NOT(ISERROR(SEARCH("successful",G1)))</formula>
    </cfRule>
    <cfRule type="containsText" dxfId="4" priority="7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525-5115-41F0-95F6-1BE1807EECD3}">
  <dimension ref="A2:F15"/>
  <sheetViews>
    <sheetView zoomScale="103"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9.25" bestFit="1" customWidth="1"/>
    <col min="8" max="8" width="16.375" bestFit="1" customWidth="1"/>
    <col min="9" max="9" width="15" bestFit="1" customWidth="1"/>
    <col min="10" max="10" width="12.125" bestFit="1" customWidth="1"/>
    <col min="11" max="11" width="10.375" bestFit="1" customWidth="1"/>
    <col min="12" max="12" width="15.875" bestFit="1" customWidth="1"/>
  </cols>
  <sheetData>
    <row r="2" spans="1:6" x14ac:dyDescent="0.25">
      <c r="A2" s="4" t="s">
        <v>6</v>
      </c>
      <c r="B2" t="s">
        <v>2057</v>
      </c>
    </row>
    <row r="4" spans="1:6" x14ac:dyDescent="0.25">
      <c r="A4" s="4" t="s">
        <v>2061</v>
      </c>
      <c r="B4" s="4" t="s">
        <v>2060</v>
      </c>
    </row>
    <row r="5" spans="1:6" x14ac:dyDescent="0.25">
      <c r="A5" s="4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5">
      <c r="A6" s="5" t="s">
        <v>2062</v>
      </c>
      <c r="B6" s="6">
        <v>11</v>
      </c>
      <c r="C6" s="6">
        <v>60</v>
      </c>
      <c r="D6" s="6">
        <v>5</v>
      </c>
      <c r="E6" s="6">
        <v>102</v>
      </c>
      <c r="F6" s="6">
        <v>178</v>
      </c>
    </row>
    <row r="7" spans="1:6" x14ac:dyDescent="0.25">
      <c r="A7" s="5" t="s">
        <v>2063</v>
      </c>
      <c r="B7" s="6">
        <v>4</v>
      </c>
      <c r="C7" s="6">
        <v>20</v>
      </c>
      <c r="D7" s="6"/>
      <c r="E7" s="6">
        <v>22</v>
      </c>
      <c r="F7" s="6">
        <v>46</v>
      </c>
    </row>
    <row r="8" spans="1:6" x14ac:dyDescent="0.25">
      <c r="A8" s="5" t="s">
        <v>2064</v>
      </c>
      <c r="B8" s="6">
        <v>1</v>
      </c>
      <c r="C8" s="6">
        <v>23</v>
      </c>
      <c r="D8" s="6">
        <v>3</v>
      </c>
      <c r="E8" s="6">
        <v>21</v>
      </c>
      <c r="F8" s="6">
        <v>48</v>
      </c>
    </row>
    <row r="9" spans="1:6" x14ac:dyDescent="0.25">
      <c r="A9" s="5" t="s">
        <v>2065</v>
      </c>
      <c r="B9" s="6"/>
      <c r="C9" s="6"/>
      <c r="D9" s="6"/>
      <c r="E9" s="6">
        <v>4</v>
      </c>
      <c r="F9" s="6">
        <v>4</v>
      </c>
    </row>
    <row r="10" spans="1:6" x14ac:dyDescent="0.25">
      <c r="A10" s="5" t="s">
        <v>2066</v>
      </c>
      <c r="B10" s="6">
        <v>10</v>
      </c>
      <c r="C10" s="6">
        <v>66</v>
      </c>
      <c r="D10" s="6"/>
      <c r="E10" s="6">
        <v>99</v>
      </c>
      <c r="F10" s="6">
        <v>175</v>
      </c>
    </row>
    <row r="11" spans="1:6" x14ac:dyDescent="0.25">
      <c r="A11" s="5" t="s">
        <v>2067</v>
      </c>
      <c r="B11" s="6">
        <v>4</v>
      </c>
      <c r="C11" s="6">
        <v>11</v>
      </c>
      <c r="D11" s="6">
        <v>1</v>
      </c>
      <c r="E11" s="6">
        <v>26</v>
      </c>
      <c r="F11" s="6">
        <v>42</v>
      </c>
    </row>
    <row r="12" spans="1:6" x14ac:dyDescent="0.25">
      <c r="A12" s="5" t="s">
        <v>2068</v>
      </c>
      <c r="B12" s="6">
        <v>2</v>
      </c>
      <c r="C12" s="6">
        <v>24</v>
      </c>
      <c r="D12" s="6">
        <v>1</v>
      </c>
      <c r="E12" s="6">
        <v>40</v>
      </c>
      <c r="F12" s="6">
        <v>67</v>
      </c>
    </row>
    <row r="13" spans="1:6" x14ac:dyDescent="0.25">
      <c r="A13" s="5" t="s">
        <v>2069</v>
      </c>
      <c r="B13" s="6">
        <v>2</v>
      </c>
      <c r="C13" s="6">
        <v>28</v>
      </c>
      <c r="D13" s="6">
        <v>2</v>
      </c>
      <c r="E13" s="6">
        <v>64</v>
      </c>
      <c r="F13" s="6">
        <v>96</v>
      </c>
    </row>
    <row r="14" spans="1:6" x14ac:dyDescent="0.25">
      <c r="A14" s="5" t="s">
        <v>2070</v>
      </c>
      <c r="B14" s="6">
        <v>23</v>
      </c>
      <c r="C14" s="6">
        <v>132</v>
      </c>
      <c r="D14" s="6">
        <v>2</v>
      </c>
      <c r="E14" s="6">
        <v>187</v>
      </c>
      <c r="F14" s="6">
        <v>344</v>
      </c>
    </row>
    <row r="15" spans="1:6" x14ac:dyDescent="0.25">
      <c r="A15" s="5" t="s">
        <v>2059</v>
      </c>
      <c r="B15" s="6">
        <v>57</v>
      </c>
      <c r="C15" s="6">
        <v>364</v>
      </c>
      <c r="D15" s="6">
        <v>14</v>
      </c>
      <c r="E15" s="6">
        <v>565</v>
      </c>
      <c r="F15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F0C-ADCE-4CED-AB5C-B760678AE5A1}">
  <dimension ref="A1:F30"/>
  <sheetViews>
    <sheetView zoomScale="90" workbookViewId="0">
      <selection activeCell="E23" sqref="E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2057</v>
      </c>
    </row>
    <row r="2" spans="1:6" x14ac:dyDescent="0.25">
      <c r="A2" s="4" t="s">
        <v>2031</v>
      </c>
      <c r="B2" t="s">
        <v>2057</v>
      </c>
    </row>
    <row r="4" spans="1:6" x14ac:dyDescent="0.25">
      <c r="A4" s="4" t="s">
        <v>2061</v>
      </c>
      <c r="B4" s="4" t="s">
        <v>2060</v>
      </c>
    </row>
    <row r="5" spans="1:6" x14ac:dyDescent="0.25">
      <c r="A5" s="4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5">
      <c r="A6" s="5" t="s">
        <v>2043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2056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2037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2039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2038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2046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2033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2040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2050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2049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2053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2042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2047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2036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2048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2034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2055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2045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2052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2051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2044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2041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2035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2054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2059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43F9-DA7B-4691-A16E-98A93F0DFF0C}">
  <dimension ref="A1:F18"/>
  <sheetViews>
    <sheetView zoomScale="97" workbookViewId="0">
      <selection activeCell="U21" sqref="U21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2057</v>
      </c>
    </row>
    <row r="2" spans="1:6" x14ac:dyDescent="0.25">
      <c r="A2" s="4" t="s">
        <v>2085</v>
      </c>
      <c r="B2" t="s">
        <v>2057</v>
      </c>
    </row>
    <row r="4" spans="1:6" x14ac:dyDescent="0.25">
      <c r="A4" s="4" t="s">
        <v>2061</v>
      </c>
      <c r="B4" s="4" t="s">
        <v>2060</v>
      </c>
    </row>
    <row r="5" spans="1:6" x14ac:dyDescent="0.25">
      <c r="A5" s="4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5">
      <c r="A6" s="5" t="s">
        <v>2073</v>
      </c>
      <c r="B6" s="6">
        <v>6</v>
      </c>
      <c r="C6" s="6">
        <v>36</v>
      </c>
      <c r="D6" s="6">
        <v>1</v>
      </c>
      <c r="E6" s="6">
        <v>49</v>
      </c>
      <c r="F6" s="6">
        <v>92</v>
      </c>
    </row>
    <row r="7" spans="1:6" x14ac:dyDescent="0.25">
      <c r="A7" s="5" t="s">
        <v>2074</v>
      </c>
      <c r="B7" s="6">
        <v>7</v>
      </c>
      <c r="C7" s="6">
        <v>28</v>
      </c>
      <c r="D7" s="6"/>
      <c r="E7" s="6">
        <v>44</v>
      </c>
      <c r="F7" s="6">
        <v>79</v>
      </c>
    </row>
    <row r="8" spans="1:6" x14ac:dyDescent="0.25">
      <c r="A8" s="5" t="s">
        <v>2075</v>
      </c>
      <c r="B8" s="6">
        <v>4</v>
      </c>
      <c r="C8" s="6">
        <v>33</v>
      </c>
      <c r="D8" s="6"/>
      <c r="E8" s="6">
        <v>49</v>
      </c>
      <c r="F8" s="6">
        <v>86</v>
      </c>
    </row>
    <row r="9" spans="1:6" x14ac:dyDescent="0.25">
      <c r="A9" s="5" t="s">
        <v>2076</v>
      </c>
      <c r="B9" s="6">
        <v>1</v>
      </c>
      <c r="C9" s="6">
        <v>30</v>
      </c>
      <c r="D9" s="6">
        <v>1</v>
      </c>
      <c r="E9" s="6">
        <v>46</v>
      </c>
      <c r="F9" s="6">
        <v>78</v>
      </c>
    </row>
    <row r="10" spans="1:6" x14ac:dyDescent="0.25">
      <c r="A10" s="5" t="s">
        <v>2077</v>
      </c>
      <c r="B10" s="6">
        <v>3</v>
      </c>
      <c r="C10" s="6">
        <v>35</v>
      </c>
      <c r="D10" s="6">
        <v>2</v>
      </c>
      <c r="E10" s="6">
        <v>46</v>
      </c>
      <c r="F10" s="6">
        <v>86</v>
      </c>
    </row>
    <row r="11" spans="1:6" x14ac:dyDescent="0.25">
      <c r="A11" s="5" t="s">
        <v>2078</v>
      </c>
      <c r="B11" s="6">
        <v>3</v>
      </c>
      <c r="C11" s="6">
        <v>28</v>
      </c>
      <c r="D11" s="6">
        <v>1</v>
      </c>
      <c r="E11" s="6">
        <v>55</v>
      </c>
      <c r="F11" s="6">
        <v>87</v>
      </c>
    </row>
    <row r="12" spans="1:6" x14ac:dyDescent="0.25">
      <c r="A12" s="5" t="s">
        <v>2079</v>
      </c>
      <c r="B12" s="6">
        <v>4</v>
      </c>
      <c r="C12" s="6">
        <v>31</v>
      </c>
      <c r="D12" s="6">
        <v>1</v>
      </c>
      <c r="E12" s="6">
        <v>58</v>
      </c>
      <c r="F12" s="6">
        <v>94</v>
      </c>
    </row>
    <row r="13" spans="1:6" x14ac:dyDescent="0.25">
      <c r="A13" s="5" t="s">
        <v>2080</v>
      </c>
      <c r="B13" s="6">
        <v>8</v>
      </c>
      <c r="C13" s="6">
        <v>35</v>
      </c>
      <c r="D13" s="6">
        <v>1</v>
      </c>
      <c r="E13" s="6">
        <v>41</v>
      </c>
      <c r="F13" s="6">
        <v>85</v>
      </c>
    </row>
    <row r="14" spans="1:6" x14ac:dyDescent="0.25">
      <c r="A14" s="5" t="s">
        <v>2081</v>
      </c>
      <c r="B14" s="6">
        <v>5</v>
      </c>
      <c r="C14" s="6">
        <v>23</v>
      </c>
      <c r="D14" s="6"/>
      <c r="E14" s="6">
        <v>45</v>
      </c>
      <c r="F14" s="6">
        <v>73</v>
      </c>
    </row>
    <row r="15" spans="1:6" x14ac:dyDescent="0.25">
      <c r="A15" s="5" t="s">
        <v>2082</v>
      </c>
      <c r="B15" s="6">
        <v>6</v>
      </c>
      <c r="C15" s="6">
        <v>26</v>
      </c>
      <c r="D15" s="6">
        <v>1</v>
      </c>
      <c r="E15" s="6">
        <v>45</v>
      </c>
      <c r="F15" s="6">
        <v>78</v>
      </c>
    </row>
    <row r="16" spans="1:6" x14ac:dyDescent="0.25">
      <c r="A16" s="5" t="s">
        <v>2083</v>
      </c>
      <c r="B16" s="6">
        <v>3</v>
      </c>
      <c r="C16" s="6">
        <v>27</v>
      </c>
      <c r="D16" s="6">
        <v>3</v>
      </c>
      <c r="E16" s="6">
        <v>45</v>
      </c>
      <c r="F16" s="6">
        <v>78</v>
      </c>
    </row>
    <row r="17" spans="1:6" x14ac:dyDescent="0.25">
      <c r="A17" s="5" t="s">
        <v>2084</v>
      </c>
      <c r="B17" s="6">
        <v>7</v>
      </c>
      <c r="C17" s="6">
        <v>32</v>
      </c>
      <c r="D17" s="6">
        <v>3</v>
      </c>
      <c r="E17" s="6">
        <v>42</v>
      </c>
      <c r="F17" s="6">
        <v>84</v>
      </c>
    </row>
    <row r="18" spans="1:6" x14ac:dyDescent="0.25">
      <c r="A18" s="5" t="s">
        <v>2059</v>
      </c>
      <c r="B18" s="6">
        <v>57</v>
      </c>
      <c r="C18" s="6">
        <v>364</v>
      </c>
      <c r="D18" s="6">
        <v>14</v>
      </c>
      <c r="E18" s="6">
        <v>565</v>
      </c>
      <c r="F18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E0F6-D92B-47B6-BE3E-806C2669C01D}">
  <dimension ref="A1:H13"/>
  <sheetViews>
    <sheetView workbookViewId="0">
      <selection activeCell="M11" sqref="M11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2105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5">
      <c r="A2" t="s">
        <v>2093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2094</v>
      </c>
      <c r="B3">
        <f>COUNTIFS(Crowdfunding!$D$2:$D$1001,"&lt;=4999",Crowdfunding!$D$2:$D$1001,"&gt;=1000",Crowdfunding!$G$2:$G$1001,"successful")</f>
        <v>191</v>
      </c>
      <c r="C3">
        <f>COUNTIFS(Crowdfunding!$D$2:$D$1001,"&lt;=4999",Crowdfunding!$D$2:$D$1001,"&gt;=1000",Crowdfunding!$G$2:$G$1001,"failed")</f>
        <v>38</v>
      </c>
      <c r="D3">
        <f>COUNTIFS(Crowdfunding!$D$2:$D$1001,"&lt;=4999",Crowdfunding!$D$2:$D$1001,"&gt;=1000",Crowdfunding!$G$2:$G$1001,"canceled")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2095</v>
      </c>
      <c r="B4">
        <f>COUNTIFS(Crowdfunding!$D$2:$D$1001,"&lt;=9999",Crowdfunding!$D$2:$D$1001,"&gt;=5000",Crowdfunding!$G$2:$G$1001,"successful")</f>
        <v>164</v>
      </c>
      <c r="C4">
        <f>COUNTIFS(Crowdfunding!$D$2:$D$1001,"&lt;=9999",Crowdfunding!$D$2:$D$1001,"&gt;=5000",Crowdfunding!$G$2:$G$1001,"failed")</f>
        <v>126</v>
      </c>
      <c r="D4">
        <f>COUNTIFS(Crowdfunding!$D$2:$D$1001,"&lt;=9999",Crowdfunding!$D$2:$D$1001,"&gt;=5000",Crowdfunding!$G$2:$G$1001,"canceled")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2096</v>
      </c>
      <c r="B5">
        <f>COUNTIFS(Crowdfunding!$D$2:$D$1001,"&lt;=14999",Crowdfunding!$D$2:$D$1001,"&gt;=10000",Crowdfunding!$G$2:$G$1001,"successful")</f>
        <v>4</v>
      </c>
      <c r="C5">
        <f>COUNTIFS(Crowdfunding!$D$2:$D$1001,"&lt;=14999",Crowdfunding!$D$2:$D$1001,"&gt;=10000",Crowdfunding!$G$2:$G$1001,"failed")</f>
        <v>5</v>
      </c>
      <c r="D5">
        <f>COUNTIFS(Crowdfunding!$D$2:$D$1001,"&lt;=14999",Crowdfunding!$D$2:$D$1001,"&gt;=10000",Crowdfunding!$G$2:$G$1001,"canceled")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2097</v>
      </c>
      <c r="B6">
        <f>COUNTIFS(Crowdfunding!$D$2:$D$1001,"&lt;=19999",Crowdfunding!$D$2:$D$1001,"&gt;=15000",Crowdfunding!$G$2:$G$1001,"successful")</f>
        <v>10</v>
      </c>
      <c r="C6">
        <f>COUNTIFS(Crowdfunding!$D$2:$D$1001,"&lt;=19999",Crowdfunding!$D$2:$D$1001,"&gt;=15000",Crowdfunding!$G$2:$G$1001,"failed")</f>
        <v>0</v>
      </c>
      <c r="D6">
        <f>COUNTIFS(Crowdfunding!$D$2:$D$1001,"&lt;=19999",Crowdfunding!$D$2:$D$1001,"&gt;=15000",Crowdfunding!$G$2:$G$1001,"canceled")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2098</v>
      </c>
      <c r="B7">
        <f>COUNTIFS(Crowdfunding!$D$2:$D$1001,"&lt;=24999",Crowdfunding!$D$2:$D$1001,"&gt;=20000",Crowdfunding!$G$2:$G$1001,"successful")</f>
        <v>7</v>
      </c>
      <c r="C7">
        <f>COUNTIFS(Crowdfunding!$D$2:$D$1001,"&lt;=24999",Crowdfunding!$D$2:$D$1001,"&gt;=20000",Crowdfunding!$G$2:$G$1001,"failed")</f>
        <v>0</v>
      </c>
      <c r="D7">
        <f>COUNTIFS(Crowdfunding!$D$2:$D$1001,"&lt;=24999",Crowdfunding!$D$2:$D$1001,"&gt;=20000",Crowdfunding!$G$2:$G$1001,"canceled")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2099</v>
      </c>
      <c r="B8">
        <f>COUNTIFS(Crowdfunding!$D$2:$D$1001,"&lt;=29999",Crowdfunding!$D$2:$D$1001,"&gt;=25000",Crowdfunding!$G$2:$G$1001,"successful")</f>
        <v>11</v>
      </c>
      <c r="C8">
        <f>COUNTIFS(Crowdfunding!$D$2:$D$1001,"&lt;=29999",Crowdfunding!$D$2:$D$1001,"&gt;=25000",Crowdfunding!$G$2:$G$1001,"failed")</f>
        <v>3</v>
      </c>
      <c r="D8">
        <f>COUNTIFS(Crowdfunding!$D$2:$D$1001,"&lt;=29999",Crowdfunding!$D$2:$D$1001,"&gt;=25000",Crowdfunding!$G$2:$G$1001,"canceled")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2100</v>
      </c>
      <c r="B9">
        <f>COUNTIFS(Crowdfunding!$D$2:$D$1001,"&lt;=34999",Crowdfunding!$D$2:$D$1001,"&gt;=30000",Crowdfunding!$G$2:$G$1001,"successful")</f>
        <v>7</v>
      </c>
      <c r="C9">
        <f>COUNTIFS(Crowdfunding!$D$2:$D$1001,"&lt;=34999",Crowdfunding!$D$2:$D$1001,"&gt;=30000",Crowdfunding!$G$2:$G$1001,"failed")</f>
        <v>0</v>
      </c>
      <c r="D9">
        <f>COUNTIFS(Crowdfunding!$D$2:$D$1001,"&lt;=34999",Crowdfunding!$D$2:$D$1001,"&gt;=30000",Crowdfunding!$G$2:$G$1001,"canceled")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2101</v>
      </c>
      <c r="B10">
        <f>COUNTIFS(Crowdfunding!$D$2:$D$1001,"&lt;=39999",Crowdfunding!$D$2:$D$1001,"&gt;=35000",Crowdfunding!$G$2:$G$1001,"successful")</f>
        <v>8</v>
      </c>
      <c r="C10">
        <f>COUNTIFS(Crowdfunding!$D$2:$D$1001,"&lt;=39999",Crowdfunding!$D$2:$D$1001,"&gt;=35000",Crowdfunding!$G$2:$G$1001,"failed")</f>
        <v>3</v>
      </c>
      <c r="D10">
        <f>COUNTIFS(Crowdfunding!$D$2:$D$1001,"&lt;=39999",Crowdfunding!$D$2:$D$1001,"&gt;=35000",Crowdfunding!$G$2:$G$1001,"canceled")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2102</v>
      </c>
      <c r="B11">
        <f>COUNTIFS(Crowdfunding!$D$2:$D$1001,"&lt;=44999",Crowdfunding!$D$2:$D$1001,"&gt;=40000",Crowdfunding!$G$2:$G$1001,"successful")</f>
        <v>11</v>
      </c>
      <c r="C11">
        <f>COUNTIFS(Crowdfunding!$D$2:$D$1001,"&lt;=44999",Crowdfunding!$D$2:$D$1001,"&gt;=40000",Crowdfunding!$G$2:$G$1001,"failed")</f>
        <v>3</v>
      </c>
      <c r="D11">
        <f>COUNTIFS(Crowdfunding!$D$2:$D$1001,"&lt;=44999",Crowdfunding!$D$2:$D$1001,"&gt;=40000",Crowdfunding!$G$2:$G$1001,"canceled")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2103</v>
      </c>
      <c r="B12">
        <f>COUNTIFS(Crowdfunding!$D$2:$D$1001,"&lt;=49999",Crowdfunding!$D$2:$D$1001,"&gt;=45000",Crowdfunding!$G$2:$G$1001,"successful")</f>
        <v>8</v>
      </c>
      <c r="C12">
        <f>COUNTIFS(Crowdfunding!$D$2:$D$1001,"&lt;=49999",Crowdfunding!$D$2:$D$1001,"&gt;=45000",Crowdfunding!$G$2:$G$1001,"failed")</f>
        <v>3</v>
      </c>
      <c r="D12">
        <f>COUNTIFS(Crowdfunding!$D$2:$D$1001,"&lt;=49999",Crowdfunding!$D$2:$D$1001,"&gt;=45000",Crowdfunding!$G$2:$G$1001,"canceled")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2104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8D0B-0AB0-4DD9-9629-EB873241BDC1}">
  <dimension ref="A1:L566"/>
  <sheetViews>
    <sheetView tabSelected="1" workbookViewId="0">
      <selection activeCell="L3" sqref="L3"/>
    </sheetView>
  </sheetViews>
  <sheetFormatPr defaultRowHeight="15.75" x14ac:dyDescent="0.25"/>
  <cols>
    <col min="1" max="1" width="11"/>
    <col min="2" max="2" width="11.25" bestFit="1" customWidth="1"/>
    <col min="3" max="3" width="19.125" bestFit="1" customWidth="1"/>
    <col min="4" max="5" width="11.25" customWidth="1"/>
    <col min="8" max="8" width="11.25" bestFit="1" customWidth="1"/>
    <col min="9" max="9" width="19.5" bestFit="1" customWidth="1"/>
  </cols>
  <sheetData>
    <row r="1" spans="1:12" x14ac:dyDescent="0.25">
      <c r="A1" t="s">
        <v>4</v>
      </c>
      <c r="B1" t="s">
        <v>2106</v>
      </c>
      <c r="G1" t="s">
        <v>4</v>
      </c>
      <c r="H1" t="s">
        <v>2106</v>
      </c>
      <c r="L1" t="s">
        <v>2113</v>
      </c>
    </row>
    <row r="2" spans="1:12" x14ac:dyDescent="0.25">
      <c r="A2" t="s">
        <v>20</v>
      </c>
      <c r="B2">
        <v>158</v>
      </c>
      <c r="C2" t="s">
        <v>2107</v>
      </c>
      <c r="D2">
        <f>AVERAGE(B2:B566)</f>
        <v>851.14690265486729</v>
      </c>
      <c r="G2" t="s">
        <v>14</v>
      </c>
      <c r="H2">
        <v>0</v>
      </c>
      <c r="I2" t="s">
        <v>2107</v>
      </c>
      <c r="J2">
        <f>AVERAGE(H2:H365)</f>
        <v>585.61538461538464</v>
      </c>
      <c r="L2" t="s">
        <v>2114</v>
      </c>
    </row>
    <row r="3" spans="1:12" x14ac:dyDescent="0.25">
      <c r="A3" t="s">
        <v>20</v>
      </c>
      <c r="B3">
        <v>1425</v>
      </c>
      <c r="C3" t="s">
        <v>2108</v>
      </c>
      <c r="D3">
        <f>MEDIAN(B2:B566)</f>
        <v>201</v>
      </c>
      <c r="G3" t="s">
        <v>14</v>
      </c>
      <c r="H3">
        <v>24</v>
      </c>
      <c r="I3" t="s">
        <v>2108</v>
      </c>
      <c r="J3">
        <f>MEDIAN(H2:H365)</f>
        <v>114.5</v>
      </c>
    </row>
    <row r="4" spans="1:12" x14ac:dyDescent="0.25">
      <c r="A4" t="s">
        <v>20</v>
      </c>
      <c r="B4">
        <v>174</v>
      </c>
      <c r="C4" t="s">
        <v>2109</v>
      </c>
      <c r="D4">
        <f>MIN(B2:B566)</f>
        <v>16</v>
      </c>
      <c r="G4" t="s">
        <v>14</v>
      </c>
      <c r="H4">
        <v>53</v>
      </c>
      <c r="I4" t="s">
        <v>2109</v>
      </c>
      <c r="J4">
        <f>MIN(H2:H365)</f>
        <v>0</v>
      </c>
    </row>
    <row r="5" spans="1:12" x14ac:dyDescent="0.25">
      <c r="A5" t="s">
        <v>20</v>
      </c>
      <c r="B5">
        <v>227</v>
      </c>
      <c r="C5" t="s">
        <v>2110</v>
      </c>
      <c r="D5">
        <f>MAX(B2:B566)</f>
        <v>7295</v>
      </c>
      <c r="G5" t="s">
        <v>14</v>
      </c>
      <c r="H5">
        <v>18</v>
      </c>
      <c r="I5" t="s">
        <v>2110</v>
      </c>
      <c r="J5">
        <f>MAX(H2:H365)</f>
        <v>6080</v>
      </c>
    </row>
    <row r="6" spans="1:12" x14ac:dyDescent="0.25">
      <c r="A6" t="s">
        <v>20</v>
      </c>
      <c r="B6">
        <v>220</v>
      </c>
      <c r="C6" t="s">
        <v>2111</v>
      </c>
      <c r="D6">
        <f>_xlfn.VAR.P(B2:B566)</f>
        <v>1603373.7324019109</v>
      </c>
      <c r="G6" t="s">
        <v>14</v>
      </c>
      <c r="H6">
        <v>44</v>
      </c>
      <c r="I6" t="s">
        <v>2111</v>
      </c>
      <c r="J6">
        <f>_xlfn.VAR.P(H2:H365)</f>
        <v>921574.68174133555</v>
      </c>
    </row>
    <row r="7" spans="1:12" x14ac:dyDescent="0.25">
      <c r="A7" t="s">
        <v>20</v>
      </c>
      <c r="B7">
        <v>98</v>
      </c>
      <c r="C7" t="s">
        <v>2112</v>
      </c>
      <c r="D7">
        <f>_xlfn.STDEV.P('Bonus Statistical Analysis'!B2:B566)</f>
        <v>1266.2439466397898</v>
      </c>
      <c r="G7" t="s">
        <v>14</v>
      </c>
      <c r="H7">
        <v>27</v>
      </c>
      <c r="I7" t="s">
        <v>2112</v>
      </c>
      <c r="J7">
        <f>_xlfn.STDEV.P(H2:H365)</f>
        <v>959.98681331637863</v>
      </c>
    </row>
    <row r="8" spans="1:12" x14ac:dyDescent="0.25">
      <c r="A8" t="s">
        <v>20</v>
      </c>
      <c r="B8">
        <v>100</v>
      </c>
      <c r="G8" t="s">
        <v>14</v>
      </c>
      <c r="H8">
        <v>55</v>
      </c>
    </row>
    <row r="9" spans="1:12" x14ac:dyDescent="0.25">
      <c r="A9" t="s">
        <v>20</v>
      </c>
      <c r="B9">
        <v>1249</v>
      </c>
      <c r="G9" t="s">
        <v>14</v>
      </c>
      <c r="H9">
        <v>200</v>
      </c>
    </row>
    <row r="10" spans="1:12" x14ac:dyDescent="0.25">
      <c r="A10" t="s">
        <v>20</v>
      </c>
      <c r="B10">
        <v>1396</v>
      </c>
      <c r="G10" t="s">
        <v>14</v>
      </c>
      <c r="H10">
        <v>452</v>
      </c>
    </row>
    <row r="11" spans="1:12" x14ac:dyDescent="0.25">
      <c r="A11" t="s">
        <v>20</v>
      </c>
      <c r="B11">
        <v>890</v>
      </c>
      <c r="G11" t="s">
        <v>14</v>
      </c>
      <c r="H11">
        <v>674</v>
      </c>
    </row>
    <row r="12" spans="1:12" x14ac:dyDescent="0.25">
      <c r="A12" t="s">
        <v>20</v>
      </c>
      <c r="B12">
        <v>142</v>
      </c>
      <c r="G12" t="s">
        <v>14</v>
      </c>
      <c r="H12">
        <v>558</v>
      </c>
    </row>
    <row r="13" spans="1:12" x14ac:dyDescent="0.25">
      <c r="A13" t="s">
        <v>20</v>
      </c>
      <c r="B13">
        <v>2673</v>
      </c>
      <c r="G13" t="s">
        <v>14</v>
      </c>
      <c r="H13">
        <v>15</v>
      </c>
    </row>
    <row r="14" spans="1:12" x14ac:dyDescent="0.25">
      <c r="A14" t="s">
        <v>20</v>
      </c>
      <c r="B14">
        <v>163</v>
      </c>
      <c r="G14" t="s">
        <v>14</v>
      </c>
      <c r="H14">
        <v>2307</v>
      </c>
    </row>
    <row r="15" spans="1:12" x14ac:dyDescent="0.25">
      <c r="A15" t="s">
        <v>20</v>
      </c>
      <c r="B15">
        <v>2220</v>
      </c>
      <c r="G15" t="s">
        <v>14</v>
      </c>
      <c r="H15">
        <v>88</v>
      </c>
    </row>
    <row r="16" spans="1:12" x14ac:dyDescent="0.25">
      <c r="A16" t="s">
        <v>20</v>
      </c>
      <c r="B16">
        <v>1606</v>
      </c>
      <c r="G16" t="s">
        <v>14</v>
      </c>
      <c r="H16">
        <v>48</v>
      </c>
    </row>
    <row r="17" spans="1:8" x14ac:dyDescent="0.25">
      <c r="A17" t="s">
        <v>20</v>
      </c>
      <c r="B17">
        <v>129</v>
      </c>
      <c r="G17" t="s">
        <v>14</v>
      </c>
      <c r="H17">
        <v>1</v>
      </c>
    </row>
    <row r="18" spans="1:8" x14ac:dyDescent="0.25">
      <c r="A18" t="s">
        <v>20</v>
      </c>
      <c r="B18">
        <v>226</v>
      </c>
      <c r="G18" t="s">
        <v>14</v>
      </c>
      <c r="H18">
        <v>1467</v>
      </c>
    </row>
    <row r="19" spans="1:8" x14ac:dyDescent="0.25">
      <c r="A19" t="s">
        <v>20</v>
      </c>
      <c r="B19">
        <v>5419</v>
      </c>
      <c r="G19" t="s">
        <v>14</v>
      </c>
      <c r="H19">
        <v>75</v>
      </c>
    </row>
    <row r="20" spans="1:8" x14ac:dyDescent="0.25">
      <c r="A20" t="s">
        <v>20</v>
      </c>
      <c r="B20">
        <v>165</v>
      </c>
      <c r="G20" t="s">
        <v>14</v>
      </c>
      <c r="H20">
        <v>120</v>
      </c>
    </row>
    <row r="21" spans="1:8" x14ac:dyDescent="0.25">
      <c r="A21" t="s">
        <v>20</v>
      </c>
      <c r="B21">
        <v>1965</v>
      </c>
      <c r="G21" t="s">
        <v>14</v>
      </c>
      <c r="H21">
        <v>2253</v>
      </c>
    </row>
    <row r="22" spans="1:8" x14ac:dyDescent="0.25">
      <c r="A22" t="s">
        <v>20</v>
      </c>
      <c r="B22">
        <v>16</v>
      </c>
      <c r="G22" t="s">
        <v>14</v>
      </c>
      <c r="H22">
        <v>5</v>
      </c>
    </row>
    <row r="23" spans="1:8" x14ac:dyDescent="0.25">
      <c r="A23" t="s">
        <v>20</v>
      </c>
      <c r="B23">
        <v>107</v>
      </c>
      <c r="G23" t="s">
        <v>14</v>
      </c>
      <c r="H23">
        <v>38</v>
      </c>
    </row>
    <row r="24" spans="1:8" x14ac:dyDescent="0.25">
      <c r="A24" t="s">
        <v>20</v>
      </c>
      <c r="B24">
        <v>134</v>
      </c>
      <c r="G24" t="s">
        <v>14</v>
      </c>
      <c r="H24">
        <v>12</v>
      </c>
    </row>
    <row r="25" spans="1:8" x14ac:dyDescent="0.25">
      <c r="A25" t="s">
        <v>20</v>
      </c>
      <c r="B25">
        <v>198</v>
      </c>
      <c r="G25" t="s">
        <v>14</v>
      </c>
      <c r="H25">
        <v>1684</v>
      </c>
    </row>
    <row r="26" spans="1:8" x14ac:dyDescent="0.25">
      <c r="A26" t="s">
        <v>20</v>
      </c>
      <c r="B26">
        <v>111</v>
      </c>
      <c r="G26" t="s">
        <v>14</v>
      </c>
      <c r="H26">
        <v>56</v>
      </c>
    </row>
    <row r="27" spans="1:8" x14ac:dyDescent="0.25">
      <c r="A27" t="s">
        <v>20</v>
      </c>
      <c r="B27">
        <v>222</v>
      </c>
      <c r="G27" t="s">
        <v>14</v>
      </c>
      <c r="H27">
        <v>838</v>
      </c>
    </row>
    <row r="28" spans="1:8" x14ac:dyDescent="0.25">
      <c r="A28" t="s">
        <v>20</v>
      </c>
      <c r="B28">
        <v>6212</v>
      </c>
      <c r="G28" t="s">
        <v>14</v>
      </c>
      <c r="H28">
        <v>1000</v>
      </c>
    </row>
    <row r="29" spans="1:8" x14ac:dyDescent="0.25">
      <c r="A29" t="s">
        <v>20</v>
      </c>
      <c r="B29">
        <v>98</v>
      </c>
      <c r="G29" t="s">
        <v>14</v>
      </c>
      <c r="H29">
        <v>1482</v>
      </c>
    </row>
    <row r="30" spans="1:8" x14ac:dyDescent="0.25">
      <c r="A30" t="s">
        <v>20</v>
      </c>
      <c r="B30">
        <v>92</v>
      </c>
      <c r="G30" t="s">
        <v>14</v>
      </c>
      <c r="H30">
        <v>106</v>
      </c>
    </row>
    <row r="31" spans="1:8" x14ac:dyDescent="0.25">
      <c r="A31" t="s">
        <v>20</v>
      </c>
      <c r="B31">
        <v>149</v>
      </c>
      <c r="G31" t="s">
        <v>14</v>
      </c>
      <c r="H31">
        <v>679</v>
      </c>
    </row>
    <row r="32" spans="1:8" x14ac:dyDescent="0.25">
      <c r="A32" t="s">
        <v>20</v>
      </c>
      <c r="B32">
        <v>2431</v>
      </c>
      <c r="G32" t="s">
        <v>14</v>
      </c>
      <c r="H32">
        <v>1220</v>
      </c>
    </row>
    <row r="33" spans="1:8" x14ac:dyDescent="0.25">
      <c r="A33" t="s">
        <v>20</v>
      </c>
      <c r="B33">
        <v>303</v>
      </c>
      <c r="G33" t="s">
        <v>14</v>
      </c>
      <c r="H33">
        <v>1</v>
      </c>
    </row>
    <row r="34" spans="1:8" x14ac:dyDescent="0.25">
      <c r="A34" t="s">
        <v>20</v>
      </c>
      <c r="B34">
        <v>209</v>
      </c>
      <c r="G34" t="s">
        <v>14</v>
      </c>
      <c r="H34">
        <v>37</v>
      </c>
    </row>
    <row r="35" spans="1:8" x14ac:dyDescent="0.25">
      <c r="A35" t="s">
        <v>20</v>
      </c>
      <c r="B35">
        <v>131</v>
      </c>
      <c r="G35" t="s">
        <v>14</v>
      </c>
      <c r="H35">
        <v>60</v>
      </c>
    </row>
    <row r="36" spans="1:8" x14ac:dyDescent="0.25">
      <c r="A36" t="s">
        <v>20</v>
      </c>
      <c r="B36">
        <v>164</v>
      </c>
      <c r="G36" t="s">
        <v>14</v>
      </c>
      <c r="H36">
        <v>296</v>
      </c>
    </row>
    <row r="37" spans="1:8" x14ac:dyDescent="0.25">
      <c r="A37" t="s">
        <v>20</v>
      </c>
      <c r="B37">
        <v>201</v>
      </c>
      <c r="G37" t="s">
        <v>14</v>
      </c>
      <c r="H37">
        <v>3304</v>
      </c>
    </row>
    <row r="38" spans="1:8" x14ac:dyDescent="0.25">
      <c r="A38" t="s">
        <v>20</v>
      </c>
      <c r="B38">
        <v>211</v>
      </c>
      <c r="G38" t="s">
        <v>14</v>
      </c>
      <c r="H38">
        <v>73</v>
      </c>
    </row>
    <row r="39" spans="1:8" x14ac:dyDescent="0.25">
      <c r="A39" t="s">
        <v>20</v>
      </c>
      <c r="B39">
        <v>128</v>
      </c>
      <c r="G39" t="s">
        <v>14</v>
      </c>
      <c r="H39">
        <v>3387</v>
      </c>
    </row>
    <row r="40" spans="1:8" x14ac:dyDescent="0.25">
      <c r="A40" t="s">
        <v>20</v>
      </c>
      <c r="B40">
        <v>1600</v>
      </c>
      <c r="G40" t="s">
        <v>14</v>
      </c>
      <c r="H40">
        <v>662</v>
      </c>
    </row>
    <row r="41" spans="1:8" x14ac:dyDescent="0.25">
      <c r="A41" t="s">
        <v>20</v>
      </c>
      <c r="B41">
        <v>249</v>
      </c>
      <c r="G41" t="s">
        <v>14</v>
      </c>
      <c r="H41">
        <v>774</v>
      </c>
    </row>
    <row r="42" spans="1:8" x14ac:dyDescent="0.25">
      <c r="A42" t="s">
        <v>20</v>
      </c>
      <c r="B42">
        <v>236</v>
      </c>
      <c r="G42" t="s">
        <v>14</v>
      </c>
      <c r="H42">
        <v>672</v>
      </c>
    </row>
    <row r="43" spans="1:8" x14ac:dyDescent="0.25">
      <c r="A43" t="s">
        <v>20</v>
      </c>
      <c r="B43">
        <v>4065</v>
      </c>
      <c r="G43" t="s">
        <v>14</v>
      </c>
      <c r="H43">
        <v>940</v>
      </c>
    </row>
    <row r="44" spans="1:8" x14ac:dyDescent="0.25">
      <c r="A44" t="s">
        <v>20</v>
      </c>
      <c r="B44">
        <v>246</v>
      </c>
      <c r="G44" t="s">
        <v>14</v>
      </c>
      <c r="H44">
        <v>117</v>
      </c>
    </row>
    <row r="45" spans="1:8" x14ac:dyDescent="0.25">
      <c r="A45" t="s">
        <v>20</v>
      </c>
      <c r="B45">
        <v>2475</v>
      </c>
      <c r="G45" t="s">
        <v>14</v>
      </c>
      <c r="H45">
        <v>115</v>
      </c>
    </row>
    <row r="46" spans="1:8" x14ac:dyDescent="0.25">
      <c r="A46" t="s">
        <v>20</v>
      </c>
      <c r="B46">
        <v>76</v>
      </c>
      <c r="G46" t="s">
        <v>14</v>
      </c>
      <c r="H46">
        <v>326</v>
      </c>
    </row>
    <row r="47" spans="1:8" x14ac:dyDescent="0.25">
      <c r="A47" t="s">
        <v>20</v>
      </c>
      <c r="B47">
        <v>54</v>
      </c>
      <c r="G47" t="s">
        <v>14</v>
      </c>
      <c r="H47">
        <v>1</v>
      </c>
    </row>
    <row r="48" spans="1:8" x14ac:dyDescent="0.25">
      <c r="A48" t="s">
        <v>20</v>
      </c>
      <c r="B48">
        <v>88</v>
      </c>
      <c r="G48" t="s">
        <v>14</v>
      </c>
      <c r="H48">
        <v>1467</v>
      </c>
    </row>
    <row r="49" spans="1:8" x14ac:dyDescent="0.25">
      <c r="A49" t="s">
        <v>20</v>
      </c>
      <c r="B49">
        <v>85</v>
      </c>
      <c r="G49" t="s">
        <v>14</v>
      </c>
      <c r="H49">
        <v>5681</v>
      </c>
    </row>
    <row r="50" spans="1:8" x14ac:dyDescent="0.25">
      <c r="A50" t="s">
        <v>20</v>
      </c>
      <c r="B50">
        <v>170</v>
      </c>
      <c r="G50" t="s">
        <v>14</v>
      </c>
      <c r="H50">
        <v>1059</v>
      </c>
    </row>
    <row r="51" spans="1:8" x14ac:dyDescent="0.25">
      <c r="A51" t="s">
        <v>20</v>
      </c>
      <c r="B51">
        <v>330</v>
      </c>
      <c r="G51" t="s">
        <v>14</v>
      </c>
      <c r="H51">
        <v>1194</v>
      </c>
    </row>
    <row r="52" spans="1:8" x14ac:dyDescent="0.25">
      <c r="A52" t="s">
        <v>20</v>
      </c>
      <c r="B52">
        <v>127</v>
      </c>
      <c r="G52" t="s">
        <v>14</v>
      </c>
      <c r="H52">
        <v>30</v>
      </c>
    </row>
    <row r="53" spans="1:8" x14ac:dyDescent="0.25">
      <c r="A53" t="s">
        <v>20</v>
      </c>
      <c r="B53">
        <v>411</v>
      </c>
      <c r="G53" t="s">
        <v>14</v>
      </c>
      <c r="H53">
        <v>75</v>
      </c>
    </row>
    <row r="54" spans="1:8" x14ac:dyDescent="0.25">
      <c r="A54" t="s">
        <v>20</v>
      </c>
      <c r="B54">
        <v>180</v>
      </c>
      <c r="G54" t="s">
        <v>14</v>
      </c>
      <c r="H54">
        <v>955</v>
      </c>
    </row>
    <row r="55" spans="1:8" x14ac:dyDescent="0.25">
      <c r="A55" t="s">
        <v>20</v>
      </c>
      <c r="B55">
        <v>374</v>
      </c>
      <c r="G55" t="s">
        <v>14</v>
      </c>
      <c r="H55">
        <v>67</v>
      </c>
    </row>
    <row r="56" spans="1:8" x14ac:dyDescent="0.25">
      <c r="A56" t="s">
        <v>20</v>
      </c>
      <c r="B56">
        <v>71</v>
      </c>
      <c r="G56" t="s">
        <v>14</v>
      </c>
      <c r="H56">
        <v>5</v>
      </c>
    </row>
    <row r="57" spans="1:8" x14ac:dyDescent="0.25">
      <c r="A57" t="s">
        <v>20</v>
      </c>
      <c r="B57">
        <v>203</v>
      </c>
      <c r="G57" t="s">
        <v>14</v>
      </c>
      <c r="H57">
        <v>26</v>
      </c>
    </row>
    <row r="58" spans="1:8" x14ac:dyDescent="0.25">
      <c r="A58" t="s">
        <v>20</v>
      </c>
      <c r="B58">
        <v>113</v>
      </c>
      <c r="G58" t="s">
        <v>14</v>
      </c>
      <c r="H58">
        <v>1130</v>
      </c>
    </row>
    <row r="59" spans="1:8" x14ac:dyDescent="0.25">
      <c r="A59" t="s">
        <v>20</v>
      </c>
      <c r="B59">
        <v>96</v>
      </c>
      <c r="G59" t="s">
        <v>14</v>
      </c>
      <c r="H59">
        <v>782</v>
      </c>
    </row>
    <row r="60" spans="1:8" x14ac:dyDescent="0.25">
      <c r="A60" t="s">
        <v>20</v>
      </c>
      <c r="B60">
        <v>498</v>
      </c>
      <c r="G60" t="s">
        <v>14</v>
      </c>
      <c r="H60">
        <v>210</v>
      </c>
    </row>
    <row r="61" spans="1:8" x14ac:dyDescent="0.25">
      <c r="A61" t="s">
        <v>20</v>
      </c>
      <c r="B61">
        <v>180</v>
      </c>
      <c r="G61" t="s">
        <v>14</v>
      </c>
      <c r="H61">
        <v>136</v>
      </c>
    </row>
    <row r="62" spans="1:8" x14ac:dyDescent="0.25">
      <c r="A62" t="s">
        <v>20</v>
      </c>
      <c r="B62">
        <v>27</v>
      </c>
      <c r="G62" t="s">
        <v>14</v>
      </c>
      <c r="H62">
        <v>86</v>
      </c>
    </row>
    <row r="63" spans="1:8" x14ac:dyDescent="0.25">
      <c r="A63" t="s">
        <v>20</v>
      </c>
      <c r="B63">
        <v>2331</v>
      </c>
      <c r="G63" t="s">
        <v>14</v>
      </c>
      <c r="H63">
        <v>19</v>
      </c>
    </row>
    <row r="64" spans="1:8" x14ac:dyDescent="0.25">
      <c r="A64" t="s">
        <v>20</v>
      </c>
      <c r="B64">
        <v>113</v>
      </c>
      <c r="G64" t="s">
        <v>14</v>
      </c>
      <c r="H64">
        <v>886</v>
      </c>
    </row>
    <row r="65" spans="1:8" x14ac:dyDescent="0.25">
      <c r="A65" t="s">
        <v>20</v>
      </c>
      <c r="B65">
        <v>164</v>
      </c>
      <c r="G65" t="s">
        <v>14</v>
      </c>
      <c r="H65">
        <v>35</v>
      </c>
    </row>
    <row r="66" spans="1:8" x14ac:dyDescent="0.25">
      <c r="A66" t="s">
        <v>20</v>
      </c>
      <c r="B66">
        <v>164</v>
      </c>
      <c r="G66" t="s">
        <v>14</v>
      </c>
      <c r="H66">
        <v>24</v>
      </c>
    </row>
    <row r="67" spans="1:8" x14ac:dyDescent="0.25">
      <c r="A67" t="s">
        <v>20</v>
      </c>
      <c r="B67">
        <v>336</v>
      </c>
      <c r="G67" t="s">
        <v>14</v>
      </c>
      <c r="H67">
        <v>86</v>
      </c>
    </row>
    <row r="68" spans="1:8" x14ac:dyDescent="0.25">
      <c r="A68" t="s">
        <v>20</v>
      </c>
      <c r="B68">
        <v>1917</v>
      </c>
      <c r="G68" t="s">
        <v>14</v>
      </c>
      <c r="H68">
        <v>243</v>
      </c>
    </row>
    <row r="69" spans="1:8" x14ac:dyDescent="0.25">
      <c r="A69" t="s">
        <v>20</v>
      </c>
      <c r="B69">
        <v>95</v>
      </c>
      <c r="G69" t="s">
        <v>14</v>
      </c>
      <c r="H69">
        <v>65</v>
      </c>
    </row>
    <row r="70" spans="1:8" x14ac:dyDescent="0.25">
      <c r="A70" t="s">
        <v>20</v>
      </c>
      <c r="B70">
        <v>147</v>
      </c>
      <c r="G70" t="s">
        <v>14</v>
      </c>
      <c r="H70">
        <v>100</v>
      </c>
    </row>
    <row r="71" spans="1:8" x14ac:dyDescent="0.25">
      <c r="A71" t="s">
        <v>20</v>
      </c>
      <c r="B71">
        <v>86</v>
      </c>
      <c r="G71" t="s">
        <v>14</v>
      </c>
      <c r="H71">
        <v>168</v>
      </c>
    </row>
    <row r="72" spans="1:8" x14ac:dyDescent="0.25">
      <c r="A72" t="s">
        <v>20</v>
      </c>
      <c r="B72">
        <v>83</v>
      </c>
      <c r="G72" t="s">
        <v>14</v>
      </c>
      <c r="H72">
        <v>13</v>
      </c>
    </row>
    <row r="73" spans="1:8" x14ac:dyDescent="0.25">
      <c r="A73" t="s">
        <v>20</v>
      </c>
      <c r="B73">
        <v>676</v>
      </c>
      <c r="G73" t="s">
        <v>14</v>
      </c>
      <c r="H73">
        <v>1</v>
      </c>
    </row>
    <row r="74" spans="1:8" x14ac:dyDescent="0.25">
      <c r="A74" t="s">
        <v>20</v>
      </c>
      <c r="B74">
        <v>361</v>
      </c>
      <c r="G74" t="s">
        <v>14</v>
      </c>
      <c r="H74">
        <v>40</v>
      </c>
    </row>
    <row r="75" spans="1:8" x14ac:dyDescent="0.25">
      <c r="A75" t="s">
        <v>20</v>
      </c>
      <c r="B75">
        <v>131</v>
      </c>
      <c r="G75" t="s">
        <v>14</v>
      </c>
      <c r="H75">
        <v>226</v>
      </c>
    </row>
    <row r="76" spans="1:8" x14ac:dyDescent="0.25">
      <c r="A76" t="s">
        <v>20</v>
      </c>
      <c r="B76">
        <v>126</v>
      </c>
      <c r="G76" t="s">
        <v>14</v>
      </c>
      <c r="H76">
        <v>1625</v>
      </c>
    </row>
    <row r="77" spans="1:8" x14ac:dyDescent="0.25">
      <c r="A77" t="s">
        <v>20</v>
      </c>
      <c r="B77">
        <v>275</v>
      </c>
      <c r="G77" t="s">
        <v>14</v>
      </c>
      <c r="H77">
        <v>143</v>
      </c>
    </row>
    <row r="78" spans="1:8" x14ac:dyDescent="0.25">
      <c r="A78" t="s">
        <v>20</v>
      </c>
      <c r="B78">
        <v>67</v>
      </c>
      <c r="G78" t="s">
        <v>14</v>
      </c>
      <c r="H78">
        <v>934</v>
      </c>
    </row>
    <row r="79" spans="1:8" x14ac:dyDescent="0.25">
      <c r="A79" t="s">
        <v>20</v>
      </c>
      <c r="B79">
        <v>154</v>
      </c>
      <c r="G79" t="s">
        <v>14</v>
      </c>
      <c r="H79">
        <v>17</v>
      </c>
    </row>
    <row r="80" spans="1:8" x14ac:dyDescent="0.25">
      <c r="A80" t="s">
        <v>20</v>
      </c>
      <c r="B80">
        <v>1782</v>
      </c>
      <c r="G80" t="s">
        <v>14</v>
      </c>
      <c r="H80">
        <v>2179</v>
      </c>
    </row>
    <row r="81" spans="1:8" x14ac:dyDescent="0.25">
      <c r="A81" t="s">
        <v>20</v>
      </c>
      <c r="B81">
        <v>903</v>
      </c>
      <c r="G81" t="s">
        <v>14</v>
      </c>
      <c r="H81">
        <v>931</v>
      </c>
    </row>
    <row r="82" spans="1:8" x14ac:dyDescent="0.25">
      <c r="A82" t="s">
        <v>20</v>
      </c>
      <c r="B82">
        <v>94</v>
      </c>
      <c r="G82" t="s">
        <v>14</v>
      </c>
      <c r="H82">
        <v>92</v>
      </c>
    </row>
    <row r="83" spans="1:8" x14ac:dyDescent="0.25">
      <c r="A83" t="s">
        <v>20</v>
      </c>
      <c r="B83">
        <v>180</v>
      </c>
      <c r="G83" t="s">
        <v>14</v>
      </c>
      <c r="H83">
        <v>57</v>
      </c>
    </row>
    <row r="84" spans="1:8" x14ac:dyDescent="0.25">
      <c r="A84" t="s">
        <v>20</v>
      </c>
      <c r="B84">
        <v>533</v>
      </c>
      <c r="G84" t="s">
        <v>14</v>
      </c>
      <c r="H84">
        <v>41</v>
      </c>
    </row>
    <row r="85" spans="1:8" x14ac:dyDescent="0.25">
      <c r="A85" t="s">
        <v>20</v>
      </c>
      <c r="B85">
        <v>2443</v>
      </c>
      <c r="G85" t="s">
        <v>14</v>
      </c>
      <c r="H85">
        <v>1</v>
      </c>
    </row>
    <row r="86" spans="1:8" x14ac:dyDescent="0.25">
      <c r="A86" t="s">
        <v>20</v>
      </c>
      <c r="B86">
        <v>89</v>
      </c>
      <c r="G86" t="s">
        <v>14</v>
      </c>
      <c r="H86">
        <v>101</v>
      </c>
    </row>
    <row r="87" spans="1:8" x14ac:dyDescent="0.25">
      <c r="A87" t="s">
        <v>20</v>
      </c>
      <c r="B87">
        <v>159</v>
      </c>
      <c r="G87" t="s">
        <v>14</v>
      </c>
      <c r="H87">
        <v>1335</v>
      </c>
    </row>
    <row r="88" spans="1:8" x14ac:dyDescent="0.25">
      <c r="A88" t="s">
        <v>20</v>
      </c>
      <c r="B88">
        <v>50</v>
      </c>
      <c r="G88" t="s">
        <v>14</v>
      </c>
      <c r="H88">
        <v>15</v>
      </c>
    </row>
    <row r="89" spans="1:8" x14ac:dyDescent="0.25">
      <c r="A89" t="s">
        <v>20</v>
      </c>
      <c r="B89">
        <v>186</v>
      </c>
      <c r="G89" t="s">
        <v>14</v>
      </c>
      <c r="H89">
        <v>454</v>
      </c>
    </row>
    <row r="90" spans="1:8" x14ac:dyDescent="0.25">
      <c r="A90" t="s">
        <v>20</v>
      </c>
      <c r="B90">
        <v>1071</v>
      </c>
      <c r="G90" t="s">
        <v>14</v>
      </c>
      <c r="H90">
        <v>3182</v>
      </c>
    </row>
    <row r="91" spans="1:8" x14ac:dyDescent="0.25">
      <c r="A91" t="s">
        <v>20</v>
      </c>
      <c r="B91">
        <v>117</v>
      </c>
      <c r="G91" t="s">
        <v>14</v>
      </c>
      <c r="H91">
        <v>15</v>
      </c>
    </row>
    <row r="92" spans="1:8" x14ac:dyDescent="0.25">
      <c r="A92" t="s">
        <v>20</v>
      </c>
      <c r="B92">
        <v>70</v>
      </c>
      <c r="G92" t="s">
        <v>14</v>
      </c>
      <c r="H92">
        <v>133</v>
      </c>
    </row>
    <row r="93" spans="1:8" x14ac:dyDescent="0.25">
      <c r="A93" t="s">
        <v>20</v>
      </c>
      <c r="B93">
        <v>135</v>
      </c>
      <c r="G93" t="s">
        <v>14</v>
      </c>
      <c r="H93">
        <v>2062</v>
      </c>
    </row>
    <row r="94" spans="1:8" x14ac:dyDescent="0.25">
      <c r="A94" t="s">
        <v>20</v>
      </c>
      <c r="B94">
        <v>768</v>
      </c>
      <c r="G94" t="s">
        <v>14</v>
      </c>
      <c r="H94">
        <v>29</v>
      </c>
    </row>
    <row r="95" spans="1:8" x14ac:dyDescent="0.25">
      <c r="A95" t="s">
        <v>20</v>
      </c>
      <c r="B95">
        <v>199</v>
      </c>
      <c r="G95" t="s">
        <v>14</v>
      </c>
      <c r="H95">
        <v>132</v>
      </c>
    </row>
    <row r="96" spans="1:8" x14ac:dyDescent="0.25">
      <c r="A96" t="s">
        <v>20</v>
      </c>
      <c r="B96">
        <v>107</v>
      </c>
      <c r="G96" t="s">
        <v>14</v>
      </c>
      <c r="H96">
        <v>137</v>
      </c>
    </row>
    <row r="97" spans="1:8" x14ac:dyDescent="0.25">
      <c r="A97" t="s">
        <v>20</v>
      </c>
      <c r="B97">
        <v>195</v>
      </c>
      <c r="G97" t="s">
        <v>14</v>
      </c>
      <c r="H97">
        <v>908</v>
      </c>
    </row>
    <row r="98" spans="1:8" x14ac:dyDescent="0.25">
      <c r="A98" t="s">
        <v>20</v>
      </c>
      <c r="B98">
        <v>3376</v>
      </c>
      <c r="G98" t="s">
        <v>14</v>
      </c>
      <c r="H98">
        <v>10</v>
      </c>
    </row>
    <row r="99" spans="1:8" x14ac:dyDescent="0.25">
      <c r="A99" t="s">
        <v>20</v>
      </c>
      <c r="B99">
        <v>41</v>
      </c>
      <c r="G99" t="s">
        <v>14</v>
      </c>
      <c r="H99">
        <v>1910</v>
      </c>
    </row>
    <row r="100" spans="1:8" x14ac:dyDescent="0.25">
      <c r="A100" t="s">
        <v>20</v>
      </c>
      <c r="B100">
        <v>1821</v>
      </c>
      <c r="G100" t="s">
        <v>14</v>
      </c>
      <c r="H100">
        <v>38</v>
      </c>
    </row>
    <row r="101" spans="1:8" x14ac:dyDescent="0.25">
      <c r="A101" t="s">
        <v>20</v>
      </c>
      <c r="B101">
        <v>164</v>
      </c>
      <c r="G101" t="s">
        <v>14</v>
      </c>
      <c r="H101">
        <v>104</v>
      </c>
    </row>
    <row r="102" spans="1:8" x14ac:dyDescent="0.25">
      <c r="A102" t="s">
        <v>20</v>
      </c>
      <c r="B102">
        <v>157</v>
      </c>
      <c r="G102" t="s">
        <v>14</v>
      </c>
      <c r="H102">
        <v>49</v>
      </c>
    </row>
    <row r="103" spans="1:8" x14ac:dyDescent="0.25">
      <c r="A103" t="s">
        <v>20</v>
      </c>
      <c r="B103">
        <v>246</v>
      </c>
      <c r="G103" t="s">
        <v>14</v>
      </c>
      <c r="H103">
        <v>1</v>
      </c>
    </row>
    <row r="104" spans="1:8" x14ac:dyDescent="0.25">
      <c r="A104" t="s">
        <v>20</v>
      </c>
      <c r="B104">
        <v>1396</v>
      </c>
      <c r="G104" t="s">
        <v>14</v>
      </c>
      <c r="H104">
        <v>245</v>
      </c>
    </row>
    <row r="105" spans="1:8" x14ac:dyDescent="0.25">
      <c r="A105" t="s">
        <v>20</v>
      </c>
      <c r="B105">
        <v>2506</v>
      </c>
      <c r="G105" t="s">
        <v>14</v>
      </c>
      <c r="H105">
        <v>32</v>
      </c>
    </row>
    <row r="106" spans="1:8" x14ac:dyDescent="0.25">
      <c r="A106" t="s">
        <v>20</v>
      </c>
      <c r="B106">
        <v>244</v>
      </c>
      <c r="G106" t="s">
        <v>14</v>
      </c>
      <c r="H106">
        <v>7</v>
      </c>
    </row>
    <row r="107" spans="1:8" x14ac:dyDescent="0.25">
      <c r="A107" t="s">
        <v>20</v>
      </c>
      <c r="B107">
        <v>146</v>
      </c>
      <c r="G107" t="s">
        <v>14</v>
      </c>
      <c r="H107">
        <v>803</v>
      </c>
    </row>
    <row r="108" spans="1:8" x14ac:dyDescent="0.25">
      <c r="A108" t="s">
        <v>20</v>
      </c>
      <c r="B108">
        <v>1267</v>
      </c>
      <c r="G108" t="s">
        <v>14</v>
      </c>
      <c r="H108">
        <v>16</v>
      </c>
    </row>
    <row r="109" spans="1:8" x14ac:dyDescent="0.25">
      <c r="A109" t="s">
        <v>20</v>
      </c>
      <c r="B109">
        <v>1561</v>
      </c>
      <c r="G109" t="s">
        <v>14</v>
      </c>
      <c r="H109">
        <v>31</v>
      </c>
    </row>
    <row r="110" spans="1:8" x14ac:dyDescent="0.25">
      <c r="A110" t="s">
        <v>20</v>
      </c>
      <c r="B110">
        <v>48</v>
      </c>
      <c r="G110" t="s">
        <v>14</v>
      </c>
      <c r="H110">
        <v>108</v>
      </c>
    </row>
    <row r="111" spans="1:8" x14ac:dyDescent="0.25">
      <c r="A111" t="s">
        <v>20</v>
      </c>
      <c r="B111">
        <v>2739</v>
      </c>
      <c r="G111" t="s">
        <v>14</v>
      </c>
      <c r="H111">
        <v>30</v>
      </c>
    </row>
    <row r="112" spans="1:8" x14ac:dyDescent="0.25">
      <c r="A112" t="s">
        <v>20</v>
      </c>
      <c r="B112">
        <v>3537</v>
      </c>
      <c r="G112" t="s">
        <v>14</v>
      </c>
      <c r="H112">
        <v>17</v>
      </c>
    </row>
    <row r="113" spans="1:8" x14ac:dyDescent="0.25">
      <c r="A113" t="s">
        <v>20</v>
      </c>
      <c r="B113">
        <v>2107</v>
      </c>
      <c r="G113" t="s">
        <v>14</v>
      </c>
      <c r="H113">
        <v>80</v>
      </c>
    </row>
    <row r="114" spans="1:8" x14ac:dyDescent="0.25">
      <c r="A114" t="s">
        <v>20</v>
      </c>
      <c r="B114">
        <v>3318</v>
      </c>
      <c r="G114" t="s">
        <v>14</v>
      </c>
      <c r="H114">
        <v>2468</v>
      </c>
    </row>
    <row r="115" spans="1:8" x14ac:dyDescent="0.25">
      <c r="A115" t="s">
        <v>20</v>
      </c>
      <c r="B115">
        <v>340</v>
      </c>
      <c r="G115" t="s">
        <v>14</v>
      </c>
      <c r="H115">
        <v>26</v>
      </c>
    </row>
    <row r="116" spans="1:8" x14ac:dyDescent="0.25">
      <c r="A116" t="s">
        <v>20</v>
      </c>
      <c r="B116">
        <v>1442</v>
      </c>
      <c r="G116" t="s">
        <v>14</v>
      </c>
      <c r="H116">
        <v>73</v>
      </c>
    </row>
    <row r="117" spans="1:8" x14ac:dyDescent="0.25">
      <c r="A117" t="s">
        <v>20</v>
      </c>
      <c r="B117">
        <v>126</v>
      </c>
      <c r="G117" t="s">
        <v>14</v>
      </c>
      <c r="H117">
        <v>128</v>
      </c>
    </row>
    <row r="118" spans="1:8" x14ac:dyDescent="0.25">
      <c r="A118" t="s">
        <v>20</v>
      </c>
      <c r="B118">
        <v>524</v>
      </c>
      <c r="G118" t="s">
        <v>14</v>
      </c>
      <c r="H118">
        <v>33</v>
      </c>
    </row>
    <row r="119" spans="1:8" x14ac:dyDescent="0.25">
      <c r="A119" t="s">
        <v>20</v>
      </c>
      <c r="B119">
        <v>1989</v>
      </c>
      <c r="G119" t="s">
        <v>14</v>
      </c>
      <c r="H119">
        <v>1072</v>
      </c>
    </row>
    <row r="120" spans="1:8" x14ac:dyDescent="0.25">
      <c r="A120" t="s">
        <v>20</v>
      </c>
      <c r="B120">
        <v>157</v>
      </c>
      <c r="G120" t="s">
        <v>14</v>
      </c>
      <c r="H120">
        <v>393</v>
      </c>
    </row>
    <row r="121" spans="1:8" x14ac:dyDescent="0.25">
      <c r="A121" t="s">
        <v>20</v>
      </c>
      <c r="B121">
        <v>4498</v>
      </c>
      <c r="G121" t="s">
        <v>14</v>
      </c>
      <c r="H121">
        <v>1257</v>
      </c>
    </row>
    <row r="122" spans="1:8" x14ac:dyDescent="0.25">
      <c r="A122" t="s">
        <v>20</v>
      </c>
      <c r="B122">
        <v>80</v>
      </c>
      <c r="G122" t="s">
        <v>14</v>
      </c>
      <c r="H122">
        <v>328</v>
      </c>
    </row>
    <row r="123" spans="1:8" x14ac:dyDescent="0.25">
      <c r="A123" t="s">
        <v>20</v>
      </c>
      <c r="B123">
        <v>43</v>
      </c>
      <c r="G123" t="s">
        <v>14</v>
      </c>
      <c r="H123">
        <v>147</v>
      </c>
    </row>
    <row r="124" spans="1:8" x14ac:dyDescent="0.25">
      <c r="A124" t="s">
        <v>20</v>
      </c>
      <c r="B124">
        <v>2053</v>
      </c>
      <c r="G124" t="s">
        <v>14</v>
      </c>
      <c r="H124">
        <v>830</v>
      </c>
    </row>
    <row r="125" spans="1:8" x14ac:dyDescent="0.25">
      <c r="A125" t="s">
        <v>20</v>
      </c>
      <c r="B125">
        <v>168</v>
      </c>
      <c r="G125" t="s">
        <v>14</v>
      </c>
      <c r="H125">
        <v>331</v>
      </c>
    </row>
    <row r="126" spans="1:8" x14ac:dyDescent="0.25">
      <c r="A126" t="s">
        <v>20</v>
      </c>
      <c r="B126">
        <v>4289</v>
      </c>
      <c r="G126" t="s">
        <v>14</v>
      </c>
      <c r="H126">
        <v>25</v>
      </c>
    </row>
    <row r="127" spans="1:8" x14ac:dyDescent="0.25">
      <c r="A127" t="s">
        <v>20</v>
      </c>
      <c r="B127">
        <v>165</v>
      </c>
      <c r="G127" t="s">
        <v>14</v>
      </c>
      <c r="H127">
        <v>3483</v>
      </c>
    </row>
    <row r="128" spans="1:8" x14ac:dyDescent="0.25">
      <c r="A128" t="s">
        <v>20</v>
      </c>
      <c r="B128">
        <v>1815</v>
      </c>
      <c r="G128" t="s">
        <v>14</v>
      </c>
      <c r="H128">
        <v>923</v>
      </c>
    </row>
    <row r="129" spans="1:8" x14ac:dyDescent="0.25">
      <c r="A129" t="s">
        <v>20</v>
      </c>
      <c r="B129">
        <v>397</v>
      </c>
      <c r="G129" t="s">
        <v>14</v>
      </c>
      <c r="H129">
        <v>1</v>
      </c>
    </row>
    <row r="130" spans="1:8" x14ac:dyDescent="0.25">
      <c r="A130" t="s">
        <v>20</v>
      </c>
      <c r="B130">
        <v>1539</v>
      </c>
      <c r="G130" t="s">
        <v>14</v>
      </c>
      <c r="H130">
        <v>33</v>
      </c>
    </row>
    <row r="131" spans="1:8" x14ac:dyDescent="0.25">
      <c r="A131" t="s">
        <v>20</v>
      </c>
      <c r="B131">
        <v>138</v>
      </c>
      <c r="G131" t="s">
        <v>14</v>
      </c>
      <c r="H131">
        <v>40</v>
      </c>
    </row>
    <row r="132" spans="1:8" x14ac:dyDescent="0.25">
      <c r="A132" t="s">
        <v>20</v>
      </c>
      <c r="B132">
        <v>3594</v>
      </c>
      <c r="G132" t="s">
        <v>14</v>
      </c>
      <c r="H132">
        <v>23</v>
      </c>
    </row>
    <row r="133" spans="1:8" x14ac:dyDescent="0.25">
      <c r="A133" t="s">
        <v>20</v>
      </c>
      <c r="B133">
        <v>5880</v>
      </c>
      <c r="G133" t="s">
        <v>14</v>
      </c>
      <c r="H133">
        <v>75</v>
      </c>
    </row>
    <row r="134" spans="1:8" x14ac:dyDescent="0.25">
      <c r="A134" t="s">
        <v>20</v>
      </c>
      <c r="B134">
        <v>112</v>
      </c>
      <c r="G134" t="s">
        <v>14</v>
      </c>
      <c r="H134">
        <v>2176</v>
      </c>
    </row>
    <row r="135" spans="1:8" x14ac:dyDescent="0.25">
      <c r="A135" t="s">
        <v>20</v>
      </c>
      <c r="B135">
        <v>943</v>
      </c>
      <c r="G135" t="s">
        <v>14</v>
      </c>
      <c r="H135">
        <v>441</v>
      </c>
    </row>
    <row r="136" spans="1:8" x14ac:dyDescent="0.25">
      <c r="A136" t="s">
        <v>20</v>
      </c>
      <c r="B136">
        <v>2468</v>
      </c>
      <c r="G136" t="s">
        <v>14</v>
      </c>
      <c r="H136">
        <v>25</v>
      </c>
    </row>
    <row r="137" spans="1:8" x14ac:dyDescent="0.25">
      <c r="A137" t="s">
        <v>20</v>
      </c>
      <c r="B137">
        <v>2551</v>
      </c>
      <c r="G137" t="s">
        <v>14</v>
      </c>
      <c r="H137">
        <v>127</v>
      </c>
    </row>
    <row r="138" spans="1:8" x14ac:dyDescent="0.25">
      <c r="A138" t="s">
        <v>20</v>
      </c>
      <c r="B138">
        <v>101</v>
      </c>
      <c r="G138" t="s">
        <v>14</v>
      </c>
      <c r="H138">
        <v>355</v>
      </c>
    </row>
    <row r="139" spans="1:8" x14ac:dyDescent="0.25">
      <c r="A139" t="s">
        <v>20</v>
      </c>
      <c r="B139">
        <v>92</v>
      </c>
      <c r="G139" t="s">
        <v>14</v>
      </c>
      <c r="H139">
        <v>44</v>
      </c>
    </row>
    <row r="140" spans="1:8" x14ac:dyDescent="0.25">
      <c r="A140" t="s">
        <v>20</v>
      </c>
      <c r="B140">
        <v>62</v>
      </c>
      <c r="G140" t="s">
        <v>14</v>
      </c>
      <c r="H140">
        <v>67</v>
      </c>
    </row>
    <row r="141" spans="1:8" x14ac:dyDescent="0.25">
      <c r="A141" t="s">
        <v>20</v>
      </c>
      <c r="B141">
        <v>149</v>
      </c>
      <c r="G141" t="s">
        <v>14</v>
      </c>
      <c r="H141">
        <v>1068</v>
      </c>
    </row>
    <row r="142" spans="1:8" x14ac:dyDescent="0.25">
      <c r="A142" t="s">
        <v>20</v>
      </c>
      <c r="B142">
        <v>329</v>
      </c>
      <c r="G142" t="s">
        <v>14</v>
      </c>
      <c r="H142">
        <v>424</v>
      </c>
    </row>
    <row r="143" spans="1:8" x14ac:dyDescent="0.25">
      <c r="A143" t="s">
        <v>20</v>
      </c>
      <c r="B143">
        <v>97</v>
      </c>
      <c r="G143" t="s">
        <v>14</v>
      </c>
      <c r="H143">
        <v>151</v>
      </c>
    </row>
    <row r="144" spans="1:8" x14ac:dyDescent="0.25">
      <c r="A144" t="s">
        <v>20</v>
      </c>
      <c r="B144">
        <v>1784</v>
      </c>
      <c r="G144" t="s">
        <v>14</v>
      </c>
      <c r="H144">
        <v>1608</v>
      </c>
    </row>
    <row r="145" spans="1:8" x14ac:dyDescent="0.25">
      <c r="A145" t="s">
        <v>20</v>
      </c>
      <c r="B145">
        <v>1684</v>
      </c>
      <c r="G145" t="s">
        <v>14</v>
      </c>
      <c r="H145">
        <v>941</v>
      </c>
    </row>
    <row r="146" spans="1:8" x14ac:dyDescent="0.25">
      <c r="A146" t="s">
        <v>20</v>
      </c>
      <c r="B146">
        <v>250</v>
      </c>
      <c r="G146" t="s">
        <v>14</v>
      </c>
      <c r="H146">
        <v>1</v>
      </c>
    </row>
    <row r="147" spans="1:8" x14ac:dyDescent="0.25">
      <c r="A147" t="s">
        <v>20</v>
      </c>
      <c r="B147">
        <v>238</v>
      </c>
      <c r="G147" t="s">
        <v>14</v>
      </c>
      <c r="H147">
        <v>40</v>
      </c>
    </row>
    <row r="148" spans="1:8" x14ac:dyDescent="0.25">
      <c r="A148" t="s">
        <v>20</v>
      </c>
      <c r="B148">
        <v>53</v>
      </c>
      <c r="G148" t="s">
        <v>14</v>
      </c>
      <c r="H148">
        <v>3015</v>
      </c>
    </row>
    <row r="149" spans="1:8" x14ac:dyDescent="0.25">
      <c r="A149" t="s">
        <v>20</v>
      </c>
      <c r="B149">
        <v>214</v>
      </c>
      <c r="G149" t="s">
        <v>14</v>
      </c>
      <c r="H149">
        <v>435</v>
      </c>
    </row>
    <row r="150" spans="1:8" x14ac:dyDescent="0.25">
      <c r="A150" t="s">
        <v>20</v>
      </c>
      <c r="B150">
        <v>222</v>
      </c>
      <c r="G150" t="s">
        <v>14</v>
      </c>
      <c r="H150">
        <v>714</v>
      </c>
    </row>
    <row r="151" spans="1:8" x14ac:dyDescent="0.25">
      <c r="A151" t="s">
        <v>20</v>
      </c>
      <c r="B151">
        <v>1884</v>
      </c>
      <c r="G151" t="s">
        <v>14</v>
      </c>
      <c r="H151">
        <v>5497</v>
      </c>
    </row>
    <row r="152" spans="1:8" x14ac:dyDescent="0.25">
      <c r="A152" t="s">
        <v>20</v>
      </c>
      <c r="B152">
        <v>218</v>
      </c>
      <c r="G152" t="s">
        <v>14</v>
      </c>
      <c r="H152">
        <v>418</v>
      </c>
    </row>
    <row r="153" spans="1:8" x14ac:dyDescent="0.25">
      <c r="A153" t="s">
        <v>20</v>
      </c>
      <c r="B153">
        <v>6465</v>
      </c>
      <c r="G153" t="s">
        <v>14</v>
      </c>
      <c r="H153">
        <v>1439</v>
      </c>
    </row>
    <row r="154" spans="1:8" x14ac:dyDescent="0.25">
      <c r="A154" t="s">
        <v>20</v>
      </c>
      <c r="B154">
        <v>59</v>
      </c>
      <c r="G154" t="s">
        <v>14</v>
      </c>
      <c r="H154">
        <v>15</v>
      </c>
    </row>
    <row r="155" spans="1:8" x14ac:dyDescent="0.25">
      <c r="A155" t="s">
        <v>20</v>
      </c>
      <c r="B155">
        <v>88</v>
      </c>
      <c r="G155" t="s">
        <v>14</v>
      </c>
      <c r="H155">
        <v>1999</v>
      </c>
    </row>
    <row r="156" spans="1:8" x14ac:dyDescent="0.25">
      <c r="A156" t="s">
        <v>20</v>
      </c>
      <c r="B156">
        <v>1697</v>
      </c>
      <c r="G156" t="s">
        <v>14</v>
      </c>
      <c r="H156">
        <v>118</v>
      </c>
    </row>
    <row r="157" spans="1:8" x14ac:dyDescent="0.25">
      <c r="A157" t="s">
        <v>20</v>
      </c>
      <c r="B157">
        <v>92</v>
      </c>
      <c r="G157" t="s">
        <v>14</v>
      </c>
      <c r="H157">
        <v>162</v>
      </c>
    </row>
    <row r="158" spans="1:8" x14ac:dyDescent="0.25">
      <c r="A158" t="s">
        <v>20</v>
      </c>
      <c r="B158">
        <v>186</v>
      </c>
      <c r="G158" t="s">
        <v>14</v>
      </c>
      <c r="H158">
        <v>83</v>
      </c>
    </row>
    <row r="159" spans="1:8" x14ac:dyDescent="0.25">
      <c r="A159" t="s">
        <v>20</v>
      </c>
      <c r="B159">
        <v>138</v>
      </c>
      <c r="G159" t="s">
        <v>14</v>
      </c>
      <c r="H159">
        <v>747</v>
      </c>
    </row>
    <row r="160" spans="1:8" x14ac:dyDescent="0.25">
      <c r="A160" t="s">
        <v>20</v>
      </c>
      <c r="B160">
        <v>261</v>
      </c>
      <c r="G160" t="s">
        <v>14</v>
      </c>
      <c r="H160">
        <v>84</v>
      </c>
    </row>
    <row r="161" spans="1:8" x14ac:dyDescent="0.25">
      <c r="A161" t="s">
        <v>20</v>
      </c>
      <c r="B161">
        <v>107</v>
      </c>
      <c r="G161" t="s">
        <v>14</v>
      </c>
      <c r="H161">
        <v>91</v>
      </c>
    </row>
    <row r="162" spans="1:8" x14ac:dyDescent="0.25">
      <c r="A162" t="s">
        <v>20</v>
      </c>
      <c r="B162">
        <v>199</v>
      </c>
      <c r="G162" t="s">
        <v>14</v>
      </c>
      <c r="H162">
        <v>792</v>
      </c>
    </row>
    <row r="163" spans="1:8" x14ac:dyDescent="0.25">
      <c r="A163" t="s">
        <v>20</v>
      </c>
      <c r="B163">
        <v>5512</v>
      </c>
      <c r="G163" t="s">
        <v>14</v>
      </c>
      <c r="H163">
        <v>32</v>
      </c>
    </row>
    <row r="164" spans="1:8" x14ac:dyDescent="0.25">
      <c r="A164" t="s">
        <v>20</v>
      </c>
      <c r="B164">
        <v>86</v>
      </c>
      <c r="G164" t="s">
        <v>14</v>
      </c>
      <c r="H164">
        <v>186</v>
      </c>
    </row>
    <row r="165" spans="1:8" x14ac:dyDescent="0.25">
      <c r="A165" t="s">
        <v>20</v>
      </c>
      <c r="B165">
        <v>2768</v>
      </c>
      <c r="G165" t="s">
        <v>14</v>
      </c>
      <c r="H165">
        <v>605</v>
      </c>
    </row>
    <row r="166" spans="1:8" x14ac:dyDescent="0.25">
      <c r="A166" t="s">
        <v>20</v>
      </c>
      <c r="B166">
        <v>48</v>
      </c>
      <c r="G166" t="s">
        <v>14</v>
      </c>
      <c r="H166">
        <v>1</v>
      </c>
    </row>
    <row r="167" spans="1:8" x14ac:dyDescent="0.25">
      <c r="A167" t="s">
        <v>20</v>
      </c>
      <c r="B167">
        <v>87</v>
      </c>
      <c r="G167" t="s">
        <v>14</v>
      </c>
      <c r="H167">
        <v>31</v>
      </c>
    </row>
    <row r="168" spans="1:8" x14ac:dyDescent="0.25">
      <c r="A168" t="s">
        <v>20</v>
      </c>
      <c r="B168">
        <v>1894</v>
      </c>
      <c r="G168" t="s">
        <v>14</v>
      </c>
      <c r="H168">
        <v>1181</v>
      </c>
    </row>
    <row r="169" spans="1:8" x14ac:dyDescent="0.25">
      <c r="A169" t="s">
        <v>20</v>
      </c>
      <c r="B169">
        <v>282</v>
      </c>
      <c r="G169" t="s">
        <v>14</v>
      </c>
      <c r="H169">
        <v>39</v>
      </c>
    </row>
    <row r="170" spans="1:8" x14ac:dyDescent="0.25">
      <c r="A170" t="s">
        <v>20</v>
      </c>
      <c r="B170">
        <v>116</v>
      </c>
      <c r="G170" t="s">
        <v>14</v>
      </c>
      <c r="H170">
        <v>46</v>
      </c>
    </row>
    <row r="171" spans="1:8" x14ac:dyDescent="0.25">
      <c r="A171" t="s">
        <v>20</v>
      </c>
      <c r="B171">
        <v>83</v>
      </c>
      <c r="G171" t="s">
        <v>14</v>
      </c>
      <c r="H171">
        <v>105</v>
      </c>
    </row>
    <row r="172" spans="1:8" x14ac:dyDescent="0.25">
      <c r="A172" t="s">
        <v>20</v>
      </c>
      <c r="B172">
        <v>91</v>
      </c>
      <c r="G172" t="s">
        <v>14</v>
      </c>
      <c r="H172">
        <v>535</v>
      </c>
    </row>
    <row r="173" spans="1:8" x14ac:dyDescent="0.25">
      <c r="A173" t="s">
        <v>20</v>
      </c>
      <c r="B173">
        <v>546</v>
      </c>
      <c r="G173" t="s">
        <v>14</v>
      </c>
      <c r="H173">
        <v>16</v>
      </c>
    </row>
    <row r="174" spans="1:8" x14ac:dyDescent="0.25">
      <c r="A174" t="s">
        <v>20</v>
      </c>
      <c r="B174">
        <v>393</v>
      </c>
      <c r="G174" t="s">
        <v>14</v>
      </c>
      <c r="H174">
        <v>575</v>
      </c>
    </row>
    <row r="175" spans="1:8" x14ac:dyDescent="0.25">
      <c r="A175" t="s">
        <v>20</v>
      </c>
      <c r="B175">
        <v>133</v>
      </c>
      <c r="G175" t="s">
        <v>14</v>
      </c>
      <c r="H175">
        <v>1120</v>
      </c>
    </row>
    <row r="176" spans="1:8" x14ac:dyDescent="0.25">
      <c r="A176" t="s">
        <v>20</v>
      </c>
      <c r="B176">
        <v>254</v>
      </c>
      <c r="G176" t="s">
        <v>14</v>
      </c>
      <c r="H176">
        <v>113</v>
      </c>
    </row>
    <row r="177" spans="1:8" x14ac:dyDescent="0.25">
      <c r="A177" t="s">
        <v>20</v>
      </c>
      <c r="B177">
        <v>176</v>
      </c>
      <c r="G177" t="s">
        <v>14</v>
      </c>
      <c r="H177">
        <v>1538</v>
      </c>
    </row>
    <row r="178" spans="1:8" x14ac:dyDescent="0.25">
      <c r="A178" t="s">
        <v>20</v>
      </c>
      <c r="B178">
        <v>337</v>
      </c>
      <c r="G178" t="s">
        <v>14</v>
      </c>
      <c r="H178">
        <v>9</v>
      </c>
    </row>
    <row r="179" spans="1:8" x14ac:dyDescent="0.25">
      <c r="A179" t="s">
        <v>20</v>
      </c>
      <c r="B179">
        <v>107</v>
      </c>
      <c r="G179" t="s">
        <v>14</v>
      </c>
      <c r="H179">
        <v>554</v>
      </c>
    </row>
    <row r="180" spans="1:8" x14ac:dyDescent="0.25">
      <c r="A180" t="s">
        <v>20</v>
      </c>
      <c r="B180">
        <v>183</v>
      </c>
      <c r="G180" t="s">
        <v>14</v>
      </c>
      <c r="H180">
        <v>648</v>
      </c>
    </row>
    <row r="181" spans="1:8" x14ac:dyDescent="0.25">
      <c r="A181" t="s">
        <v>20</v>
      </c>
      <c r="B181">
        <v>72</v>
      </c>
      <c r="G181" t="s">
        <v>14</v>
      </c>
      <c r="H181">
        <v>21</v>
      </c>
    </row>
    <row r="182" spans="1:8" x14ac:dyDescent="0.25">
      <c r="A182" t="s">
        <v>20</v>
      </c>
      <c r="B182">
        <v>295</v>
      </c>
      <c r="G182" t="s">
        <v>14</v>
      </c>
      <c r="H182">
        <v>54</v>
      </c>
    </row>
    <row r="183" spans="1:8" x14ac:dyDescent="0.25">
      <c r="A183" t="s">
        <v>20</v>
      </c>
      <c r="B183">
        <v>142</v>
      </c>
      <c r="G183" t="s">
        <v>14</v>
      </c>
      <c r="H183">
        <v>120</v>
      </c>
    </row>
    <row r="184" spans="1:8" x14ac:dyDescent="0.25">
      <c r="A184" t="s">
        <v>20</v>
      </c>
      <c r="B184">
        <v>85</v>
      </c>
      <c r="G184" t="s">
        <v>14</v>
      </c>
      <c r="H184">
        <v>579</v>
      </c>
    </row>
    <row r="185" spans="1:8" x14ac:dyDescent="0.25">
      <c r="A185" t="s">
        <v>20</v>
      </c>
      <c r="B185">
        <v>659</v>
      </c>
      <c r="G185" t="s">
        <v>14</v>
      </c>
      <c r="H185">
        <v>2072</v>
      </c>
    </row>
    <row r="186" spans="1:8" x14ac:dyDescent="0.25">
      <c r="A186" t="s">
        <v>20</v>
      </c>
      <c r="B186">
        <v>121</v>
      </c>
      <c r="G186" t="s">
        <v>14</v>
      </c>
      <c r="H186">
        <v>0</v>
      </c>
    </row>
    <row r="187" spans="1:8" x14ac:dyDescent="0.25">
      <c r="A187" t="s">
        <v>20</v>
      </c>
      <c r="B187">
        <v>3742</v>
      </c>
      <c r="G187" t="s">
        <v>14</v>
      </c>
      <c r="H187">
        <v>1796</v>
      </c>
    </row>
    <row r="188" spans="1:8" x14ac:dyDescent="0.25">
      <c r="A188" t="s">
        <v>20</v>
      </c>
      <c r="B188">
        <v>223</v>
      </c>
      <c r="G188" t="s">
        <v>14</v>
      </c>
      <c r="H188">
        <v>62</v>
      </c>
    </row>
    <row r="189" spans="1:8" x14ac:dyDescent="0.25">
      <c r="A189" t="s">
        <v>20</v>
      </c>
      <c r="B189">
        <v>133</v>
      </c>
      <c r="G189" t="s">
        <v>14</v>
      </c>
      <c r="H189">
        <v>347</v>
      </c>
    </row>
    <row r="190" spans="1:8" x14ac:dyDescent="0.25">
      <c r="A190" t="s">
        <v>20</v>
      </c>
      <c r="B190">
        <v>5168</v>
      </c>
      <c r="G190" t="s">
        <v>14</v>
      </c>
      <c r="H190">
        <v>19</v>
      </c>
    </row>
    <row r="191" spans="1:8" x14ac:dyDescent="0.25">
      <c r="A191" t="s">
        <v>20</v>
      </c>
      <c r="B191">
        <v>307</v>
      </c>
      <c r="G191" t="s">
        <v>14</v>
      </c>
      <c r="H191">
        <v>1258</v>
      </c>
    </row>
    <row r="192" spans="1:8" x14ac:dyDescent="0.25">
      <c r="A192" t="s">
        <v>20</v>
      </c>
      <c r="B192">
        <v>2441</v>
      </c>
      <c r="G192" t="s">
        <v>14</v>
      </c>
      <c r="H192">
        <v>362</v>
      </c>
    </row>
    <row r="193" spans="1:8" x14ac:dyDescent="0.25">
      <c r="A193" t="s">
        <v>20</v>
      </c>
      <c r="B193">
        <v>1385</v>
      </c>
      <c r="G193" t="s">
        <v>14</v>
      </c>
      <c r="H193">
        <v>133</v>
      </c>
    </row>
    <row r="194" spans="1:8" x14ac:dyDescent="0.25">
      <c r="A194" t="s">
        <v>20</v>
      </c>
      <c r="B194">
        <v>190</v>
      </c>
      <c r="G194" t="s">
        <v>14</v>
      </c>
      <c r="H194">
        <v>846</v>
      </c>
    </row>
    <row r="195" spans="1:8" x14ac:dyDescent="0.25">
      <c r="A195" t="s">
        <v>20</v>
      </c>
      <c r="B195">
        <v>470</v>
      </c>
      <c r="G195" t="s">
        <v>14</v>
      </c>
      <c r="H195">
        <v>10</v>
      </c>
    </row>
    <row r="196" spans="1:8" x14ac:dyDescent="0.25">
      <c r="A196" t="s">
        <v>20</v>
      </c>
      <c r="B196">
        <v>253</v>
      </c>
      <c r="G196" t="s">
        <v>14</v>
      </c>
      <c r="H196">
        <v>191</v>
      </c>
    </row>
    <row r="197" spans="1:8" x14ac:dyDescent="0.25">
      <c r="A197" t="s">
        <v>20</v>
      </c>
      <c r="B197">
        <v>1113</v>
      </c>
      <c r="G197" t="s">
        <v>14</v>
      </c>
      <c r="H197">
        <v>1979</v>
      </c>
    </row>
    <row r="198" spans="1:8" x14ac:dyDescent="0.25">
      <c r="A198" t="s">
        <v>20</v>
      </c>
      <c r="B198">
        <v>2283</v>
      </c>
      <c r="G198" t="s">
        <v>14</v>
      </c>
      <c r="H198">
        <v>63</v>
      </c>
    </row>
    <row r="199" spans="1:8" x14ac:dyDescent="0.25">
      <c r="A199" t="s">
        <v>20</v>
      </c>
      <c r="B199">
        <v>1095</v>
      </c>
      <c r="G199" t="s">
        <v>14</v>
      </c>
      <c r="H199">
        <v>6080</v>
      </c>
    </row>
    <row r="200" spans="1:8" x14ac:dyDescent="0.25">
      <c r="A200" t="s">
        <v>20</v>
      </c>
      <c r="B200">
        <v>1690</v>
      </c>
      <c r="G200" t="s">
        <v>14</v>
      </c>
      <c r="H200">
        <v>80</v>
      </c>
    </row>
    <row r="201" spans="1:8" x14ac:dyDescent="0.25">
      <c r="A201" t="s">
        <v>20</v>
      </c>
      <c r="B201">
        <v>191</v>
      </c>
      <c r="G201" t="s">
        <v>14</v>
      </c>
      <c r="H201">
        <v>9</v>
      </c>
    </row>
    <row r="202" spans="1:8" x14ac:dyDescent="0.25">
      <c r="A202" t="s">
        <v>20</v>
      </c>
      <c r="B202">
        <v>2013</v>
      </c>
      <c r="G202" t="s">
        <v>14</v>
      </c>
      <c r="H202">
        <v>1784</v>
      </c>
    </row>
    <row r="203" spans="1:8" x14ac:dyDescent="0.25">
      <c r="A203" t="s">
        <v>20</v>
      </c>
      <c r="B203">
        <v>1703</v>
      </c>
      <c r="G203" t="s">
        <v>14</v>
      </c>
      <c r="H203">
        <v>243</v>
      </c>
    </row>
    <row r="204" spans="1:8" x14ac:dyDescent="0.25">
      <c r="A204" t="s">
        <v>20</v>
      </c>
      <c r="B204">
        <v>80</v>
      </c>
      <c r="G204" t="s">
        <v>14</v>
      </c>
      <c r="H204">
        <v>1296</v>
      </c>
    </row>
    <row r="205" spans="1:8" x14ac:dyDescent="0.25">
      <c r="A205" t="s">
        <v>20</v>
      </c>
      <c r="B205">
        <v>41</v>
      </c>
      <c r="G205" t="s">
        <v>14</v>
      </c>
      <c r="H205">
        <v>77</v>
      </c>
    </row>
    <row r="206" spans="1:8" x14ac:dyDescent="0.25">
      <c r="A206" t="s">
        <v>20</v>
      </c>
      <c r="B206">
        <v>187</v>
      </c>
      <c r="G206" t="s">
        <v>14</v>
      </c>
      <c r="H206">
        <v>395</v>
      </c>
    </row>
    <row r="207" spans="1:8" x14ac:dyDescent="0.25">
      <c r="A207" t="s">
        <v>20</v>
      </c>
      <c r="B207">
        <v>2875</v>
      </c>
      <c r="G207" t="s">
        <v>14</v>
      </c>
      <c r="H207">
        <v>49</v>
      </c>
    </row>
    <row r="208" spans="1:8" x14ac:dyDescent="0.25">
      <c r="A208" t="s">
        <v>20</v>
      </c>
      <c r="B208">
        <v>88</v>
      </c>
      <c r="G208" t="s">
        <v>14</v>
      </c>
      <c r="H208">
        <v>180</v>
      </c>
    </row>
    <row r="209" spans="1:8" x14ac:dyDescent="0.25">
      <c r="A209" t="s">
        <v>20</v>
      </c>
      <c r="B209">
        <v>191</v>
      </c>
      <c r="G209" t="s">
        <v>14</v>
      </c>
      <c r="H209">
        <v>2690</v>
      </c>
    </row>
    <row r="210" spans="1:8" x14ac:dyDescent="0.25">
      <c r="A210" t="s">
        <v>20</v>
      </c>
      <c r="B210">
        <v>139</v>
      </c>
      <c r="G210" t="s">
        <v>14</v>
      </c>
      <c r="H210">
        <v>2779</v>
      </c>
    </row>
    <row r="211" spans="1:8" x14ac:dyDescent="0.25">
      <c r="A211" t="s">
        <v>20</v>
      </c>
      <c r="B211">
        <v>186</v>
      </c>
      <c r="G211" t="s">
        <v>14</v>
      </c>
      <c r="H211">
        <v>92</v>
      </c>
    </row>
    <row r="212" spans="1:8" x14ac:dyDescent="0.25">
      <c r="A212" t="s">
        <v>20</v>
      </c>
      <c r="B212">
        <v>112</v>
      </c>
      <c r="G212" t="s">
        <v>14</v>
      </c>
      <c r="H212">
        <v>1028</v>
      </c>
    </row>
    <row r="213" spans="1:8" x14ac:dyDescent="0.25">
      <c r="A213" t="s">
        <v>20</v>
      </c>
      <c r="B213">
        <v>101</v>
      </c>
      <c r="G213" t="s">
        <v>14</v>
      </c>
      <c r="H213">
        <v>26</v>
      </c>
    </row>
    <row r="214" spans="1:8" x14ac:dyDescent="0.25">
      <c r="A214" t="s">
        <v>20</v>
      </c>
      <c r="B214">
        <v>206</v>
      </c>
      <c r="G214" t="s">
        <v>14</v>
      </c>
      <c r="H214">
        <v>1790</v>
      </c>
    </row>
    <row r="215" spans="1:8" x14ac:dyDescent="0.25">
      <c r="A215" t="s">
        <v>20</v>
      </c>
      <c r="B215">
        <v>154</v>
      </c>
      <c r="G215" t="s">
        <v>14</v>
      </c>
      <c r="H215">
        <v>37</v>
      </c>
    </row>
    <row r="216" spans="1:8" x14ac:dyDescent="0.25">
      <c r="A216" t="s">
        <v>20</v>
      </c>
      <c r="B216">
        <v>5966</v>
      </c>
      <c r="G216" t="s">
        <v>14</v>
      </c>
      <c r="H216">
        <v>35</v>
      </c>
    </row>
    <row r="217" spans="1:8" x14ac:dyDescent="0.25">
      <c r="A217" t="s">
        <v>20</v>
      </c>
      <c r="B217">
        <v>169</v>
      </c>
      <c r="G217" t="s">
        <v>14</v>
      </c>
      <c r="H217">
        <v>558</v>
      </c>
    </row>
    <row r="218" spans="1:8" x14ac:dyDescent="0.25">
      <c r="A218" t="s">
        <v>20</v>
      </c>
      <c r="B218">
        <v>2106</v>
      </c>
      <c r="G218" t="s">
        <v>14</v>
      </c>
      <c r="H218">
        <v>64</v>
      </c>
    </row>
    <row r="219" spans="1:8" x14ac:dyDescent="0.25">
      <c r="A219" t="s">
        <v>20</v>
      </c>
      <c r="B219">
        <v>131</v>
      </c>
      <c r="G219" t="s">
        <v>14</v>
      </c>
      <c r="H219">
        <v>245</v>
      </c>
    </row>
    <row r="220" spans="1:8" x14ac:dyDescent="0.25">
      <c r="A220" t="s">
        <v>20</v>
      </c>
      <c r="B220">
        <v>84</v>
      </c>
      <c r="G220" t="s">
        <v>14</v>
      </c>
      <c r="H220">
        <v>71</v>
      </c>
    </row>
    <row r="221" spans="1:8" x14ac:dyDescent="0.25">
      <c r="A221" t="s">
        <v>20</v>
      </c>
      <c r="B221">
        <v>155</v>
      </c>
      <c r="G221" t="s">
        <v>14</v>
      </c>
      <c r="H221">
        <v>42</v>
      </c>
    </row>
    <row r="222" spans="1:8" x14ac:dyDescent="0.25">
      <c r="A222" t="s">
        <v>20</v>
      </c>
      <c r="B222">
        <v>189</v>
      </c>
      <c r="G222" t="s">
        <v>14</v>
      </c>
      <c r="H222">
        <v>156</v>
      </c>
    </row>
    <row r="223" spans="1:8" x14ac:dyDescent="0.25">
      <c r="A223" t="s">
        <v>20</v>
      </c>
      <c r="B223">
        <v>4799</v>
      </c>
      <c r="G223" t="s">
        <v>14</v>
      </c>
      <c r="H223">
        <v>1368</v>
      </c>
    </row>
    <row r="224" spans="1:8" x14ac:dyDescent="0.25">
      <c r="A224" t="s">
        <v>20</v>
      </c>
      <c r="B224">
        <v>1137</v>
      </c>
      <c r="G224" t="s">
        <v>14</v>
      </c>
      <c r="H224">
        <v>102</v>
      </c>
    </row>
    <row r="225" spans="1:8" x14ac:dyDescent="0.25">
      <c r="A225" t="s">
        <v>20</v>
      </c>
      <c r="B225">
        <v>1152</v>
      </c>
      <c r="G225" t="s">
        <v>14</v>
      </c>
      <c r="H225">
        <v>86</v>
      </c>
    </row>
    <row r="226" spans="1:8" x14ac:dyDescent="0.25">
      <c r="A226" t="s">
        <v>20</v>
      </c>
      <c r="B226">
        <v>50</v>
      </c>
      <c r="G226" t="s">
        <v>14</v>
      </c>
      <c r="H226">
        <v>253</v>
      </c>
    </row>
    <row r="227" spans="1:8" x14ac:dyDescent="0.25">
      <c r="A227" t="s">
        <v>20</v>
      </c>
      <c r="B227">
        <v>3059</v>
      </c>
      <c r="G227" t="s">
        <v>14</v>
      </c>
      <c r="H227">
        <v>157</v>
      </c>
    </row>
    <row r="228" spans="1:8" x14ac:dyDescent="0.25">
      <c r="A228" t="s">
        <v>20</v>
      </c>
      <c r="B228">
        <v>34</v>
      </c>
      <c r="G228" t="s">
        <v>14</v>
      </c>
      <c r="H228">
        <v>183</v>
      </c>
    </row>
    <row r="229" spans="1:8" x14ac:dyDescent="0.25">
      <c r="A229" t="s">
        <v>20</v>
      </c>
      <c r="B229">
        <v>220</v>
      </c>
      <c r="G229" t="s">
        <v>14</v>
      </c>
      <c r="H229">
        <v>82</v>
      </c>
    </row>
    <row r="230" spans="1:8" x14ac:dyDescent="0.25">
      <c r="A230" t="s">
        <v>20</v>
      </c>
      <c r="B230">
        <v>1604</v>
      </c>
      <c r="G230" t="s">
        <v>14</v>
      </c>
      <c r="H230">
        <v>1</v>
      </c>
    </row>
    <row r="231" spans="1:8" x14ac:dyDescent="0.25">
      <c r="A231" t="s">
        <v>20</v>
      </c>
      <c r="B231">
        <v>454</v>
      </c>
      <c r="G231" t="s">
        <v>14</v>
      </c>
      <c r="H231">
        <v>1198</v>
      </c>
    </row>
    <row r="232" spans="1:8" x14ac:dyDescent="0.25">
      <c r="A232" t="s">
        <v>20</v>
      </c>
      <c r="B232">
        <v>123</v>
      </c>
      <c r="G232" t="s">
        <v>14</v>
      </c>
      <c r="H232">
        <v>648</v>
      </c>
    </row>
    <row r="233" spans="1:8" x14ac:dyDescent="0.25">
      <c r="A233" t="s">
        <v>20</v>
      </c>
      <c r="B233">
        <v>299</v>
      </c>
      <c r="G233" t="s">
        <v>14</v>
      </c>
      <c r="H233">
        <v>64</v>
      </c>
    </row>
    <row r="234" spans="1:8" x14ac:dyDescent="0.25">
      <c r="A234" t="s">
        <v>20</v>
      </c>
      <c r="B234">
        <v>2237</v>
      </c>
      <c r="G234" t="s">
        <v>14</v>
      </c>
      <c r="H234">
        <v>62</v>
      </c>
    </row>
    <row r="235" spans="1:8" x14ac:dyDescent="0.25">
      <c r="A235" t="s">
        <v>20</v>
      </c>
      <c r="B235">
        <v>645</v>
      </c>
      <c r="G235" t="s">
        <v>14</v>
      </c>
      <c r="H235">
        <v>750</v>
      </c>
    </row>
    <row r="236" spans="1:8" x14ac:dyDescent="0.25">
      <c r="A236" t="s">
        <v>20</v>
      </c>
      <c r="B236">
        <v>484</v>
      </c>
      <c r="G236" t="s">
        <v>14</v>
      </c>
      <c r="H236">
        <v>105</v>
      </c>
    </row>
    <row r="237" spans="1:8" x14ac:dyDescent="0.25">
      <c r="A237" t="s">
        <v>20</v>
      </c>
      <c r="B237">
        <v>154</v>
      </c>
      <c r="G237" t="s">
        <v>14</v>
      </c>
      <c r="H237">
        <v>2604</v>
      </c>
    </row>
    <row r="238" spans="1:8" x14ac:dyDescent="0.25">
      <c r="A238" t="s">
        <v>20</v>
      </c>
      <c r="B238">
        <v>82</v>
      </c>
      <c r="G238" t="s">
        <v>14</v>
      </c>
      <c r="H238">
        <v>65</v>
      </c>
    </row>
    <row r="239" spans="1:8" x14ac:dyDescent="0.25">
      <c r="A239" t="s">
        <v>20</v>
      </c>
      <c r="B239">
        <v>134</v>
      </c>
      <c r="G239" t="s">
        <v>14</v>
      </c>
      <c r="H239">
        <v>94</v>
      </c>
    </row>
    <row r="240" spans="1:8" x14ac:dyDescent="0.25">
      <c r="A240" t="s">
        <v>20</v>
      </c>
      <c r="B240">
        <v>5203</v>
      </c>
      <c r="G240" t="s">
        <v>14</v>
      </c>
      <c r="H240">
        <v>257</v>
      </c>
    </row>
    <row r="241" spans="1:8" x14ac:dyDescent="0.25">
      <c r="A241" t="s">
        <v>20</v>
      </c>
      <c r="B241">
        <v>94</v>
      </c>
      <c r="G241" t="s">
        <v>14</v>
      </c>
      <c r="H241">
        <v>2928</v>
      </c>
    </row>
    <row r="242" spans="1:8" x14ac:dyDescent="0.25">
      <c r="A242" t="s">
        <v>20</v>
      </c>
      <c r="B242">
        <v>205</v>
      </c>
      <c r="G242" t="s">
        <v>14</v>
      </c>
      <c r="H242">
        <v>4697</v>
      </c>
    </row>
    <row r="243" spans="1:8" x14ac:dyDescent="0.25">
      <c r="A243" t="s">
        <v>20</v>
      </c>
      <c r="B243">
        <v>92</v>
      </c>
      <c r="G243" t="s">
        <v>14</v>
      </c>
      <c r="H243">
        <v>2915</v>
      </c>
    </row>
    <row r="244" spans="1:8" x14ac:dyDescent="0.25">
      <c r="A244" t="s">
        <v>20</v>
      </c>
      <c r="B244">
        <v>219</v>
      </c>
      <c r="G244" t="s">
        <v>14</v>
      </c>
      <c r="H244">
        <v>18</v>
      </c>
    </row>
    <row r="245" spans="1:8" x14ac:dyDescent="0.25">
      <c r="A245" t="s">
        <v>20</v>
      </c>
      <c r="B245">
        <v>2526</v>
      </c>
      <c r="G245" t="s">
        <v>14</v>
      </c>
      <c r="H245">
        <v>602</v>
      </c>
    </row>
    <row r="246" spans="1:8" x14ac:dyDescent="0.25">
      <c r="A246" t="s">
        <v>20</v>
      </c>
      <c r="B246">
        <v>94</v>
      </c>
      <c r="G246" t="s">
        <v>14</v>
      </c>
      <c r="H246">
        <v>1</v>
      </c>
    </row>
    <row r="247" spans="1:8" x14ac:dyDescent="0.25">
      <c r="A247" t="s">
        <v>20</v>
      </c>
      <c r="B247">
        <v>1713</v>
      </c>
      <c r="G247" t="s">
        <v>14</v>
      </c>
      <c r="H247">
        <v>3868</v>
      </c>
    </row>
    <row r="248" spans="1:8" x14ac:dyDescent="0.25">
      <c r="A248" t="s">
        <v>20</v>
      </c>
      <c r="B248">
        <v>249</v>
      </c>
      <c r="G248" t="s">
        <v>14</v>
      </c>
      <c r="H248">
        <v>504</v>
      </c>
    </row>
    <row r="249" spans="1:8" x14ac:dyDescent="0.25">
      <c r="A249" t="s">
        <v>20</v>
      </c>
      <c r="B249">
        <v>192</v>
      </c>
      <c r="G249" t="s">
        <v>14</v>
      </c>
      <c r="H249">
        <v>14</v>
      </c>
    </row>
    <row r="250" spans="1:8" x14ac:dyDescent="0.25">
      <c r="A250" t="s">
        <v>20</v>
      </c>
      <c r="B250">
        <v>247</v>
      </c>
      <c r="G250" t="s">
        <v>14</v>
      </c>
      <c r="H250">
        <v>750</v>
      </c>
    </row>
    <row r="251" spans="1:8" x14ac:dyDescent="0.25">
      <c r="A251" t="s">
        <v>20</v>
      </c>
      <c r="B251">
        <v>2293</v>
      </c>
      <c r="G251" t="s">
        <v>14</v>
      </c>
      <c r="H251">
        <v>77</v>
      </c>
    </row>
    <row r="252" spans="1:8" x14ac:dyDescent="0.25">
      <c r="A252" t="s">
        <v>20</v>
      </c>
      <c r="B252">
        <v>3131</v>
      </c>
      <c r="G252" t="s">
        <v>14</v>
      </c>
      <c r="H252">
        <v>752</v>
      </c>
    </row>
    <row r="253" spans="1:8" x14ac:dyDescent="0.25">
      <c r="A253" t="s">
        <v>20</v>
      </c>
      <c r="B253">
        <v>143</v>
      </c>
      <c r="G253" t="s">
        <v>14</v>
      </c>
      <c r="H253">
        <v>131</v>
      </c>
    </row>
    <row r="254" spans="1:8" x14ac:dyDescent="0.25">
      <c r="A254" t="s">
        <v>20</v>
      </c>
      <c r="B254">
        <v>296</v>
      </c>
      <c r="G254" t="s">
        <v>14</v>
      </c>
      <c r="H254">
        <v>87</v>
      </c>
    </row>
    <row r="255" spans="1:8" x14ac:dyDescent="0.25">
      <c r="A255" t="s">
        <v>20</v>
      </c>
      <c r="B255">
        <v>170</v>
      </c>
      <c r="G255" t="s">
        <v>14</v>
      </c>
      <c r="H255">
        <v>1063</v>
      </c>
    </row>
    <row r="256" spans="1:8" x14ac:dyDescent="0.25">
      <c r="A256" t="s">
        <v>20</v>
      </c>
      <c r="B256">
        <v>86</v>
      </c>
      <c r="G256" t="s">
        <v>14</v>
      </c>
      <c r="H256">
        <v>76</v>
      </c>
    </row>
    <row r="257" spans="1:8" x14ac:dyDescent="0.25">
      <c r="A257" t="s">
        <v>20</v>
      </c>
      <c r="B257">
        <v>6286</v>
      </c>
      <c r="G257" t="s">
        <v>14</v>
      </c>
      <c r="H257">
        <v>4428</v>
      </c>
    </row>
    <row r="258" spans="1:8" x14ac:dyDescent="0.25">
      <c r="A258" t="s">
        <v>20</v>
      </c>
      <c r="B258">
        <v>3727</v>
      </c>
      <c r="G258" t="s">
        <v>14</v>
      </c>
      <c r="H258">
        <v>58</v>
      </c>
    </row>
    <row r="259" spans="1:8" x14ac:dyDescent="0.25">
      <c r="A259" t="s">
        <v>20</v>
      </c>
      <c r="B259">
        <v>1605</v>
      </c>
      <c r="G259" t="s">
        <v>14</v>
      </c>
      <c r="H259">
        <v>111</v>
      </c>
    </row>
    <row r="260" spans="1:8" x14ac:dyDescent="0.25">
      <c r="A260" t="s">
        <v>20</v>
      </c>
      <c r="B260">
        <v>2120</v>
      </c>
      <c r="G260" t="s">
        <v>14</v>
      </c>
      <c r="H260">
        <v>2955</v>
      </c>
    </row>
    <row r="261" spans="1:8" x14ac:dyDescent="0.25">
      <c r="A261" t="s">
        <v>20</v>
      </c>
      <c r="B261">
        <v>50</v>
      </c>
      <c r="G261" t="s">
        <v>14</v>
      </c>
      <c r="H261">
        <v>1657</v>
      </c>
    </row>
    <row r="262" spans="1:8" x14ac:dyDescent="0.25">
      <c r="A262" t="s">
        <v>20</v>
      </c>
      <c r="B262">
        <v>2080</v>
      </c>
      <c r="G262" t="s">
        <v>14</v>
      </c>
      <c r="H262">
        <v>926</v>
      </c>
    </row>
    <row r="263" spans="1:8" x14ac:dyDescent="0.25">
      <c r="A263" t="s">
        <v>20</v>
      </c>
      <c r="B263">
        <v>2105</v>
      </c>
      <c r="G263" t="s">
        <v>14</v>
      </c>
      <c r="H263">
        <v>77</v>
      </c>
    </row>
    <row r="264" spans="1:8" x14ac:dyDescent="0.25">
      <c r="A264" t="s">
        <v>20</v>
      </c>
      <c r="B264">
        <v>2436</v>
      </c>
      <c r="G264" t="s">
        <v>14</v>
      </c>
      <c r="H264">
        <v>1748</v>
      </c>
    </row>
    <row r="265" spans="1:8" x14ac:dyDescent="0.25">
      <c r="A265" t="s">
        <v>20</v>
      </c>
      <c r="B265">
        <v>80</v>
      </c>
      <c r="G265" t="s">
        <v>14</v>
      </c>
      <c r="H265">
        <v>79</v>
      </c>
    </row>
    <row r="266" spans="1:8" x14ac:dyDescent="0.25">
      <c r="A266" t="s">
        <v>20</v>
      </c>
      <c r="B266">
        <v>42</v>
      </c>
      <c r="G266" t="s">
        <v>14</v>
      </c>
      <c r="H266">
        <v>889</v>
      </c>
    </row>
    <row r="267" spans="1:8" x14ac:dyDescent="0.25">
      <c r="A267" t="s">
        <v>20</v>
      </c>
      <c r="B267">
        <v>139</v>
      </c>
      <c r="G267" t="s">
        <v>14</v>
      </c>
      <c r="H267">
        <v>56</v>
      </c>
    </row>
    <row r="268" spans="1:8" x14ac:dyDescent="0.25">
      <c r="A268" t="s">
        <v>20</v>
      </c>
      <c r="B268">
        <v>159</v>
      </c>
      <c r="G268" t="s">
        <v>14</v>
      </c>
      <c r="H268">
        <v>1</v>
      </c>
    </row>
    <row r="269" spans="1:8" x14ac:dyDescent="0.25">
      <c r="A269" t="s">
        <v>20</v>
      </c>
      <c r="B269">
        <v>381</v>
      </c>
      <c r="G269" t="s">
        <v>14</v>
      </c>
      <c r="H269">
        <v>83</v>
      </c>
    </row>
    <row r="270" spans="1:8" x14ac:dyDescent="0.25">
      <c r="A270" t="s">
        <v>20</v>
      </c>
      <c r="B270">
        <v>194</v>
      </c>
      <c r="G270" t="s">
        <v>14</v>
      </c>
      <c r="H270">
        <v>2025</v>
      </c>
    </row>
    <row r="271" spans="1:8" x14ac:dyDescent="0.25">
      <c r="A271" t="s">
        <v>20</v>
      </c>
      <c r="B271">
        <v>106</v>
      </c>
      <c r="G271" t="s">
        <v>14</v>
      </c>
      <c r="H271">
        <v>14</v>
      </c>
    </row>
    <row r="272" spans="1:8" x14ac:dyDescent="0.25">
      <c r="A272" t="s">
        <v>20</v>
      </c>
      <c r="B272">
        <v>142</v>
      </c>
      <c r="G272" t="s">
        <v>14</v>
      </c>
      <c r="H272">
        <v>656</v>
      </c>
    </row>
    <row r="273" spans="1:8" x14ac:dyDescent="0.25">
      <c r="A273" t="s">
        <v>20</v>
      </c>
      <c r="B273">
        <v>211</v>
      </c>
      <c r="G273" t="s">
        <v>14</v>
      </c>
      <c r="H273">
        <v>1596</v>
      </c>
    </row>
    <row r="274" spans="1:8" x14ac:dyDescent="0.25">
      <c r="A274" t="s">
        <v>20</v>
      </c>
      <c r="B274">
        <v>2756</v>
      </c>
      <c r="G274" t="s">
        <v>14</v>
      </c>
      <c r="H274">
        <v>10</v>
      </c>
    </row>
    <row r="275" spans="1:8" x14ac:dyDescent="0.25">
      <c r="A275" t="s">
        <v>20</v>
      </c>
      <c r="B275">
        <v>173</v>
      </c>
      <c r="G275" t="s">
        <v>14</v>
      </c>
      <c r="H275">
        <v>1121</v>
      </c>
    </row>
    <row r="276" spans="1:8" x14ac:dyDescent="0.25">
      <c r="A276" t="s">
        <v>20</v>
      </c>
      <c r="B276">
        <v>87</v>
      </c>
      <c r="G276" t="s">
        <v>14</v>
      </c>
      <c r="H276">
        <v>15</v>
      </c>
    </row>
    <row r="277" spans="1:8" x14ac:dyDescent="0.25">
      <c r="A277" t="s">
        <v>20</v>
      </c>
      <c r="B277">
        <v>1572</v>
      </c>
      <c r="G277" t="s">
        <v>14</v>
      </c>
      <c r="H277">
        <v>191</v>
      </c>
    </row>
    <row r="278" spans="1:8" x14ac:dyDescent="0.25">
      <c r="A278" t="s">
        <v>20</v>
      </c>
      <c r="B278">
        <v>2346</v>
      </c>
      <c r="G278" t="s">
        <v>14</v>
      </c>
      <c r="H278">
        <v>16</v>
      </c>
    </row>
    <row r="279" spans="1:8" x14ac:dyDescent="0.25">
      <c r="A279" t="s">
        <v>20</v>
      </c>
      <c r="B279">
        <v>115</v>
      </c>
      <c r="G279" t="s">
        <v>14</v>
      </c>
      <c r="H279">
        <v>17</v>
      </c>
    </row>
    <row r="280" spans="1:8" x14ac:dyDescent="0.25">
      <c r="A280" t="s">
        <v>20</v>
      </c>
      <c r="B280">
        <v>85</v>
      </c>
      <c r="G280" t="s">
        <v>14</v>
      </c>
      <c r="H280">
        <v>34</v>
      </c>
    </row>
    <row r="281" spans="1:8" x14ac:dyDescent="0.25">
      <c r="A281" t="s">
        <v>20</v>
      </c>
      <c r="B281">
        <v>144</v>
      </c>
      <c r="G281" t="s">
        <v>14</v>
      </c>
      <c r="H281">
        <v>1</v>
      </c>
    </row>
    <row r="282" spans="1:8" x14ac:dyDescent="0.25">
      <c r="A282" t="s">
        <v>20</v>
      </c>
      <c r="B282">
        <v>2443</v>
      </c>
      <c r="G282" t="s">
        <v>14</v>
      </c>
      <c r="H282">
        <v>1274</v>
      </c>
    </row>
    <row r="283" spans="1:8" x14ac:dyDescent="0.25">
      <c r="A283" t="s">
        <v>20</v>
      </c>
      <c r="B283">
        <v>64</v>
      </c>
      <c r="G283" t="s">
        <v>14</v>
      </c>
      <c r="H283">
        <v>210</v>
      </c>
    </row>
    <row r="284" spans="1:8" x14ac:dyDescent="0.25">
      <c r="A284" t="s">
        <v>20</v>
      </c>
      <c r="B284">
        <v>268</v>
      </c>
      <c r="G284" t="s">
        <v>14</v>
      </c>
      <c r="H284">
        <v>248</v>
      </c>
    </row>
    <row r="285" spans="1:8" x14ac:dyDescent="0.25">
      <c r="A285" t="s">
        <v>20</v>
      </c>
      <c r="B285">
        <v>195</v>
      </c>
      <c r="G285" t="s">
        <v>14</v>
      </c>
      <c r="H285">
        <v>513</v>
      </c>
    </row>
    <row r="286" spans="1:8" x14ac:dyDescent="0.25">
      <c r="A286" t="s">
        <v>20</v>
      </c>
      <c r="B286">
        <v>186</v>
      </c>
      <c r="G286" t="s">
        <v>14</v>
      </c>
      <c r="H286">
        <v>3410</v>
      </c>
    </row>
    <row r="287" spans="1:8" x14ac:dyDescent="0.25">
      <c r="A287" t="s">
        <v>20</v>
      </c>
      <c r="B287">
        <v>460</v>
      </c>
      <c r="G287" t="s">
        <v>14</v>
      </c>
      <c r="H287">
        <v>10</v>
      </c>
    </row>
    <row r="288" spans="1:8" x14ac:dyDescent="0.25">
      <c r="A288" t="s">
        <v>20</v>
      </c>
      <c r="B288">
        <v>2528</v>
      </c>
      <c r="G288" t="s">
        <v>14</v>
      </c>
      <c r="H288">
        <v>2201</v>
      </c>
    </row>
    <row r="289" spans="1:8" x14ac:dyDescent="0.25">
      <c r="A289" t="s">
        <v>20</v>
      </c>
      <c r="B289">
        <v>3657</v>
      </c>
      <c r="G289" t="s">
        <v>14</v>
      </c>
      <c r="H289">
        <v>676</v>
      </c>
    </row>
    <row r="290" spans="1:8" x14ac:dyDescent="0.25">
      <c r="A290" t="s">
        <v>20</v>
      </c>
      <c r="B290">
        <v>131</v>
      </c>
      <c r="G290" t="s">
        <v>14</v>
      </c>
      <c r="H290">
        <v>831</v>
      </c>
    </row>
    <row r="291" spans="1:8" x14ac:dyDescent="0.25">
      <c r="A291" t="s">
        <v>20</v>
      </c>
      <c r="B291">
        <v>239</v>
      </c>
      <c r="G291" t="s">
        <v>14</v>
      </c>
      <c r="H291">
        <v>859</v>
      </c>
    </row>
    <row r="292" spans="1:8" x14ac:dyDescent="0.25">
      <c r="A292" t="s">
        <v>20</v>
      </c>
      <c r="B292">
        <v>78</v>
      </c>
      <c r="G292" t="s">
        <v>14</v>
      </c>
      <c r="H292">
        <v>45</v>
      </c>
    </row>
    <row r="293" spans="1:8" x14ac:dyDescent="0.25">
      <c r="A293" t="s">
        <v>20</v>
      </c>
      <c r="B293">
        <v>1773</v>
      </c>
      <c r="G293" t="s">
        <v>14</v>
      </c>
      <c r="H293">
        <v>6</v>
      </c>
    </row>
    <row r="294" spans="1:8" x14ac:dyDescent="0.25">
      <c r="A294" t="s">
        <v>20</v>
      </c>
      <c r="B294">
        <v>32</v>
      </c>
      <c r="G294" t="s">
        <v>14</v>
      </c>
      <c r="H294">
        <v>7</v>
      </c>
    </row>
    <row r="295" spans="1:8" x14ac:dyDescent="0.25">
      <c r="A295" t="s">
        <v>20</v>
      </c>
      <c r="B295">
        <v>369</v>
      </c>
      <c r="G295" t="s">
        <v>14</v>
      </c>
      <c r="H295">
        <v>31</v>
      </c>
    </row>
    <row r="296" spans="1:8" x14ac:dyDescent="0.25">
      <c r="A296" t="s">
        <v>20</v>
      </c>
      <c r="B296">
        <v>89</v>
      </c>
      <c r="G296" t="s">
        <v>14</v>
      </c>
      <c r="H296">
        <v>78</v>
      </c>
    </row>
    <row r="297" spans="1:8" x14ac:dyDescent="0.25">
      <c r="A297" t="s">
        <v>20</v>
      </c>
      <c r="B297">
        <v>147</v>
      </c>
      <c r="G297" t="s">
        <v>14</v>
      </c>
      <c r="H297">
        <v>1225</v>
      </c>
    </row>
    <row r="298" spans="1:8" x14ac:dyDescent="0.25">
      <c r="A298" t="s">
        <v>20</v>
      </c>
      <c r="B298">
        <v>126</v>
      </c>
      <c r="G298" t="s">
        <v>14</v>
      </c>
      <c r="H298">
        <v>1</v>
      </c>
    </row>
    <row r="299" spans="1:8" x14ac:dyDescent="0.25">
      <c r="A299" t="s">
        <v>20</v>
      </c>
      <c r="B299">
        <v>2218</v>
      </c>
      <c r="G299" t="s">
        <v>14</v>
      </c>
      <c r="H299">
        <v>67</v>
      </c>
    </row>
    <row r="300" spans="1:8" x14ac:dyDescent="0.25">
      <c r="A300" t="s">
        <v>20</v>
      </c>
      <c r="B300">
        <v>202</v>
      </c>
      <c r="G300" t="s">
        <v>14</v>
      </c>
      <c r="H300">
        <v>19</v>
      </c>
    </row>
    <row r="301" spans="1:8" x14ac:dyDescent="0.25">
      <c r="A301" t="s">
        <v>20</v>
      </c>
      <c r="B301">
        <v>140</v>
      </c>
      <c r="G301" t="s">
        <v>14</v>
      </c>
      <c r="H301">
        <v>2108</v>
      </c>
    </row>
    <row r="302" spans="1:8" x14ac:dyDescent="0.25">
      <c r="A302" t="s">
        <v>20</v>
      </c>
      <c r="B302">
        <v>1052</v>
      </c>
      <c r="G302" t="s">
        <v>14</v>
      </c>
      <c r="H302">
        <v>679</v>
      </c>
    </row>
    <row r="303" spans="1:8" x14ac:dyDescent="0.25">
      <c r="A303" t="s">
        <v>20</v>
      </c>
      <c r="B303">
        <v>247</v>
      </c>
      <c r="G303" t="s">
        <v>14</v>
      </c>
      <c r="H303">
        <v>36</v>
      </c>
    </row>
    <row r="304" spans="1:8" x14ac:dyDescent="0.25">
      <c r="A304" t="s">
        <v>20</v>
      </c>
      <c r="B304">
        <v>84</v>
      </c>
      <c r="G304" t="s">
        <v>14</v>
      </c>
      <c r="H304">
        <v>47</v>
      </c>
    </row>
    <row r="305" spans="1:8" x14ac:dyDescent="0.25">
      <c r="A305" t="s">
        <v>20</v>
      </c>
      <c r="B305">
        <v>88</v>
      </c>
      <c r="G305" t="s">
        <v>14</v>
      </c>
      <c r="H305">
        <v>70</v>
      </c>
    </row>
    <row r="306" spans="1:8" x14ac:dyDescent="0.25">
      <c r="A306" t="s">
        <v>20</v>
      </c>
      <c r="B306">
        <v>156</v>
      </c>
      <c r="G306" t="s">
        <v>14</v>
      </c>
      <c r="H306">
        <v>154</v>
      </c>
    </row>
    <row r="307" spans="1:8" x14ac:dyDescent="0.25">
      <c r="A307" t="s">
        <v>20</v>
      </c>
      <c r="B307">
        <v>2985</v>
      </c>
      <c r="G307" t="s">
        <v>14</v>
      </c>
      <c r="H307">
        <v>22</v>
      </c>
    </row>
    <row r="308" spans="1:8" x14ac:dyDescent="0.25">
      <c r="A308" t="s">
        <v>20</v>
      </c>
      <c r="B308">
        <v>762</v>
      </c>
      <c r="G308" t="s">
        <v>14</v>
      </c>
      <c r="H308">
        <v>1758</v>
      </c>
    </row>
    <row r="309" spans="1:8" x14ac:dyDescent="0.25">
      <c r="A309" t="s">
        <v>20</v>
      </c>
      <c r="B309">
        <v>554</v>
      </c>
      <c r="G309" t="s">
        <v>14</v>
      </c>
      <c r="H309">
        <v>94</v>
      </c>
    </row>
    <row r="310" spans="1:8" x14ac:dyDescent="0.25">
      <c r="A310" t="s">
        <v>20</v>
      </c>
      <c r="B310">
        <v>135</v>
      </c>
      <c r="G310" t="s">
        <v>14</v>
      </c>
      <c r="H310">
        <v>33</v>
      </c>
    </row>
    <row r="311" spans="1:8" x14ac:dyDescent="0.25">
      <c r="A311" t="s">
        <v>20</v>
      </c>
      <c r="B311">
        <v>122</v>
      </c>
      <c r="G311" t="s">
        <v>14</v>
      </c>
      <c r="H311">
        <v>1</v>
      </c>
    </row>
    <row r="312" spans="1:8" x14ac:dyDescent="0.25">
      <c r="A312" t="s">
        <v>20</v>
      </c>
      <c r="B312">
        <v>221</v>
      </c>
      <c r="G312" t="s">
        <v>14</v>
      </c>
      <c r="H312">
        <v>31</v>
      </c>
    </row>
    <row r="313" spans="1:8" x14ac:dyDescent="0.25">
      <c r="A313" t="s">
        <v>20</v>
      </c>
      <c r="B313">
        <v>126</v>
      </c>
      <c r="G313" t="s">
        <v>14</v>
      </c>
      <c r="H313">
        <v>35</v>
      </c>
    </row>
    <row r="314" spans="1:8" x14ac:dyDescent="0.25">
      <c r="A314" t="s">
        <v>20</v>
      </c>
      <c r="B314">
        <v>1022</v>
      </c>
      <c r="G314" t="s">
        <v>14</v>
      </c>
      <c r="H314">
        <v>63</v>
      </c>
    </row>
    <row r="315" spans="1:8" x14ac:dyDescent="0.25">
      <c r="A315" t="s">
        <v>20</v>
      </c>
      <c r="B315">
        <v>3177</v>
      </c>
      <c r="G315" t="s">
        <v>14</v>
      </c>
      <c r="H315">
        <v>526</v>
      </c>
    </row>
    <row r="316" spans="1:8" x14ac:dyDescent="0.25">
      <c r="A316" t="s">
        <v>20</v>
      </c>
      <c r="B316">
        <v>198</v>
      </c>
      <c r="G316" t="s">
        <v>14</v>
      </c>
      <c r="H316">
        <v>121</v>
      </c>
    </row>
    <row r="317" spans="1:8" x14ac:dyDescent="0.25">
      <c r="A317" t="s">
        <v>20</v>
      </c>
      <c r="B317">
        <v>85</v>
      </c>
      <c r="G317" t="s">
        <v>14</v>
      </c>
      <c r="H317">
        <v>67</v>
      </c>
    </row>
    <row r="318" spans="1:8" x14ac:dyDescent="0.25">
      <c r="A318" t="s">
        <v>20</v>
      </c>
      <c r="B318">
        <v>3596</v>
      </c>
      <c r="G318" t="s">
        <v>14</v>
      </c>
      <c r="H318">
        <v>57</v>
      </c>
    </row>
    <row r="319" spans="1:8" x14ac:dyDescent="0.25">
      <c r="A319" t="s">
        <v>20</v>
      </c>
      <c r="B319">
        <v>244</v>
      </c>
      <c r="G319" t="s">
        <v>14</v>
      </c>
      <c r="H319">
        <v>1229</v>
      </c>
    </row>
    <row r="320" spans="1:8" x14ac:dyDescent="0.25">
      <c r="A320" t="s">
        <v>20</v>
      </c>
      <c r="B320">
        <v>5180</v>
      </c>
      <c r="G320" t="s">
        <v>14</v>
      </c>
      <c r="H320">
        <v>12</v>
      </c>
    </row>
    <row r="321" spans="1:8" x14ac:dyDescent="0.25">
      <c r="A321" t="s">
        <v>20</v>
      </c>
      <c r="B321">
        <v>589</v>
      </c>
      <c r="G321" t="s">
        <v>14</v>
      </c>
      <c r="H321">
        <v>452</v>
      </c>
    </row>
    <row r="322" spans="1:8" x14ac:dyDescent="0.25">
      <c r="A322" t="s">
        <v>20</v>
      </c>
      <c r="B322">
        <v>2725</v>
      </c>
      <c r="G322" t="s">
        <v>14</v>
      </c>
      <c r="H322">
        <v>1886</v>
      </c>
    </row>
    <row r="323" spans="1:8" x14ac:dyDescent="0.25">
      <c r="A323" t="s">
        <v>20</v>
      </c>
      <c r="B323">
        <v>300</v>
      </c>
      <c r="G323" t="s">
        <v>14</v>
      </c>
      <c r="H323">
        <v>1825</v>
      </c>
    </row>
    <row r="324" spans="1:8" x14ac:dyDescent="0.25">
      <c r="A324" t="s">
        <v>20</v>
      </c>
      <c r="B324">
        <v>144</v>
      </c>
      <c r="G324" t="s">
        <v>14</v>
      </c>
      <c r="H324">
        <v>31</v>
      </c>
    </row>
    <row r="325" spans="1:8" x14ac:dyDescent="0.25">
      <c r="A325" t="s">
        <v>20</v>
      </c>
      <c r="B325">
        <v>87</v>
      </c>
      <c r="G325" t="s">
        <v>14</v>
      </c>
      <c r="H325">
        <v>107</v>
      </c>
    </row>
    <row r="326" spans="1:8" x14ac:dyDescent="0.25">
      <c r="A326" t="s">
        <v>20</v>
      </c>
      <c r="B326">
        <v>3116</v>
      </c>
      <c r="G326" t="s">
        <v>14</v>
      </c>
      <c r="H326">
        <v>27</v>
      </c>
    </row>
    <row r="327" spans="1:8" x14ac:dyDescent="0.25">
      <c r="A327" t="s">
        <v>20</v>
      </c>
      <c r="B327">
        <v>909</v>
      </c>
      <c r="G327" t="s">
        <v>14</v>
      </c>
      <c r="H327">
        <v>1221</v>
      </c>
    </row>
    <row r="328" spans="1:8" x14ac:dyDescent="0.25">
      <c r="A328" t="s">
        <v>20</v>
      </c>
      <c r="B328">
        <v>1613</v>
      </c>
      <c r="G328" t="s">
        <v>14</v>
      </c>
      <c r="H328">
        <v>1</v>
      </c>
    </row>
    <row r="329" spans="1:8" x14ac:dyDescent="0.25">
      <c r="A329" t="s">
        <v>20</v>
      </c>
      <c r="B329">
        <v>136</v>
      </c>
      <c r="G329" t="s">
        <v>14</v>
      </c>
      <c r="H329">
        <v>16</v>
      </c>
    </row>
    <row r="330" spans="1:8" x14ac:dyDescent="0.25">
      <c r="A330" t="s">
        <v>20</v>
      </c>
      <c r="B330">
        <v>130</v>
      </c>
      <c r="G330" t="s">
        <v>14</v>
      </c>
      <c r="H330">
        <v>41</v>
      </c>
    </row>
    <row r="331" spans="1:8" x14ac:dyDescent="0.25">
      <c r="A331" t="s">
        <v>20</v>
      </c>
      <c r="B331">
        <v>102</v>
      </c>
      <c r="G331" t="s">
        <v>14</v>
      </c>
      <c r="H331">
        <v>523</v>
      </c>
    </row>
    <row r="332" spans="1:8" x14ac:dyDescent="0.25">
      <c r="A332" t="s">
        <v>20</v>
      </c>
      <c r="B332">
        <v>4006</v>
      </c>
      <c r="G332" t="s">
        <v>14</v>
      </c>
      <c r="H332">
        <v>141</v>
      </c>
    </row>
    <row r="333" spans="1:8" x14ac:dyDescent="0.25">
      <c r="A333" t="s">
        <v>20</v>
      </c>
      <c r="B333">
        <v>1629</v>
      </c>
      <c r="G333" t="s">
        <v>14</v>
      </c>
      <c r="H333">
        <v>52</v>
      </c>
    </row>
    <row r="334" spans="1:8" x14ac:dyDescent="0.25">
      <c r="A334" t="s">
        <v>20</v>
      </c>
      <c r="B334">
        <v>2188</v>
      </c>
      <c r="G334" t="s">
        <v>14</v>
      </c>
      <c r="H334">
        <v>225</v>
      </c>
    </row>
    <row r="335" spans="1:8" x14ac:dyDescent="0.25">
      <c r="A335" t="s">
        <v>20</v>
      </c>
      <c r="B335">
        <v>2409</v>
      </c>
      <c r="G335" t="s">
        <v>14</v>
      </c>
      <c r="H335">
        <v>38</v>
      </c>
    </row>
    <row r="336" spans="1:8" x14ac:dyDescent="0.25">
      <c r="A336" t="s">
        <v>20</v>
      </c>
      <c r="B336">
        <v>194</v>
      </c>
      <c r="G336" t="s">
        <v>14</v>
      </c>
      <c r="H336">
        <v>15</v>
      </c>
    </row>
    <row r="337" spans="1:8" x14ac:dyDescent="0.25">
      <c r="A337" t="s">
        <v>20</v>
      </c>
      <c r="B337">
        <v>1140</v>
      </c>
      <c r="G337" t="s">
        <v>14</v>
      </c>
      <c r="H337">
        <v>37</v>
      </c>
    </row>
    <row r="338" spans="1:8" x14ac:dyDescent="0.25">
      <c r="A338" t="s">
        <v>20</v>
      </c>
      <c r="B338">
        <v>102</v>
      </c>
      <c r="G338" t="s">
        <v>14</v>
      </c>
      <c r="H338">
        <v>112</v>
      </c>
    </row>
    <row r="339" spans="1:8" x14ac:dyDescent="0.25">
      <c r="A339" t="s">
        <v>20</v>
      </c>
      <c r="B339">
        <v>2857</v>
      </c>
      <c r="G339" t="s">
        <v>14</v>
      </c>
      <c r="H339">
        <v>21</v>
      </c>
    </row>
    <row r="340" spans="1:8" x14ac:dyDescent="0.25">
      <c r="A340" t="s">
        <v>20</v>
      </c>
      <c r="B340">
        <v>107</v>
      </c>
      <c r="G340" t="s">
        <v>14</v>
      </c>
      <c r="H340">
        <v>67</v>
      </c>
    </row>
    <row r="341" spans="1:8" x14ac:dyDescent="0.25">
      <c r="A341" t="s">
        <v>20</v>
      </c>
      <c r="B341">
        <v>160</v>
      </c>
      <c r="G341" t="s">
        <v>14</v>
      </c>
      <c r="H341">
        <v>78</v>
      </c>
    </row>
    <row r="342" spans="1:8" x14ac:dyDescent="0.25">
      <c r="A342" t="s">
        <v>20</v>
      </c>
      <c r="B342">
        <v>2230</v>
      </c>
      <c r="G342" t="s">
        <v>14</v>
      </c>
      <c r="H342">
        <v>67</v>
      </c>
    </row>
    <row r="343" spans="1:8" x14ac:dyDescent="0.25">
      <c r="A343" t="s">
        <v>20</v>
      </c>
      <c r="B343">
        <v>316</v>
      </c>
      <c r="G343" t="s">
        <v>14</v>
      </c>
      <c r="H343">
        <v>263</v>
      </c>
    </row>
    <row r="344" spans="1:8" x14ac:dyDescent="0.25">
      <c r="A344" t="s">
        <v>20</v>
      </c>
      <c r="B344">
        <v>117</v>
      </c>
      <c r="G344" t="s">
        <v>14</v>
      </c>
      <c r="H344">
        <v>1691</v>
      </c>
    </row>
    <row r="345" spans="1:8" x14ac:dyDescent="0.25">
      <c r="A345" t="s">
        <v>20</v>
      </c>
      <c r="B345">
        <v>6406</v>
      </c>
      <c r="G345" t="s">
        <v>14</v>
      </c>
      <c r="H345">
        <v>181</v>
      </c>
    </row>
    <row r="346" spans="1:8" x14ac:dyDescent="0.25">
      <c r="A346" t="s">
        <v>20</v>
      </c>
      <c r="B346">
        <v>192</v>
      </c>
      <c r="G346" t="s">
        <v>14</v>
      </c>
      <c r="H346">
        <v>13</v>
      </c>
    </row>
    <row r="347" spans="1:8" x14ac:dyDescent="0.25">
      <c r="A347" t="s">
        <v>20</v>
      </c>
      <c r="B347">
        <v>26</v>
      </c>
      <c r="G347" t="s">
        <v>14</v>
      </c>
      <c r="H347">
        <v>1</v>
      </c>
    </row>
    <row r="348" spans="1:8" x14ac:dyDescent="0.25">
      <c r="A348" t="s">
        <v>20</v>
      </c>
      <c r="B348">
        <v>723</v>
      </c>
      <c r="G348" t="s">
        <v>14</v>
      </c>
      <c r="H348">
        <v>21</v>
      </c>
    </row>
    <row r="349" spans="1:8" x14ac:dyDescent="0.25">
      <c r="A349" t="s">
        <v>20</v>
      </c>
      <c r="B349">
        <v>170</v>
      </c>
      <c r="G349" t="s">
        <v>14</v>
      </c>
      <c r="H349">
        <v>830</v>
      </c>
    </row>
    <row r="350" spans="1:8" x14ac:dyDescent="0.25">
      <c r="A350" t="s">
        <v>20</v>
      </c>
      <c r="B350">
        <v>238</v>
      </c>
      <c r="G350" t="s">
        <v>14</v>
      </c>
      <c r="H350">
        <v>130</v>
      </c>
    </row>
    <row r="351" spans="1:8" x14ac:dyDescent="0.25">
      <c r="A351" t="s">
        <v>20</v>
      </c>
      <c r="B351">
        <v>55</v>
      </c>
      <c r="G351" t="s">
        <v>14</v>
      </c>
      <c r="H351">
        <v>55</v>
      </c>
    </row>
    <row r="352" spans="1:8" x14ac:dyDescent="0.25">
      <c r="A352" t="s">
        <v>20</v>
      </c>
      <c r="B352">
        <v>128</v>
      </c>
      <c r="G352" t="s">
        <v>14</v>
      </c>
      <c r="H352">
        <v>114</v>
      </c>
    </row>
    <row r="353" spans="1:8" x14ac:dyDescent="0.25">
      <c r="A353" t="s">
        <v>20</v>
      </c>
      <c r="B353">
        <v>2144</v>
      </c>
      <c r="G353" t="s">
        <v>14</v>
      </c>
      <c r="H353">
        <v>594</v>
      </c>
    </row>
    <row r="354" spans="1:8" x14ac:dyDescent="0.25">
      <c r="A354" t="s">
        <v>20</v>
      </c>
      <c r="B354">
        <v>2693</v>
      </c>
      <c r="G354" t="s">
        <v>14</v>
      </c>
      <c r="H354">
        <v>24</v>
      </c>
    </row>
    <row r="355" spans="1:8" x14ac:dyDescent="0.25">
      <c r="A355" t="s">
        <v>20</v>
      </c>
      <c r="B355">
        <v>432</v>
      </c>
      <c r="G355" t="s">
        <v>14</v>
      </c>
      <c r="H355">
        <v>252</v>
      </c>
    </row>
    <row r="356" spans="1:8" x14ac:dyDescent="0.25">
      <c r="A356" t="s">
        <v>20</v>
      </c>
      <c r="B356">
        <v>189</v>
      </c>
      <c r="G356" t="s">
        <v>14</v>
      </c>
      <c r="H356">
        <v>67</v>
      </c>
    </row>
    <row r="357" spans="1:8" x14ac:dyDescent="0.25">
      <c r="A357" t="s">
        <v>20</v>
      </c>
      <c r="B357">
        <v>154</v>
      </c>
      <c r="G357" t="s">
        <v>14</v>
      </c>
      <c r="H357">
        <v>742</v>
      </c>
    </row>
    <row r="358" spans="1:8" x14ac:dyDescent="0.25">
      <c r="A358" t="s">
        <v>20</v>
      </c>
      <c r="B358">
        <v>96</v>
      </c>
      <c r="G358" t="s">
        <v>14</v>
      </c>
      <c r="H358">
        <v>75</v>
      </c>
    </row>
    <row r="359" spans="1:8" x14ac:dyDescent="0.25">
      <c r="A359" t="s">
        <v>20</v>
      </c>
      <c r="B359">
        <v>3063</v>
      </c>
      <c r="G359" t="s">
        <v>14</v>
      </c>
      <c r="H359">
        <v>4405</v>
      </c>
    </row>
    <row r="360" spans="1:8" x14ac:dyDescent="0.25">
      <c r="A360" t="s">
        <v>20</v>
      </c>
      <c r="B360">
        <v>2266</v>
      </c>
      <c r="G360" t="s">
        <v>14</v>
      </c>
      <c r="H360">
        <v>92</v>
      </c>
    </row>
    <row r="361" spans="1:8" x14ac:dyDescent="0.25">
      <c r="A361" t="s">
        <v>20</v>
      </c>
      <c r="B361">
        <v>194</v>
      </c>
      <c r="G361" t="s">
        <v>14</v>
      </c>
      <c r="H361">
        <v>64</v>
      </c>
    </row>
    <row r="362" spans="1:8" x14ac:dyDescent="0.25">
      <c r="A362" t="s">
        <v>20</v>
      </c>
      <c r="B362">
        <v>129</v>
      </c>
      <c r="G362" t="s">
        <v>14</v>
      </c>
      <c r="H362">
        <v>64</v>
      </c>
    </row>
    <row r="363" spans="1:8" x14ac:dyDescent="0.25">
      <c r="A363" t="s">
        <v>20</v>
      </c>
      <c r="B363">
        <v>375</v>
      </c>
      <c r="G363" t="s">
        <v>14</v>
      </c>
      <c r="H363">
        <v>842</v>
      </c>
    </row>
    <row r="364" spans="1:8" x14ac:dyDescent="0.25">
      <c r="A364" t="s">
        <v>20</v>
      </c>
      <c r="B364">
        <v>409</v>
      </c>
      <c r="G364" t="s">
        <v>14</v>
      </c>
      <c r="H364">
        <v>112</v>
      </c>
    </row>
    <row r="365" spans="1:8" x14ac:dyDescent="0.25">
      <c r="A365" t="s">
        <v>20</v>
      </c>
      <c r="B365">
        <v>234</v>
      </c>
      <c r="G365" t="s">
        <v>14</v>
      </c>
      <c r="H365">
        <v>374</v>
      </c>
    </row>
    <row r="366" spans="1:8" x14ac:dyDescent="0.25">
      <c r="A366" t="s">
        <v>20</v>
      </c>
      <c r="B366">
        <v>3016</v>
      </c>
    </row>
    <row r="367" spans="1:8" x14ac:dyDescent="0.25">
      <c r="A367" t="s">
        <v>20</v>
      </c>
      <c r="B367">
        <v>264</v>
      </c>
    </row>
    <row r="368" spans="1:8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944">
    <sortCondition ref="A2:A944"/>
  </sortState>
  <conditionalFormatting sqref="G2:G365 A945:A1048576 A2:A566">
    <cfRule type="containsText" dxfId="3" priority="1" operator="containsText" text="canceled">
      <formula>NOT(ISERROR(SEARCH("canceled",A2)))</formula>
    </cfRule>
    <cfRule type="containsText" dxfId="2" priority="2" operator="containsText" text="live">
      <formula>NOT(ISERROR(SEARCH("live",A2)))</formula>
    </cfRule>
    <cfRule type="containsText" dxfId="1" priority="3" operator="containsText" text="successful">
      <formula>NOT(ISERROR(SEARCH("successful",A2)))</formula>
    </cfRule>
    <cfRule type="containsText" dxfId="0" priority="4" operator="containsText" text="failed">
      <formula>NOT(ISERROR(SEARCH("failed",A2)))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Catagory Pivot</vt:lpstr>
      <vt:lpstr>Sub Catagory Pivot</vt:lpstr>
      <vt:lpstr>Date Pivot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Richard Poole</cp:lastModifiedBy>
  <dcterms:created xsi:type="dcterms:W3CDTF">2021-09-29T18:52:28Z</dcterms:created>
  <dcterms:modified xsi:type="dcterms:W3CDTF">2023-11-22T15:52:45Z</dcterms:modified>
</cp:coreProperties>
</file>