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My Drive\UCW Class\2nd Semester\OPMT 620\Assignments\"/>
    </mc:Choice>
  </mc:AlternateContent>
  <xr:revisionPtr revIDLastSave="0" documentId="13_ncr:1_{99D9DFBC-99C3-4B0D-A653-6DE8FB14DD86}" xr6:coauthVersionLast="47" xr6:coauthVersionMax="47" xr10:uidLastSave="{00000000-0000-0000-0000-000000000000}"/>
  <bookViews>
    <workbookView xWindow="-108" yWindow="-108" windowWidth="23256" windowHeight="12456" activeTab="2" xr2:uid="{00000000-000D-0000-FFFF-FFFF00000000}"/>
  </bookViews>
  <sheets>
    <sheet name="Exponential Smooth with Trend" sheetId="4" r:id="rId1"/>
    <sheet name="Demand Data" sheetId="2" r:id="rId2"/>
    <sheet name="Seasonality" sheetId="3" r:id="rId3"/>
  </sheets>
  <definedNames>
    <definedName name="solver_adj" localSheetId="0" hidden="1">'Exponential Smooth with Trend'!$B$5,'Exponential Smooth with Trend'!$B$6,'Exponential Smooth with Trend'!$D$12,'Exponential Smooth with Trend'!$E$12</definedName>
    <definedName name="solver_eng" localSheetId="0" hidden="1">1</definedName>
    <definedName name="solver_lhs1" localSheetId="0" hidden="1">'Exponential Smooth with Trend'!$B$5</definedName>
    <definedName name="solver_lhs2" localSheetId="0" hidden="1">'Exponential Smooth with Trend'!$B$6</definedName>
    <definedName name="solver_lhs3" localSheetId="0" hidden="1">'Exponential Smooth with Trend'!$F$12</definedName>
    <definedName name="solver_neg" localSheetId="0" hidden="1">1</definedName>
    <definedName name="solver_num" localSheetId="0" hidden="1">3</definedName>
    <definedName name="solver_opt" localSheetId="0" hidden="1">'Exponential Smooth with Trend'!$J$23</definedName>
    <definedName name="solver_rel1" localSheetId="0" hidden="1">1</definedName>
    <definedName name="solver_rel2" localSheetId="0" hidden="1">1</definedName>
    <definedName name="solver_rel3" localSheetId="0" hidden="1">1</definedName>
    <definedName name="solver_rhs1" localSheetId="0" hidden="1">1</definedName>
    <definedName name="solver_rhs2" localSheetId="0" hidden="1">1</definedName>
    <definedName name="solver_rhs3" localSheetId="0" hidden="1">'Exponential Smooth with Trend'!$B$12</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5" i="3" l="1"/>
  <c r="O6" i="3"/>
  <c r="O7" i="3"/>
  <c r="O8" i="3"/>
  <c r="O9" i="3"/>
  <c r="O10" i="3"/>
  <c r="O11" i="3"/>
  <c r="O12" i="3"/>
  <c r="O13" i="3"/>
  <c r="O14" i="3"/>
  <c r="O15" i="3"/>
  <c r="O4" i="3"/>
  <c r="N5" i="3"/>
  <c r="N6" i="3"/>
  <c r="N7" i="3"/>
  <c r="N8" i="3"/>
  <c r="N9" i="3"/>
  <c r="N10" i="3"/>
  <c r="N11" i="3"/>
  <c r="N12" i="3"/>
  <c r="N13" i="3"/>
  <c r="N14" i="3"/>
  <c r="N15" i="3"/>
  <c r="N4" i="3"/>
  <c r="L5" i="3"/>
  <c r="L6" i="3"/>
  <c r="L7" i="3"/>
  <c r="L8" i="3"/>
  <c r="L9" i="3"/>
  <c r="L10" i="3"/>
  <c r="L11" i="3"/>
  <c r="L12" i="3"/>
  <c r="L13" i="3"/>
  <c r="L14" i="3"/>
  <c r="L15" i="3"/>
  <c r="L16" i="3"/>
  <c r="L17" i="3"/>
  <c r="L18" i="3"/>
  <c r="L4" i="3"/>
  <c r="M4" i="3"/>
  <c r="C21" i="3"/>
  <c r="C22" i="3"/>
  <c r="C23" i="3"/>
  <c r="C24" i="3"/>
  <c r="C25" i="3"/>
  <c r="C26" i="3"/>
  <c r="C27" i="3"/>
  <c r="C28" i="3"/>
  <c r="C29" i="3"/>
  <c r="C30" i="3"/>
  <c r="B12" i="4"/>
  <c r="B13" i="4"/>
  <c r="B14" i="4"/>
  <c r="B15" i="4"/>
  <c r="B16" i="4"/>
  <c r="B17" i="4"/>
  <c r="B18" i="4"/>
  <c r="B19" i="4"/>
  <c r="B20" i="4"/>
  <c r="C5" i="4"/>
  <c r="C6" i="4"/>
  <c r="D12" i="4"/>
  <c r="F12" i="4" s="1"/>
  <c r="D13" i="4" l="1"/>
  <c r="G12" i="4"/>
  <c r="E13" i="4" l="1"/>
  <c r="F13" i="4" s="1"/>
  <c r="H12" i="4"/>
  <c r="I12" i="4"/>
  <c r="J12" i="4" l="1"/>
  <c r="G13" i="4"/>
  <c r="D14" i="4"/>
  <c r="E14" i="4" l="1"/>
  <c r="F14" i="4"/>
  <c r="H13" i="4"/>
  <c r="I13" i="4"/>
  <c r="L13" i="4"/>
  <c r="M13" i="4" l="1"/>
  <c r="J13" i="4"/>
  <c r="N13" i="4"/>
  <c r="O13" i="4" s="1"/>
  <c r="G14" i="4"/>
  <c r="D15" i="4"/>
  <c r="E15" i="4" l="1"/>
  <c r="F15" i="4" s="1"/>
  <c r="I14" i="4"/>
  <c r="H14" i="4"/>
  <c r="M14" i="4" s="1"/>
  <c r="L14" i="4"/>
  <c r="G15" i="4" l="1"/>
  <c r="L15" i="4" s="1"/>
  <c r="D16" i="4"/>
  <c r="J14" i="4"/>
  <c r="N14" i="4"/>
  <c r="O14" i="4" s="1"/>
  <c r="E16" i="4" l="1"/>
  <c r="F16" i="4" s="1"/>
  <c r="H15" i="4"/>
  <c r="I15" i="4"/>
  <c r="J15" i="4" l="1"/>
  <c r="N15" i="4"/>
  <c r="O15" i="4" s="1"/>
  <c r="M15" i="4"/>
  <c r="G16" i="4"/>
  <c r="D17" i="4"/>
  <c r="H16" i="4" l="1"/>
  <c r="I16" i="4"/>
  <c r="L16" i="4"/>
  <c r="E17" i="4"/>
  <c r="F17" i="4" s="1"/>
  <c r="G17" i="4" l="1"/>
  <c r="D18" i="4"/>
  <c r="J16" i="4"/>
  <c r="N16" i="4"/>
  <c r="O16" i="4" s="1"/>
  <c r="M16" i="4"/>
  <c r="E18" i="4" l="1"/>
  <c r="F18" i="4" s="1"/>
  <c r="H17" i="4"/>
  <c r="M17" i="4" s="1"/>
  <c r="I17" i="4"/>
  <c r="L17" i="4"/>
  <c r="G18" i="4" l="1"/>
  <c r="L18" i="4" s="1"/>
  <c r="D19" i="4"/>
  <c r="J17" i="4"/>
  <c r="N17" i="4"/>
  <c r="O17" i="4" s="1"/>
  <c r="E19" i="4" l="1"/>
  <c r="F19" i="4" s="1"/>
  <c r="D20" i="4" s="1"/>
  <c r="H18" i="4"/>
  <c r="I18" i="4"/>
  <c r="E20" i="4" l="1"/>
  <c r="F20" i="4" s="1"/>
  <c r="G20" i="4" s="1"/>
  <c r="J18" i="4"/>
  <c r="N18" i="4"/>
  <c r="O18" i="4" s="1"/>
  <c r="M18" i="4"/>
  <c r="G19" i="4"/>
  <c r="H20" i="4" l="1"/>
  <c r="I20" i="4"/>
  <c r="H19" i="4"/>
  <c r="M19" i="4" s="1"/>
  <c r="I19" i="4"/>
  <c r="L19" i="4"/>
  <c r="L20" i="4" s="1"/>
  <c r="M20" i="4" l="1"/>
  <c r="J20" i="4"/>
  <c r="N20" i="4"/>
  <c r="O20" i="4" s="1"/>
  <c r="J19" i="4"/>
  <c r="N19" i="4"/>
  <c r="O19" i="4" s="1"/>
  <c r="J22" i="4" l="1"/>
  <c r="J23" i="4"/>
  <c r="C18" i="3" l="1"/>
  <c r="D18" i="3"/>
  <c r="E18" i="3"/>
  <c r="F18" i="3"/>
  <c r="G18" i="3"/>
  <c r="H18" i="3"/>
  <c r="I18" i="3"/>
  <c r="J18" i="3"/>
  <c r="B18" i="3"/>
  <c r="C17" i="3"/>
  <c r="D17" i="3"/>
  <c r="E17" i="3"/>
  <c r="F17" i="3"/>
  <c r="G17" i="3"/>
  <c r="H17" i="3"/>
  <c r="I17" i="3"/>
  <c r="J17" i="3"/>
  <c r="B17" i="3"/>
  <c r="C16" i="3"/>
  <c r="B22" i="3" s="1"/>
  <c r="D16" i="3"/>
  <c r="B23" i="3" s="1"/>
  <c r="E16" i="3"/>
  <c r="F16" i="3"/>
  <c r="G16" i="3"/>
  <c r="H16" i="3"/>
  <c r="B27" i="3" s="1"/>
  <c r="I16" i="3"/>
  <c r="J16" i="3"/>
  <c r="B16" i="3"/>
  <c r="B21" i="3" s="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2" i="2"/>
  <c r="B29" i="3"/>
  <c r="B28" i="3"/>
  <c r="B26" i="3"/>
  <c r="B25" i="3"/>
  <c r="B24" i="3"/>
  <c r="I10" i="3" l="1"/>
  <c r="J4" i="3" l="1"/>
  <c r="J5" i="3"/>
  <c r="J6" i="3"/>
  <c r="J7" i="3"/>
  <c r="J8" i="3"/>
  <c r="J9" i="3"/>
  <c r="J10" i="3"/>
  <c r="J11" i="3"/>
  <c r="J12" i="3"/>
  <c r="J13" i="3"/>
  <c r="J14" i="3"/>
  <c r="J15" i="3"/>
  <c r="I4" i="3"/>
  <c r="I5" i="3"/>
  <c r="I6" i="3"/>
  <c r="I7" i="3"/>
  <c r="I8" i="3"/>
  <c r="I9" i="3"/>
  <c r="I11" i="3"/>
  <c r="I12" i="3"/>
  <c r="I13" i="3"/>
  <c r="I14" i="3"/>
  <c r="I15" i="3"/>
  <c r="H4" i="3"/>
  <c r="H5" i="3"/>
  <c r="H6" i="3"/>
  <c r="H7" i="3"/>
  <c r="H8" i="3"/>
  <c r="H9" i="3"/>
  <c r="H10" i="3"/>
  <c r="H11" i="3"/>
  <c r="H12" i="3"/>
  <c r="H13" i="3"/>
  <c r="H14" i="3"/>
  <c r="H15" i="3"/>
  <c r="G4" i="3"/>
  <c r="G5" i="3"/>
  <c r="G6" i="3"/>
  <c r="G7" i="3"/>
  <c r="G8" i="3"/>
  <c r="G9" i="3"/>
  <c r="G10" i="3"/>
  <c r="G11" i="3"/>
  <c r="G12" i="3"/>
  <c r="G13" i="3"/>
  <c r="G14" i="3"/>
  <c r="G15" i="3"/>
  <c r="F4" i="3"/>
  <c r="F5" i="3"/>
  <c r="F6" i="3"/>
  <c r="F7" i="3"/>
  <c r="F8" i="3"/>
  <c r="F9" i="3"/>
  <c r="F10" i="3"/>
  <c r="F11" i="3"/>
  <c r="F12" i="3"/>
  <c r="F13" i="3"/>
  <c r="F14" i="3"/>
  <c r="F15" i="3"/>
  <c r="E4" i="3"/>
  <c r="E5" i="3"/>
  <c r="E6" i="3"/>
  <c r="E7" i="3"/>
  <c r="E8" i="3"/>
  <c r="E9" i="3"/>
  <c r="E10" i="3"/>
  <c r="E11" i="3"/>
  <c r="E12" i="3"/>
  <c r="E13" i="3"/>
  <c r="E14" i="3"/>
  <c r="E15" i="3"/>
  <c r="D4" i="3"/>
  <c r="D5" i="3"/>
  <c r="D6" i="3"/>
  <c r="D7" i="3"/>
  <c r="D8" i="3"/>
  <c r="D9" i="3"/>
  <c r="D10" i="3"/>
  <c r="D11" i="3"/>
  <c r="D12" i="3"/>
  <c r="D13" i="3"/>
  <c r="D14" i="3"/>
  <c r="D15" i="3"/>
  <c r="C4" i="3"/>
  <c r="C5" i="3"/>
  <c r="C6" i="3"/>
  <c r="C7" i="3"/>
  <c r="C8" i="3"/>
  <c r="C9" i="3"/>
  <c r="C10" i="3"/>
  <c r="C11" i="3"/>
  <c r="C12" i="3"/>
  <c r="C13" i="3"/>
  <c r="C14" i="3"/>
  <c r="C15" i="3"/>
  <c r="B4" i="3"/>
  <c r="B5" i="3"/>
  <c r="B6" i="3"/>
  <c r="B7" i="3"/>
  <c r="B8" i="3"/>
  <c r="B9" i="3"/>
  <c r="B10" i="3"/>
  <c r="B11" i="3"/>
  <c r="B12" i="3"/>
  <c r="B13" i="3"/>
  <c r="B14" i="3"/>
  <c r="B15" i="3"/>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D21" i="4" l="1"/>
  <c r="E21" i="4" l="1"/>
  <c r="F21" i="4" s="1"/>
  <c r="G23" i="4"/>
  <c r="G22" i="4"/>
  <c r="H23" i="4" l="1"/>
  <c r="H22" i="4"/>
  <c r="I22" i="4"/>
  <c r="I25" i="4" s="1"/>
  <c r="I26" i="4"/>
  <c r="I2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adelg</author>
  </authors>
  <commentList>
    <comment ref="A1" authorId="0" shapeId="0" xr:uid="{00000000-0006-0000-0300-000001000000}">
      <text>
        <r>
          <rPr>
            <sz val="9"/>
            <color indexed="81"/>
            <rFont val="Tahoma"/>
            <family val="2"/>
          </rPr>
          <t>Created by Excel OM/QM version 5.2.116</t>
        </r>
      </text>
    </comment>
    <comment ref="A10" authorId="0" shapeId="0" xr:uid="{00000000-0006-0000-0300-000002000000}">
      <text>
        <r>
          <rPr>
            <sz val="9"/>
            <color indexed="81"/>
            <rFont val="Tahoma"/>
            <family val="2"/>
          </rPr>
          <t>Forecasting: Submodel =  14; Problem size @  20 by 1</t>
        </r>
      </text>
    </comment>
  </commentList>
</comments>
</file>

<file path=xl/sharedStrings.xml><?xml version="1.0" encoding="utf-8"?>
<sst xmlns="http://schemas.openxmlformats.org/spreadsheetml/2006/main" count="91" uniqueCount="78">
  <si>
    <t>Period</t>
  </si>
  <si>
    <t>Month</t>
  </si>
  <si>
    <t>Industry</t>
  </si>
  <si>
    <t>MMFD</t>
  </si>
  <si>
    <t>Munbai</t>
  </si>
  <si>
    <t>Jaipur</t>
  </si>
  <si>
    <t>Rudrapur</t>
  </si>
  <si>
    <t>Nagpur</t>
  </si>
  <si>
    <t>Monthly Sales: MMFD</t>
  </si>
  <si>
    <t>2003/2004</t>
  </si>
  <si>
    <t>2004/2005</t>
  </si>
  <si>
    <t>2005/2006</t>
  </si>
  <si>
    <t>2006/2007</t>
  </si>
  <si>
    <t>2007/2008</t>
  </si>
  <si>
    <t>2008/2009</t>
  </si>
  <si>
    <t>2009/2010</t>
  </si>
  <si>
    <t>2010/2011</t>
  </si>
  <si>
    <t>2011/2012</t>
  </si>
  <si>
    <t>Apr</t>
  </si>
  <si>
    <t>May</t>
  </si>
  <si>
    <t>June</t>
  </si>
  <si>
    <t>Jul</t>
  </si>
  <si>
    <t>Aug</t>
  </si>
  <si>
    <t>Sep</t>
  </si>
  <si>
    <t>Oct</t>
  </si>
  <si>
    <t>Nov</t>
  </si>
  <si>
    <t>Dec</t>
  </si>
  <si>
    <t>Jan</t>
  </si>
  <si>
    <t>Feb</t>
  </si>
  <si>
    <t>Mar</t>
  </si>
  <si>
    <t>Total</t>
  </si>
  <si>
    <t>Demand</t>
  </si>
  <si>
    <t>Average</t>
  </si>
  <si>
    <t>Seasonal Average</t>
  </si>
  <si>
    <t>Overall Average</t>
  </si>
  <si>
    <t>SI</t>
  </si>
  <si>
    <t xml:space="preserve">2012/2013 Forecasts </t>
  </si>
  <si>
    <t>Forecasts</t>
  </si>
  <si>
    <t>Year</t>
  </si>
  <si>
    <t>STDV</t>
  </si>
  <si>
    <t>2012/2013</t>
  </si>
  <si>
    <t>Market share</t>
  </si>
  <si>
    <t>Demand of Industry and MMFD</t>
  </si>
  <si>
    <t>Combo chart for market share</t>
  </si>
  <si>
    <t>From the above chart, it is clear that every year in the months of June(surge in demand), August(drop in demand), October(surge in demand), and January(surge in demand), there is seasonality exists but the most significant seasonality that we observe in October (biggest surge in demand)</t>
  </si>
  <si>
    <t>SE</t>
  </si>
  <si>
    <t>MAPE</t>
  </si>
  <si>
    <t>MSE</t>
  </si>
  <si>
    <t>MAD</t>
  </si>
  <si>
    <t>Bias</t>
  </si>
  <si>
    <t>Next period</t>
  </si>
  <si>
    <t>Period 20</t>
  </si>
  <si>
    <t>Period 8</t>
  </si>
  <si>
    <t>Period 7</t>
  </si>
  <si>
    <t>Period 6</t>
  </si>
  <si>
    <t>Period 5</t>
  </si>
  <si>
    <t>Period 4</t>
  </si>
  <si>
    <t>Period 3</t>
  </si>
  <si>
    <t>Period 2</t>
  </si>
  <si>
    <t>Period 1</t>
  </si>
  <si>
    <t>Track Signal (Cum error/MAD)</t>
  </si>
  <si>
    <t>Mad</t>
  </si>
  <si>
    <t>Cum Abs Err</t>
  </si>
  <si>
    <t>Cum error</t>
  </si>
  <si>
    <t>Abs Pct Err</t>
  </si>
  <si>
    <t>Squared</t>
  </si>
  <si>
    <t>Absolute</t>
  </si>
  <si>
    <t>Error</t>
  </si>
  <si>
    <r>
      <t>Forecast Including Trend, FIT</t>
    </r>
    <r>
      <rPr>
        <vertAlign val="subscript"/>
        <sz val="10"/>
        <color indexed="63"/>
        <rFont val="Arial"/>
        <family val="2"/>
      </rPr>
      <t>t</t>
    </r>
  </si>
  <si>
    <r>
      <t>Smoothed Trend, T</t>
    </r>
    <r>
      <rPr>
        <vertAlign val="subscript"/>
        <sz val="10"/>
        <color indexed="63"/>
        <rFont val="Arial"/>
        <family val="2"/>
      </rPr>
      <t>t</t>
    </r>
  </si>
  <si>
    <r>
      <t>Smoothed Forecast, F</t>
    </r>
    <r>
      <rPr>
        <vertAlign val="subscript"/>
        <sz val="10"/>
        <color indexed="63"/>
        <rFont val="Arial"/>
        <family val="2"/>
      </rPr>
      <t>t</t>
    </r>
  </si>
  <si>
    <t>Tracking Signal</t>
  </si>
  <si>
    <t>Forecasts and Error Analysis</t>
  </si>
  <si>
    <t>Data</t>
  </si>
  <si>
    <t>Beta</t>
  </si>
  <si>
    <t>Alpha</t>
  </si>
  <si>
    <t>Trend adjusted exponential smoothing</t>
  </si>
  <si>
    <t>Forecasting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</si>
</sst>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 #,##0_-;_-* &quot;-&quot;??_-;_-@_-"/>
    <numFmt numFmtId="166" formatCode="00.00%"/>
  </numFmts>
  <fonts count="14" x14ac:knownFonts="1">
    <font>
      <sz val="11"/>
      <color theme="1"/>
      <name val="Calibri"/>
      <family val="2"/>
      <scheme val="minor"/>
    </font>
    <font>
      <b/>
      <sz val="11"/>
      <color theme="1"/>
      <name val="Calibri"/>
      <family val="2"/>
      <scheme val="minor"/>
    </font>
    <font>
      <sz val="11"/>
      <color theme="1"/>
      <name val="Calibri"/>
      <family val="2"/>
      <scheme val="minor"/>
    </font>
    <font>
      <b/>
      <sz val="16"/>
      <color rgb="FF595959"/>
      <name val="Calibri"/>
      <family val="2"/>
      <scheme val="minor"/>
    </font>
    <font>
      <b/>
      <sz val="11"/>
      <color rgb="FF3F3F3F"/>
      <name val="Calibri"/>
      <family val="2"/>
      <scheme val="minor"/>
    </font>
    <font>
      <sz val="11"/>
      <color rgb="FF3F3F3F"/>
      <name val="Calibri"/>
      <family val="2"/>
      <scheme val="minor"/>
    </font>
    <font>
      <sz val="10"/>
      <color indexed="63"/>
      <name val="Arial"/>
      <family val="2"/>
    </font>
    <font>
      <vertAlign val="subscript"/>
      <sz val="10"/>
      <color indexed="63"/>
      <name val="Arial"/>
      <family val="2"/>
    </font>
    <font>
      <b/>
      <sz val="11"/>
      <color rgb="FFFF6600"/>
      <name val="Calibri"/>
      <family val="2"/>
      <scheme val="minor"/>
    </font>
    <font>
      <b/>
      <sz val="11"/>
      <color rgb="FFFF0000"/>
      <name val="Calibri"/>
      <family val="2"/>
      <scheme val="minor"/>
    </font>
    <font>
      <sz val="11"/>
      <color rgb="FF0000FF"/>
      <name val="Calibri"/>
      <family val="2"/>
      <scheme val="minor"/>
    </font>
    <font>
      <b/>
      <sz val="13"/>
      <color rgb="FF1F497D"/>
      <name val="Calibri"/>
      <family val="2"/>
      <scheme val="minor"/>
    </font>
    <font>
      <b/>
      <sz val="15"/>
      <color rgb="FF1F497D"/>
      <name val="Calibri"/>
      <family val="2"/>
      <scheme val="minor"/>
    </font>
    <font>
      <sz val="9"/>
      <color indexed="81"/>
      <name val="Tahoma"/>
      <family val="2"/>
    </font>
  </fonts>
  <fills count="5">
    <fill>
      <patternFill patternType="none"/>
    </fill>
    <fill>
      <patternFill patternType="gray125"/>
    </fill>
    <fill>
      <patternFill patternType="solid">
        <fgColor theme="1"/>
        <bgColor indexed="64"/>
      </patternFill>
    </fill>
    <fill>
      <patternFill patternType="solid">
        <fgColor rgb="FFF2F2F2"/>
        <bgColor indexed="64"/>
      </patternFill>
    </fill>
    <fill>
      <patternFill patternType="solid">
        <fgColor rgb="FFFFCC99"/>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rgb="FF000000"/>
      </left>
      <right style="medium">
        <color rgb="FF000000"/>
      </right>
      <top style="thin">
        <color indexed="64"/>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medium">
        <color rgb="FF000000"/>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164" fontId="2" fillId="0" borderId="0" applyFont="0" applyFill="0" applyBorder="0" applyAlignment="0" applyProtection="0"/>
  </cellStyleXfs>
  <cellXfs count="64">
    <xf numFmtId="0" fontId="0" fillId="0" borderId="0" xfId="0"/>
    <xf numFmtId="0" fontId="1" fillId="0" borderId="1" xfId="0" applyFont="1" applyBorder="1" applyAlignment="1">
      <alignment horizontal="center" vertical="center"/>
    </xf>
    <xf numFmtId="0" fontId="0" fillId="0" borderId="1" xfId="0" applyBorder="1" applyAlignment="1">
      <alignment horizontal="right" vertical="center"/>
    </xf>
    <xf numFmtId="0" fontId="1" fillId="0" borderId="0" xfId="0" applyFont="1"/>
    <xf numFmtId="17" fontId="0" fillId="0" borderId="1" xfId="0" applyNumberFormat="1" applyBorder="1" applyAlignment="1">
      <alignment horizontal="center" vertical="center"/>
    </xf>
    <xf numFmtId="0" fontId="1" fillId="0" borderId="0" xfId="0" applyFont="1" applyAlignment="1">
      <alignment horizontal="center"/>
    </xf>
    <xf numFmtId="0" fontId="0" fillId="2" borderId="1" xfId="0" applyFill="1" applyBorder="1" applyAlignment="1">
      <alignment horizontal="right" vertical="center"/>
    </xf>
    <xf numFmtId="0" fontId="1" fillId="0" borderId="0" xfId="0" applyFont="1" applyAlignment="1">
      <alignment horizontal="center" wrapText="1"/>
    </xf>
    <xf numFmtId="165" fontId="0" fillId="0" borderId="1" xfId="1" applyNumberFormat="1" applyFont="1" applyBorder="1" applyAlignment="1">
      <alignment horizontal="right" vertical="center"/>
    </xf>
    <xf numFmtId="165" fontId="0" fillId="0" borderId="0" xfId="1" applyNumberFormat="1" applyFont="1"/>
    <xf numFmtId="165" fontId="0" fillId="0" borderId="1" xfId="0" applyNumberFormat="1" applyBorder="1" applyAlignment="1">
      <alignment horizontal="right" vertical="center"/>
    </xf>
    <xf numFmtId="164" fontId="0" fillId="0" borderId="1" xfId="0" applyNumberFormat="1" applyBorder="1" applyAlignment="1">
      <alignment horizontal="right" vertical="center"/>
    </xf>
    <xf numFmtId="0" fontId="1" fillId="0" borderId="2" xfId="0"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wrapText="1"/>
    </xf>
    <xf numFmtId="0" fontId="4" fillId="0" borderId="0" xfId="0" applyFont="1"/>
    <xf numFmtId="0" fontId="4" fillId="3" borderId="3" xfId="0" applyFont="1" applyFill="1" applyBorder="1"/>
    <xf numFmtId="0" fontId="4" fillId="3" borderId="4" xfId="0" applyFont="1" applyFill="1" applyBorder="1"/>
    <xf numFmtId="0" fontId="4" fillId="3" borderId="4" xfId="0" applyFont="1" applyFill="1" applyBorder="1" applyAlignment="1">
      <alignment horizontal="right"/>
    </xf>
    <xf numFmtId="0" fontId="4" fillId="3" borderId="5" xfId="0" applyFont="1" applyFill="1" applyBorder="1"/>
    <xf numFmtId="0" fontId="4" fillId="3" borderId="6" xfId="0" applyFont="1" applyFill="1" applyBorder="1"/>
    <xf numFmtId="0" fontId="4" fillId="3" borderId="7" xfId="0" applyFont="1" applyFill="1" applyBorder="1"/>
    <xf numFmtId="0" fontId="4" fillId="3" borderId="1" xfId="0" applyFont="1" applyFill="1" applyBorder="1" applyAlignment="1">
      <alignment horizontal="center"/>
    </xf>
    <xf numFmtId="0" fontId="4" fillId="3" borderId="8" xfId="0" applyFont="1" applyFill="1" applyBorder="1"/>
    <xf numFmtId="0" fontId="4" fillId="3" borderId="9" xfId="0" applyFont="1" applyFill="1" applyBorder="1"/>
    <xf numFmtId="166" fontId="4" fillId="3" borderId="7" xfId="0" applyNumberFormat="1" applyFont="1" applyFill="1" applyBorder="1"/>
    <xf numFmtId="0" fontId="4" fillId="3" borderId="1" xfId="0" applyFont="1" applyFill="1" applyBorder="1"/>
    <xf numFmtId="0" fontId="4" fillId="3" borderId="8" xfId="0" applyFont="1" applyFill="1" applyBorder="1" applyAlignment="1">
      <alignment horizontal="right"/>
    </xf>
    <xf numFmtId="0" fontId="4" fillId="3" borderId="9" xfId="0" applyFont="1" applyFill="1" applyBorder="1" applyAlignment="1">
      <alignment horizontal="right"/>
    </xf>
    <xf numFmtId="166" fontId="5" fillId="3" borderId="7" xfId="0" applyNumberFormat="1" applyFont="1" applyFill="1" applyBorder="1"/>
    <xf numFmtId="0" fontId="5" fillId="3" borderId="1" xfId="0" applyFont="1" applyFill="1" applyBorder="1"/>
    <xf numFmtId="0" fontId="5" fillId="3" borderId="10" xfId="0" applyFont="1" applyFill="1" applyBorder="1" applyAlignment="1">
      <alignment horizontal="right"/>
    </xf>
    <xf numFmtId="0" fontId="5" fillId="3" borderId="11" xfId="0" applyFont="1" applyFill="1" applyBorder="1" applyAlignment="1">
      <alignment horizontal="right"/>
    </xf>
    <xf numFmtId="0" fontId="5" fillId="3" borderId="7" xfId="0" applyFont="1" applyFill="1" applyBorder="1"/>
    <xf numFmtId="0" fontId="5" fillId="3" borderId="8" xfId="0" applyFont="1" applyFill="1" applyBorder="1"/>
    <xf numFmtId="0" fontId="4" fillId="3" borderId="12" xfId="0" applyFont="1" applyFill="1" applyBorder="1"/>
    <xf numFmtId="0" fontId="4" fillId="3" borderId="13" xfId="0" applyFont="1" applyFill="1" applyBorder="1"/>
    <xf numFmtId="0" fontId="4" fillId="3" borderId="14" xfId="0" applyFont="1" applyFill="1" applyBorder="1"/>
    <xf numFmtId="0" fontId="0" fillId="4" borderId="15" xfId="0" applyFill="1" applyBorder="1"/>
    <xf numFmtId="0" fontId="5" fillId="3" borderId="9" xfId="0" applyFont="1" applyFill="1" applyBorder="1"/>
    <xf numFmtId="0" fontId="0" fillId="4" borderId="16" xfId="0" applyFill="1" applyBorder="1"/>
    <xf numFmtId="0" fontId="5" fillId="4" borderId="1" xfId="0" applyFont="1" applyFill="1" applyBorder="1"/>
    <xf numFmtId="0" fontId="0" fillId="4" borderId="17" xfId="0" applyFill="1" applyBorder="1"/>
    <xf numFmtId="0" fontId="0" fillId="0" borderId="0" xfId="0" applyAlignment="1">
      <alignment wrapText="1"/>
    </xf>
    <xf numFmtId="0" fontId="5" fillId="3" borderId="7" xfId="0" applyFont="1" applyFill="1" applyBorder="1" applyAlignment="1">
      <alignment wrapText="1"/>
    </xf>
    <xf numFmtId="0" fontId="5" fillId="3" borderId="1" xfId="0" applyFont="1" applyFill="1" applyBorder="1" applyAlignment="1">
      <alignment wrapText="1"/>
    </xf>
    <xf numFmtId="0" fontId="5" fillId="3" borderId="9" xfId="0" applyFont="1" applyFill="1" applyBorder="1" applyAlignment="1">
      <alignment wrapText="1"/>
    </xf>
    <xf numFmtId="166" fontId="5" fillId="3" borderId="18" xfId="0" applyNumberFormat="1" applyFont="1" applyFill="1" applyBorder="1" applyAlignment="1">
      <alignment wrapText="1"/>
    </xf>
    <xf numFmtId="0" fontId="5" fillId="3" borderId="19" xfId="0" applyFont="1" applyFill="1" applyBorder="1" applyAlignment="1">
      <alignment wrapText="1"/>
    </xf>
    <xf numFmtId="0" fontId="6" fillId="3" borderId="20" xfId="0" applyFont="1" applyFill="1" applyBorder="1" applyAlignment="1">
      <alignment wrapText="1"/>
    </xf>
    <xf numFmtId="0" fontId="6" fillId="3" borderId="21" xfId="0" applyFont="1" applyFill="1" applyBorder="1" applyAlignment="1">
      <alignment wrapText="1"/>
    </xf>
    <xf numFmtId="166" fontId="0" fillId="0" borderId="0" xfId="0" applyNumberFormat="1"/>
    <xf numFmtId="0" fontId="8" fillId="0" borderId="0" xfId="0" applyFont="1"/>
    <xf numFmtId="0" fontId="5" fillId="3" borderId="22" xfId="0" applyFont="1" applyFill="1" applyBorder="1"/>
    <xf numFmtId="0" fontId="5" fillId="3" borderId="23" xfId="0" applyFont="1" applyFill="1" applyBorder="1"/>
    <xf numFmtId="0" fontId="5" fillId="3" borderId="11" xfId="0" applyFont="1" applyFill="1" applyBorder="1"/>
    <xf numFmtId="0" fontId="9" fillId="0" borderId="0" xfId="0" applyFont="1"/>
    <xf numFmtId="0" fontId="5" fillId="3" borderId="18" xfId="0" applyFont="1" applyFill="1" applyBorder="1"/>
    <xf numFmtId="0" fontId="5" fillId="3" borderId="19" xfId="0" applyFont="1" applyFill="1" applyBorder="1"/>
    <xf numFmtId="0" fontId="5" fillId="3" borderId="21" xfId="0" applyFont="1" applyFill="1" applyBorder="1"/>
    <xf numFmtId="0" fontId="0" fillId="4" borderId="1" xfId="0" applyFill="1" applyBorder="1"/>
    <xf numFmtId="0" fontId="10" fillId="0" borderId="0" xfId="0" applyFont="1"/>
    <xf numFmtId="0" fontId="11" fillId="0" borderId="0" xfId="0" applyFont="1"/>
    <xf numFmtId="0" fontId="12"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latin typeface="Calibri"/>
                <a:ea typeface="Calibri"/>
                <a:cs typeface="Calibri"/>
              </a:defRPr>
            </a:pPr>
            <a:r>
              <a:rPr lang="en-CA"/>
              <a:t>Forecasting</a:t>
            </a:r>
          </a:p>
        </c:rich>
      </c:tx>
      <c:overlay val="0"/>
      <c:spPr>
        <a:effectLst/>
      </c:spPr>
    </c:title>
    <c:autoTitleDeleted val="0"/>
    <c:plotArea>
      <c:layout/>
      <c:lineChart>
        <c:grouping val="standard"/>
        <c:varyColors val="0"/>
        <c:ser>
          <c:idx val="0"/>
          <c:order val="0"/>
          <c:tx>
            <c:strRef>
              <c:f>'Exponential Smooth with Trend'!$B$11</c:f>
              <c:strCache>
                <c:ptCount val="1"/>
                <c:pt idx="0">
                  <c:v>Demand</c:v>
                </c:pt>
              </c:strCache>
            </c:strRef>
          </c:tx>
          <c:val>
            <c:numRef>
              <c:f>'Exponential Smooth with Trend'!$B$12:$B$20</c:f>
              <c:numCache>
                <c:formatCode>General</c:formatCode>
                <c:ptCount val="9"/>
                <c:pt idx="0">
                  <c:v>69959</c:v>
                </c:pt>
                <c:pt idx="1">
                  <c:v>89832</c:v>
                </c:pt>
                <c:pt idx="2">
                  <c:v>108824</c:v>
                </c:pt>
                <c:pt idx="3">
                  <c:v>124422</c:v>
                </c:pt>
                <c:pt idx="4">
                  <c:v>117392</c:v>
                </c:pt>
                <c:pt idx="5">
                  <c:v>124137</c:v>
                </c:pt>
                <c:pt idx="6">
                  <c:v>165633</c:v>
                </c:pt>
                <c:pt idx="7">
                  <c:v>200323</c:v>
                </c:pt>
                <c:pt idx="8">
                  <c:v>220057</c:v>
                </c:pt>
              </c:numCache>
            </c:numRef>
          </c:val>
          <c:smooth val="0"/>
          <c:extLst>
            <c:ext xmlns:c16="http://schemas.microsoft.com/office/drawing/2014/chart" uri="{C3380CC4-5D6E-409C-BE32-E72D297353CC}">
              <c16:uniqueId val="{00000000-6FAD-460A-AA65-272875473CFE}"/>
            </c:ext>
          </c:extLst>
        </c:ser>
        <c:ser>
          <c:idx val="2"/>
          <c:order val="1"/>
          <c:tx>
            <c:strRef>
              <c:f>'Exponential Smooth with Trend'!$D$11</c:f>
              <c:strCache>
                <c:ptCount val="1"/>
                <c:pt idx="0">
                  <c:v>Smoothed Forecast, Ft</c:v>
                </c:pt>
              </c:strCache>
            </c:strRef>
          </c:tx>
          <c:val>
            <c:numRef>
              <c:f>'Exponential Smooth with Trend'!$D$12:$D$20</c:f>
              <c:numCache>
                <c:formatCode>General</c:formatCode>
                <c:ptCount val="9"/>
                <c:pt idx="0">
                  <c:v>69959</c:v>
                </c:pt>
                <c:pt idx="1">
                  <c:v>69959</c:v>
                </c:pt>
                <c:pt idx="2">
                  <c:v>83870.100000000006</c:v>
                </c:pt>
                <c:pt idx="3">
                  <c:v>105511.16</c:v>
                </c:pt>
                <c:pt idx="4">
                  <c:v>125241.06599999999</c:v>
                </c:pt>
                <c:pt idx="5">
                  <c:v>125665.69159999999</c:v>
                </c:pt>
                <c:pt idx="6">
                  <c:v>124722.99515999999</c:v>
                </c:pt>
                <c:pt idx="7">
                  <c:v>153077.18961599999</c:v>
                </c:pt>
                <c:pt idx="8">
                  <c:v>194655.51522159998</c:v>
                </c:pt>
              </c:numCache>
            </c:numRef>
          </c:val>
          <c:smooth val="0"/>
          <c:extLst>
            <c:ext xmlns:c16="http://schemas.microsoft.com/office/drawing/2014/chart" uri="{C3380CC4-5D6E-409C-BE32-E72D297353CC}">
              <c16:uniqueId val="{00000001-6FAD-460A-AA65-272875473CFE}"/>
            </c:ext>
          </c:extLst>
        </c:ser>
        <c:ser>
          <c:idx val="4"/>
          <c:order val="2"/>
          <c:tx>
            <c:strRef>
              <c:f>'Exponential Smooth with Trend'!$F$11</c:f>
              <c:strCache>
                <c:ptCount val="1"/>
                <c:pt idx="0">
                  <c:v>Forecast Including Trend, FITt</c:v>
                </c:pt>
              </c:strCache>
            </c:strRef>
          </c:tx>
          <c:val>
            <c:numRef>
              <c:f>'Exponential Smooth with Trend'!$F$12:$F$20</c:f>
              <c:numCache>
                <c:formatCode>General</c:formatCode>
                <c:ptCount val="9"/>
                <c:pt idx="0">
                  <c:v>69959</c:v>
                </c:pt>
                <c:pt idx="1">
                  <c:v>69959</c:v>
                </c:pt>
                <c:pt idx="2">
                  <c:v>97781.200000000012</c:v>
                </c:pt>
                <c:pt idx="3">
                  <c:v>127152.22</c:v>
                </c:pt>
                <c:pt idx="4">
                  <c:v>144970.97199999998</c:v>
                </c:pt>
                <c:pt idx="5">
                  <c:v>126090.31719999999</c:v>
                </c:pt>
                <c:pt idx="6">
                  <c:v>123780.29871999999</c:v>
                </c:pt>
                <c:pt idx="7">
                  <c:v>181431.38407199999</c:v>
                </c:pt>
                <c:pt idx="8">
                  <c:v>236233.84082719998</c:v>
                </c:pt>
              </c:numCache>
            </c:numRef>
          </c:val>
          <c:smooth val="0"/>
          <c:extLst>
            <c:ext xmlns:c16="http://schemas.microsoft.com/office/drawing/2014/chart" uri="{C3380CC4-5D6E-409C-BE32-E72D297353CC}">
              <c16:uniqueId val="{00000002-6FAD-460A-AA65-272875473CFE}"/>
            </c:ext>
          </c:extLst>
        </c:ser>
        <c:dLbls>
          <c:showLegendKey val="0"/>
          <c:showVal val="0"/>
          <c:showCatName val="0"/>
          <c:showSerName val="0"/>
          <c:showPercent val="0"/>
          <c:showBubbleSize val="0"/>
        </c:dLbls>
        <c:marker val="1"/>
        <c:smooth val="0"/>
        <c:axId val="1132950208"/>
        <c:axId val="1132948128"/>
      </c:lineChart>
      <c:catAx>
        <c:axId val="1132950208"/>
        <c:scaling>
          <c:orientation val="minMax"/>
        </c:scaling>
        <c:delete val="0"/>
        <c:axPos val="b"/>
        <c:title>
          <c:tx>
            <c:rich>
              <a:bodyPr/>
              <a:lstStyle/>
              <a:p>
                <a:pPr>
                  <a:defRPr/>
                </a:pPr>
                <a:r>
                  <a:rPr lang="en-CA"/>
                  <a:t>Time</a:t>
                </a:r>
              </a:p>
            </c:rich>
          </c:tx>
          <c:overlay val="0"/>
        </c:title>
        <c:majorTickMark val="out"/>
        <c:minorTickMark val="none"/>
        <c:tickLblPos val="nextTo"/>
        <c:crossAx val="1132948128"/>
        <c:crosses val="autoZero"/>
        <c:auto val="1"/>
        <c:lblAlgn val="ctr"/>
        <c:lblOffset val="100"/>
        <c:noMultiLvlLbl val="0"/>
      </c:catAx>
      <c:valAx>
        <c:axId val="1132948128"/>
        <c:scaling>
          <c:orientation val="minMax"/>
        </c:scaling>
        <c:delete val="0"/>
        <c:axPos val="l"/>
        <c:title>
          <c:tx>
            <c:rich>
              <a:bodyPr/>
              <a:lstStyle/>
              <a:p>
                <a:pPr>
                  <a:defRPr/>
                </a:pPr>
                <a:r>
                  <a:rPr lang="en-CA"/>
                  <a:t>Value</a:t>
                </a:r>
              </a:p>
            </c:rich>
          </c:tx>
          <c:overlay val="0"/>
        </c:title>
        <c:numFmt formatCode="General" sourceLinked="1"/>
        <c:majorTickMark val="out"/>
        <c:minorTickMark val="none"/>
        <c:tickLblPos val="nextTo"/>
        <c:crossAx val="1132950208"/>
        <c:crosses val="autoZero"/>
        <c:crossBetween val="midCat"/>
      </c:valAx>
      <c:spPr>
        <a:gradFill flip="none" rotWithShape="1">
          <a:gsLst>
            <a:gs pos="0">
              <a:srgbClr val="9AB5E4"/>
            </a:gs>
            <a:gs pos="100000">
              <a:srgbClr val="FFFFFF"/>
            </a:gs>
          </a:gsLst>
          <a:lin ang="5400000" scaled="1"/>
          <a:tileRect/>
        </a:gradFill>
      </c:spPr>
    </c:plotArea>
    <c:legend>
      <c:legendPos val="b"/>
      <c:overlay val="0"/>
    </c:legend>
    <c:plotVisOnly val="1"/>
    <c:dispBlanksAs val="gap"/>
    <c:showDLblsOverMax val="0"/>
  </c:chart>
  <c:spPr>
    <a:effectLst/>
  </c:spPr>
  <c:txPr>
    <a:bodyPr/>
    <a:lstStyle/>
    <a:p>
      <a:pPr>
        <a:defRPr sz="1000" b="0" i="0" u="none" strike="noStrike" baseline="0">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588692670641603"/>
          <c:y val="0.17634259259259263"/>
          <c:w val="0.86761981703154156"/>
          <c:h val="0.54523877223680373"/>
        </c:manualLayout>
      </c:layout>
      <c:lineChart>
        <c:grouping val="standard"/>
        <c:varyColors val="0"/>
        <c:ser>
          <c:idx val="0"/>
          <c:order val="0"/>
          <c:tx>
            <c:strRef>
              <c:f>'Demand Data'!$C$1</c:f>
              <c:strCache>
                <c:ptCount val="1"/>
                <c:pt idx="0">
                  <c:v>Industry</c:v>
                </c:pt>
              </c:strCache>
            </c:strRef>
          </c:tx>
          <c:spPr>
            <a:ln w="28575" cap="rnd">
              <a:solidFill>
                <a:schemeClr val="accent1"/>
              </a:solidFill>
              <a:round/>
            </a:ln>
            <a:effectLst/>
          </c:spPr>
          <c:marker>
            <c:symbol val="none"/>
          </c:marker>
          <c:cat>
            <c:numRef>
              <c:f>'Demand Data'!$B$2:$B$109</c:f>
              <c:numCache>
                <c:formatCode>mmm\-yy</c:formatCode>
                <c:ptCount val="108"/>
                <c:pt idx="0">
                  <c:v>37712</c:v>
                </c:pt>
                <c:pt idx="1">
                  <c:v>37742</c:v>
                </c:pt>
                <c:pt idx="2">
                  <c:v>37773</c:v>
                </c:pt>
                <c:pt idx="3">
                  <c:v>37803</c:v>
                </c:pt>
                <c:pt idx="4">
                  <c:v>37834</c:v>
                </c:pt>
                <c:pt idx="5">
                  <c:v>37865</c:v>
                </c:pt>
                <c:pt idx="6">
                  <c:v>37895</c:v>
                </c:pt>
                <c:pt idx="7">
                  <c:v>37926</c:v>
                </c:pt>
                <c:pt idx="8">
                  <c:v>37956</c:v>
                </c:pt>
                <c:pt idx="9">
                  <c:v>37987</c:v>
                </c:pt>
                <c:pt idx="10">
                  <c:v>38018</c:v>
                </c:pt>
                <c:pt idx="11">
                  <c:v>38047</c:v>
                </c:pt>
                <c:pt idx="12">
                  <c:v>38078</c:v>
                </c:pt>
                <c:pt idx="13">
                  <c:v>38108</c:v>
                </c:pt>
                <c:pt idx="14">
                  <c:v>38139</c:v>
                </c:pt>
                <c:pt idx="15">
                  <c:v>38169</c:v>
                </c:pt>
                <c:pt idx="16">
                  <c:v>38200</c:v>
                </c:pt>
                <c:pt idx="17">
                  <c:v>38231</c:v>
                </c:pt>
                <c:pt idx="18">
                  <c:v>38261</c:v>
                </c:pt>
                <c:pt idx="19">
                  <c:v>38292</c:v>
                </c:pt>
                <c:pt idx="20">
                  <c:v>38322</c:v>
                </c:pt>
                <c:pt idx="21">
                  <c:v>38353</c:v>
                </c:pt>
                <c:pt idx="22">
                  <c:v>38384</c:v>
                </c:pt>
                <c:pt idx="23">
                  <c:v>38412</c:v>
                </c:pt>
                <c:pt idx="24">
                  <c:v>38443</c:v>
                </c:pt>
                <c:pt idx="25">
                  <c:v>38473</c:v>
                </c:pt>
                <c:pt idx="26">
                  <c:v>38504</c:v>
                </c:pt>
                <c:pt idx="27">
                  <c:v>38534</c:v>
                </c:pt>
                <c:pt idx="28">
                  <c:v>38565</c:v>
                </c:pt>
                <c:pt idx="29">
                  <c:v>38596</c:v>
                </c:pt>
                <c:pt idx="30">
                  <c:v>38626</c:v>
                </c:pt>
                <c:pt idx="31">
                  <c:v>38657</c:v>
                </c:pt>
                <c:pt idx="32">
                  <c:v>38687</c:v>
                </c:pt>
                <c:pt idx="33">
                  <c:v>38718</c:v>
                </c:pt>
                <c:pt idx="34">
                  <c:v>38749</c:v>
                </c:pt>
                <c:pt idx="35">
                  <c:v>38777</c:v>
                </c:pt>
                <c:pt idx="36">
                  <c:v>38808</c:v>
                </c:pt>
                <c:pt idx="37">
                  <c:v>38838</c:v>
                </c:pt>
                <c:pt idx="38">
                  <c:v>38869</c:v>
                </c:pt>
                <c:pt idx="39">
                  <c:v>38899</c:v>
                </c:pt>
                <c:pt idx="40">
                  <c:v>38930</c:v>
                </c:pt>
                <c:pt idx="41">
                  <c:v>38961</c:v>
                </c:pt>
                <c:pt idx="42">
                  <c:v>38991</c:v>
                </c:pt>
                <c:pt idx="43">
                  <c:v>39022</c:v>
                </c:pt>
                <c:pt idx="44">
                  <c:v>39052</c:v>
                </c:pt>
                <c:pt idx="45">
                  <c:v>39083</c:v>
                </c:pt>
                <c:pt idx="46">
                  <c:v>39114</c:v>
                </c:pt>
                <c:pt idx="47">
                  <c:v>39142</c:v>
                </c:pt>
                <c:pt idx="48">
                  <c:v>39173</c:v>
                </c:pt>
                <c:pt idx="49">
                  <c:v>39203</c:v>
                </c:pt>
                <c:pt idx="50">
                  <c:v>39234</c:v>
                </c:pt>
                <c:pt idx="51">
                  <c:v>39264</c:v>
                </c:pt>
                <c:pt idx="52">
                  <c:v>39295</c:v>
                </c:pt>
                <c:pt idx="53">
                  <c:v>39326</c:v>
                </c:pt>
                <c:pt idx="54">
                  <c:v>39356</c:v>
                </c:pt>
                <c:pt idx="55">
                  <c:v>39387</c:v>
                </c:pt>
                <c:pt idx="56">
                  <c:v>39417</c:v>
                </c:pt>
                <c:pt idx="57">
                  <c:v>39448</c:v>
                </c:pt>
                <c:pt idx="58">
                  <c:v>39479</c:v>
                </c:pt>
                <c:pt idx="59">
                  <c:v>39508</c:v>
                </c:pt>
                <c:pt idx="60">
                  <c:v>39539</c:v>
                </c:pt>
                <c:pt idx="61">
                  <c:v>39569</c:v>
                </c:pt>
                <c:pt idx="62">
                  <c:v>39600</c:v>
                </c:pt>
                <c:pt idx="63">
                  <c:v>39630</c:v>
                </c:pt>
                <c:pt idx="64">
                  <c:v>39661</c:v>
                </c:pt>
                <c:pt idx="65">
                  <c:v>39692</c:v>
                </c:pt>
                <c:pt idx="66">
                  <c:v>39722</c:v>
                </c:pt>
                <c:pt idx="67">
                  <c:v>39753</c:v>
                </c:pt>
                <c:pt idx="68">
                  <c:v>39783</c:v>
                </c:pt>
                <c:pt idx="69">
                  <c:v>39814</c:v>
                </c:pt>
                <c:pt idx="70">
                  <c:v>39845</c:v>
                </c:pt>
                <c:pt idx="71">
                  <c:v>39873</c:v>
                </c:pt>
                <c:pt idx="72">
                  <c:v>39904</c:v>
                </c:pt>
                <c:pt idx="73">
                  <c:v>39934</c:v>
                </c:pt>
                <c:pt idx="74">
                  <c:v>39965</c:v>
                </c:pt>
                <c:pt idx="75">
                  <c:v>39995</c:v>
                </c:pt>
                <c:pt idx="76">
                  <c:v>40026</c:v>
                </c:pt>
                <c:pt idx="77">
                  <c:v>40057</c:v>
                </c:pt>
                <c:pt idx="78">
                  <c:v>40087</c:v>
                </c:pt>
                <c:pt idx="79">
                  <c:v>40118</c:v>
                </c:pt>
                <c:pt idx="80">
                  <c:v>40148</c:v>
                </c:pt>
                <c:pt idx="81">
                  <c:v>40179</c:v>
                </c:pt>
                <c:pt idx="82">
                  <c:v>40210</c:v>
                </c:pt>
                <c:pt idx="83">
                  <c:v>40238</c:v>
                </c:pt>
                <c:pt idx="84">
                  <c:v>40269</c:v>
                </c:pt>
                <c:pt idx="85">
                  <c:v>40299</c:v>
                </c:pt>
                <c:pt idx="86">
                  <c:v>40330</c:v>
                </c:pt>
                <c:pt idx="87">
                  <c:v>40360</c:v>
                </c:pt>
                <c:pt idx="88">
                  <c:v>40391</c:v>
                </c:pt>
                <c:pt idx="89">
                  <c:v>40422</c:v>
                </c:pt>
                <c:pt idx="90">
                  <c:v>40452</c:v>
                </c:pt>
                <c:pt idx="91">
                  <c:v>40483</c:v>
                </c:pt>
                <c:pt idx="92">
                  <c:v>40513</c:v>
                </c:pt>
                <c:pt idx="93">
                  <c:v>40544</c:v>
                </c:pt>
                <c:pt idx="94">
                  <c:v>40575</c:v>
                </c:pt>
                <c:pt idx="95">
                  <c:v>40603</c:v>
                </c:pt>
                <c:pt idx="96">
                  <c:v>40634</c:v>
                </c:pt>
                <c:pt idx="97">
                  <c:v>40664</c:v>
                </c:pt>
                <c:pt idx="98">
                  <c:v>40695</c:v>
                </c:pt>
                <c:pt idx="99">
                  <c:v>40725</c:v>
                </c:pt>
                <c:pt idx="100">
                  <c:v>40756</c:v>
                </c:pt>
                <c:pt idx="101">
                  <c:v>40787</c:v>
                </c:pt>
                <c:pt idx="102">
                  <c:v>40817</c:v>
                </c:pt>
                <c:pt idx="103">
                  <c:v>40848</c:v>
                </c:pt>
                <c:pt idx="104">
                  <c:v>40878</c:v>
                </c:pt>
                <c:pt idx="105">
                  <c:v>40909</c:v>
                </c:pt>
                <c:pt idx="106">
                  <c:v>40940</c:v>
                </c:pt>
                <c:pt idx="107">
                  <c:v>40969</c:v>
                </c:pt>
              </c:numCache>
            </c:numRef>
          </c:cat>
          <c:val>
            <c:numRef>
              <c:f>'Demand Data'!$C$2:$C$109</c:f>
              <c:numCache>
                <c:formatCode>_-* #,##0_-;\-* #,##0_-;_-* "-"??_-;_-@_-</c:formatCode>
                <c:ptCount val="108"/>
                <c:pt idx="0">
                  <c:v>10281</c:v>
                </c:pt>
                <c:pt idx="1">
                  <c:v>11683</c:v>
                </c:pt>
                <c:pt idx="2">
                  <c:v>14042</c:v>
                </c:pt>
                <c:pt idx="3">
                  <c:v>10283</c:v>
                </c:pt>
                <c:pt idx="4">
                  <c:v>9522</c:v>
                </c:pt>
                <c:pt idx="5">
                  <c:v>14263</c:v>
                </c:pt>
                <c:pt idx="6">
                  <c:v>20264</c:v>
                </c:pt>
                <c:pt idx="7">
                  <c:v>15778</c:v>
                </c:pt>
                <c:pt idx="8">
                  <c:v>12758</c:v>
                </c:pt>
                <c:pt idx="9">
                  <c:v>14297</c:v>
                </c:pt>
                <c:pt idx="10">
                  <c:v>17521</c:v>
                </c:pt>
                <c:pt idx="11">
                  <c:v>24773</c:v>
                </c:pt>
                <c:pt idx="12">
                  <c:v>15714</c:v>
                </c:pt>
                <c:pt idx="13">
                  <c:v>17352</c:v>
                </c:pt>
                <c:pt idx="14">
                  <c:v>20901</c:v>
                </c:pt>
                <c:pt idx="15">
                  <c:v>12065</c:v>
                </c:pt>
                <c:pt idx="16">
                  <c:v>13452</c:v>
                </c:pt>
                <c:pt idx="17">
                  <c:v>22018</c:v>
                </c:pt>
                <c:pt idx="18">
                  <c:v>27631</c:v>
                </c:pt>
                <c:pt idx="19">
                  <c:v>21799</c:v>
                </c:pt>
                <c:pt idx="20">
                  <c:v>16209</c:v>
                </c:pt>
                <c:pt idx="21">
                  <c:v>16249</c:v>
                </c:pt>
                <c:pt idx="22">
                  <c:v>18867</c:v>
                </c:pt>
                <c:pt idx="23">
                  <c:v>23857</c:v>
                </c:pt>
                <c:pt idx="24">
                  <c:v>16828</c:v>
                </c:pt>
                <c:pt idx="25">
                  <c:v>19062</c:v>
                </c:pt>
                <c:pt idx="26">
                  <c:v>22724</c:v>
                </c:pt>
                <c:pt idx="27">
                  <c:v>15320</c:v>
                </c:pt>
                <c:pt idx="28">
                  <c:v>16936</c:v>
                </c:pt>
                <c:pt idx="29">
                  <c:v>21986</c:v>
                </c:pt>
                <c:pt idx="30">
                  <c:v>30998</c:v>
                </c:pt>
                <c:pt idx="31">
                  <c:v>22359</c:v>
                </c:pt>
                <c:pt idx="32">
                  <c:v>20860</c:v>
                </c:pt>
                <c:pt idx="33">
                  <c:v>24057</c:v>
                </c:pt>
                <c:pt idx="34">
                  <c:v>23506</c:v>
                </c:pt>
                <c:pt idx="35">
                  <c:v>27985</c:v>
                </c:pt>
                <c:pt idx="36">
                  <c:v>24416</c:v>
                </c:pt>
                <c:pt idx="37">
                  <c:v>24262</c:v>
                </c:pt>
                <c:pt idx="38">
                  <c:v>29924</c:v>
                </c:pt>
                <c:pt idx="39">
                  <c:v>21738</c:v>
                </c:pt>
                <c:pt idx="40">
                  <c:v>20417</c:v>
                </c:pt>
                <c:pt idx="41">
                  <c:v>33280</c:v>
                </c:pt>
                <c:pt idx="42">
                  <c:v>35817</c:v>
                </c:pt>
                <c:pt idx="43">
                  <c:v>26057</c:v>
                </c:pt>
                <c:pt idx="44">
                  <c:v>23742</c:v>
                </c:pt>
                <c:pt idx="45">
                  <c:v>26259</c:v>
                </c:pt>
                <c:pt idx="46">
                  <c:v>23995</c:v>
                </c:pt>
                <c:pt idx="47">
                  <c:v>28421</c:v>
                </c:pt>
                <c:pt idx="48">
                  <c:v>22357</c:v>
                </c:pt>
                <c:pt idx="49">
                  <c:v>23488</c:v>
                </c:pt>
                <c:pt idx="50">
                  <c:v>29631</c:v>
                </c:pt>
                <c:pt idx="51">
                  <c:v>20594</c:v>
                </c:pt>
                <c:pt idx="52">
                  <c:v>20051</c:v>
                </c:pt>
                <c:pt idx="53">
                  <c:v>27466</c:v>
                </c:pt>
                <c:pt idx="54">
                  <c:v>34778</c:v>
                </c:pt>
                <c:pt idx="55">
                  <c:v>25839</c:v>
                </c:pt>
                <c:pt idx="56">
                  <c:v>23053</c:v>
                </c:pt>
                <c:pt idx="57">
                  <c:v>23548</c:v>
                </c:pt>
                <c:pt idx="58">
                  <c:v>22619</c:v>
                </c:pt>
                <c:pt idx="59">
                  <c:v>28817</c:v>
                </c:pt>
                <c:pt idx="60">
                  <c:v>24644</c:v>
                </c:pt>
                <c:pt idx="61">
                  <c:v>27949</c:v>
                </c:pt>
                <c:pt idx="62">
                  <c:v>32737</c:v>
                </c:pt>
                <c:pt idx="63">
                  <c:v>21654</c:v>
                </c:pt>
                <c:pt idx="64">
                  <c:v>22718</c:v>
                </c:pt>
                <c:pt idx="65">
                  <c:v>28855</c:v>
                </c:pt>
                <c:pt idx="66">
                  <c:v>33205</c:v>
                </c:pt>
                <c:pt idx="67">
                  <c:v>20983</c:v>
                </c:pt>
                <c:pt idx="68">
                  <c:v>17751</c:v>
                </c:pt>
                <c:pt idx="69">
                  <c:v>22114</c:v>
                </c:pt>
                <c:pt idx="70">
                  <c:v>20025</c:v>
                </c:pt>
                <c:pt idx="71">
                  <c:v>31286</c:v>
                </c:pt>
                <c:pt idx="72">
                  <c:v>27039</c:v>
                </c:pt>
                <c:pt idx="73">
                  <c:v>31113</c:v>
                </c:pt>
                <c:pt idx="74">
                  <c:v>39396</c:v>
                </c:pt>
                <c:pt idx="75">
                  <c:v>27219</c:v>
                </c:pt>
                <c:pt idx="76">
                  <c:v>24434</c:v>
                </c:pt>
                <c:pt idx="77">
                  <c:v>41338</c:v>
                </c:pt>
                <c:pt idx="78">
                  <c:v>43171</c:v>
                </c:pt>
                <c:pt idx="79">
                  <c:v>27743</c:v>
                </c:pt>
                <c:pt idx="80">
                  <c:v>27424</c:v>
                </c:pt>
                <c:pt idx="81">
                  <c:v>35941</c:v>
                </c:pt>
                <c:pt idx="82">
                  <c:v>32140</c:v>
                </c:pt>
                <c:pt idx="83">
                  <c:v>43245</c:v>
                </c:pt>
                <c:pt idx="84">
                  <c:v>38301</c:v>
                </c:pt>
                <c:pt idx="85">
                  <c:v>40442</c:v>
                </c:pt>
                <c:pt idx="86">
                  <c:v>38356</c:v>
                </c:pt>
                <c:pt idx="87">
                  <c:v>31198</c:v>
                </c:pt>
                <c:pt idx="88">
                  <c:v>29763</c:v>
                </c:pt>
                <c:pt idx="89">
                  <c:v>42042</c:v>
                </c:pt>
                <c:pt idx="90">
                  <c:v>55946</c:v>
                </c:pt>
                <c:pt idx="91">
                  <c:v>37044</c:v>
                </c:pt>
                <c:pt idx="92">
                  <c:v>35298</c:v>
                </c:pt>
                <c:pt idx="93">
                  <c:v>42838</c:v>
                </c:pt>
                <c:pt idx="94">
                  <c:v>41784</c:v>
                </c:pt>
                <c:pt idx="95">
                  <c:v>45500</c:v>
                </c:pt>
                <c:pt idx="96">
                  <c:v>42513</c:v>
                </c:pt>
                <c:pt idx="97">
                  <c:v>41874</c:v>
                </c:pt>
                <c:pt idx="98">
                  <c:v>48716</c:v>
                </c:pt>
                <c:pt idx="99">
                  <c:v>38577</c:v>
                </c:pt>
                <c:pt idx="100">
                  <c:v>36407</c:v>
                </c:pt>
                <c:pt idx="101">
                  <c:v>56864</c:v>
                </c:pt>
                <c:pt idx="102">
                  <c:v>67886</c:v>
                </c:pt>
                <c:pt idx="103">
                  <c:v>39735</c:v>
                </c:pt>
                <c:pt idx="104">
                  <c:v>36604</c:v>
                </c:pt>
                <c:pt idx="105">
                  <c:v>42277</c:v>
                </c:pt>
                <c:pt idx="106">
                  <c:v>36701</c:v>
                </c:pt>
                <c:pt idx="107">
                  <c:v>43541</c:v>
                </c:pt>
              </c:numCache>
            </c:numRef>
          </c:val>
          <c:smooth val="0"/>
          <c:extLst>
            <c:ext xmlns:c16="http://schemas.microsoft.com/office/drawing/2014/chart" uri="{C3380CC4-5D6E-409C-BE32-E72D297353CC}">
              <c16:uniqueId val="{00000000-2140-4BDE-914B-992A96615FA3}"/>
            </c:ext>
          </c:extLst>
        </c:ser>
        <c:ser>
          <c:idx val="1"/>
          <c:order val="1"/>
          <c:tx>
            <c:strRef>
              <c:f>'Demand Data'!$D$1</c:f>
              <c:strCache>
                <c:ptCount val="1"/>
                <c:pt idx="0">
                  <c:v>MMFD</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numRef>
              <c:f>'Demand Data'!$B$2:$B$109</c:f>
              <c:numCache>
                <c:formatCode>mmm\-yy</c:formatCode>
                <c:ptCount val="108"/>
                <c:pt idx="0">
                  <c:v>37712</c:v>
                </c:pt>
                <c:pt idx="1">
                  <c:v>37742</c:v>
                </c:pt>
                <c:pt idx="2">
                  <c:v>37773</c:v>
                </c:pt>
                <c:pt idx="3">
                  <c:v>37803</c:v>
                </c:pt>
                <c:pt idx="4">
                  <c:v>37834</c:v>
                </c:pt>
                <c:pt idx="5">
                  <c:v>37865</c:v>
                </c:pt>
                <c:pt idx="6">
                  <c:v>37895</c:v>
                </c:pt>
                <c:pt idx="7">
                  <c:v>37926</c:v>
                </c:pt>
                <c:pt idx="8">
                  <c:v>37956</c:v>
                </c:pt>
                <c:pt idx="9">
                  <c:v>37987</c:v>
                </c:pt>
                <c:pt idx="10">
                  <c:v>38018</c:v>
                </c:pt>
                <c:pt idx="11">
                  <c:v>38047</c:v>
                </c:pt>
                <c:pt idx="12">
                  <c:v>38078</c:v>
                </c:pt>
                <c:pt idx="13">
                  <c:v>38108</c:v>
                </c:pt>
                <c:pt idx="14">
                  <c:v>38139</c:v>
                </c:pt>
                <c:pt idx="15">
                  <c:v>38169</c:v>
                </c:pt>
                <c:pt idx="16">
                  <c:v>38200</c:v>
                </c:pt>
                <c:pt idx="17">
                  <c:v>38231</c:v>
                </c:pt>
                <c:pt idx="18">
                  <c:v>38261</c:v>
                </c:pt>
                <c:pt idx="19">
                  <c:v>38292</c:v>
                </c:pt>
                <c:pt idx="20">
                  <c:v>38322</c:v>
                </c:pt>
                <c:pt idx="21">
                  <c:v>38353</c:v>
                </c:pt>
                <c:pt idx="22">
                  <c:v>38384</c:v>
                </c:pt>
                <c:pt idx="23">
                  <c:v>38412</c:v>
                </c:pt>
                <c:pt idx="24">
                  <c:v>38443</c:v>
                </c:pt>
                <c:pt idx="25">
                  <c:v>38473</c:v>
                </c:pt>
                <c:pt idx="26">
                  <c:v>38504</c:v>
                </c:pt>
                <c:pt idx="27">
                  <c:v>38534</c:v>
                </c:pt>
                <c:pt idx="28">
                  <c:v>38565</c:v>
                </c:pt>
                <c:pt idx="29">
                  <c:v>38596</c:v>
                </c:pt>
                <c:pt idx="30">
                  <c:v>38626</c:v>
                </c:pt>
                <c:pt idx="31">
                  <c:v>38657</c:v>
                </c:pt>
                <c:pt idx="32">
                  <c:v>38687</c:v>
                </c:pt>
                <c:pt idx="33">
                  <c:v>38718</c:v>
                </c:pt>
                <c:pt idx="34">
                  <c:v>38749</c:v>
                </c:pt>
                <c:pt idx="35">
                  <c:v>38777</c:v>
                </c:pt>
                <c:pt idx="36">
                  <c:v>38808</c:v>
                </c:pt>
                <c:pt idx="37">
                  <c:v>38838</c:v>
                </c:pt>
                <c:pt idx="38">
                  <c:v>38869</c:v>
                </c:pt>
                <c:pt idx="39">
                  <c:v>38899</c:v>
                </c:pt>
                <c:pt idx="40">
                  <c:v>38930</c:v>
                </c:pt>
                <c:pt idx="41">
                  <c:v>38961</c:v>
                </c:pt>
                <c:pt idx="42">
                  <c:v>38991</c:v>
                </c:pt>
                <c:pt idx="43">
                  <c:v>39022</c:v>
                </c:pt>
                <c:pt idx="44">
                  <c:v>39052</c:v>
                </c:pt>
                <c:pt idx="45">
                  <c:v>39083</c:v>
                </c:pt>
                <c:pt idx="46">
                  <c:v>39114</c:v>
                </c:pt>
                <c:pt idx="47">
                  <c:v>39142</c:v>
                </c:pt>
                <c:pt idx="48">
                  <c:v>39173</c:v>
                </c:pt>
                <c:pt idx="49">
                  <c:v>39203</c:v>
                </c:pt>
                <c:pt idx="50">
                  <c:v>39234</c:v>
                </c:pt>
                <c:pt idx="51">
                  <c:v>39264</c:v>
                </c:pt>
                <c:pt idx="52">
                  <c:v>39295</c:v>
                </c:pt>
                <c:pt idx="53">
                  <c:v>39326</c:v>
                </c:pt>
                <c:pt idx="54">
                  <c:v>39356</c:v>
                </c:pt>
                <c:pt idx="55">
                  <c:v>39387</c:v>
                </c:pt>
                <c:pt idx="56">
                  <c:v>39417</c:v>
                </c:pt>
                <c:pt idx="57">
                  <c:v>39448</c:v>
                </c:pt>
                <c:pt idx="58">
                  <c:v>39479</c:v>
                </c:pt>
                <c:pt idx="59">
                  <c:v>39508</c:v>
                </c:pt>
                <c:pt idx="60">
                  <c:v>39539</c:v>
                </c:pt>
                <c:pt idx="61">
                  <c:v>39569</c:v>
                </c:pt>
                <c:pt idx="62">
                  <c:v>39600</c:v>
                </c:pt>
                <c:pt idx="63">
                  <c:v>39630</c:v>
                </c:pt>
                <c:pt idx="64">
                  <c:v>39661</c:v>
                </c:pt>
                <c:pt idx="65">
                  <c:v>39692</c:v>
                </c:pt>
                <c:pt idx="66">
                  <c:v>39722</c:v>
                </c:pt>
                <c:pt idx="67">
                  <c:v>39753</c:v>
                </c:pt>
                <c:pt idx="68">
                  <c:v>39783</c:v>
                </c:pt>
                <c:pt idx="69">
                  <c:v>39814</c:v>
                </c:pt>
                <c:pt idx="70">
                  <c:v>39845</c:v>
                </c:pt>
                <c:pt idx="71">
                  <c:v>39873</c:v>
                </c:pt>
                <c:pt idx="72">
                  <c:v>39904</c:v>
                </c:pt>
                <c:pt idx="73">
                  <c:v>39934</c:v>
                </c:pt>
                <c:pt idx="74">
                  <c:v>39965</c:v>
                </c:pt>
                <c:pt idx="75">
                  <c:v>39995</c:v>
                </c:pt>
                <c:pt idx="76">
                  <c:v>40026</c:v>
                </c:pt>
                <c:pt idx="77">
                  <c:v>40057</c:v>
                </c:pt>
                <c:pt idx="78">
                  <c:v>40087</c:v>
                </c:pt>
                <c:pt idx="79">
                  <c:v>40118</c:v>
                </c:pt>
                <c:pt idx="80">
                  <c:v>40148</c:v>
                </c:pt>
                <c:pt idx="81">
                  <c:v>40179</c:v>
                </c:pt>
                <c:pt idx="82">
                  <c:v>40210</c:v>
                </c:pt>
                <c:pt idx="83">
                  <c:v>40238</c:v>
                </c:pt>
                <c:pt idx="84">
                  <c:v>40269</c:v>
                </c:pt>
                <c:pt idx="85">
                  <c:v>40299</c:v>
                </c:pt>
                <c:pt idx="86">
                  <c:v>40330</c:v>
                </c:pt>
                <c:pt idx="87">
                  <c:v>40360</c:v>
                </c:pt>
                <c:pt idx="88">
                  <c:v>40391</c:v>
                </c:pt>
                <c:pt idx="89">
                  <c:v>40422</c:v>
                </c:pt>
                <c:pt idx="90">
                  <c:v>40452</c:v>
                </c:pt>
                <c:pt idx="91">
                  <c:v>40483</c:v>
                </c:pt>
                <c:pt idx="92">
                  <c:v>40513</c:v>
                </c:pt>
                <c:pt idx="93">
                  <c:v>40544</c:v>
                </c:pt>
                <c:pt idx="94">
                  <c:v>40575</c:v>
                </c:pt>
                <c:pt idx="95">
                  <c:v>40603</c:v>
                </c:pt>
                <c:pt idx="96">
                  <c:v>40634</c:v>
                </c:pt>
                <c:pt idx="97">
                  <c:v>40664</c:v>
                </c:pt>
                <c:pt idx="98">
                  <c:v>40695</c:v>
                </c:pt>
                <c:pt idx="99">
                  <c:v>40725</c:v>
                </c:pt>
                <c:pt idx="100">
                  <c:v>40756</c:v>
                </c:pt>
                <c:pt idx="101">
                  <c:v>40787</c:v>
                </c:pt>
                <c:pt idx="102">
                  <c:v>40817</c:v>
                </c:pt>
                <c:pt idx="103">
                  <c:v>40848</c:v>
                </c:pt>
                <c:pt idx="104">
                  <c:v>40878</c:v>
                </c:pt>
                <c:pt idx="105">
                  <c:v>40909</c:v>
                </c:pt>
                <c:pt idx="106">
                  <c:v>40940</c:v>
                </c:pt>
                <c:pt idx="107">
                  <c:v>40969</c:v>
                </c:pt>
              </c:numCache>
            </c:numRef>
          </c:cat>
          <c:val>
            <c:numRef>
              <c:f>'Demand Data'!$D$2:$D$109</c:f>
              <c:numCache>
                <c:formatCode>_-* #,##0_-;\-* #,##0_-;_-* "-"??_-;_-@_-</c:formatCode>
                <c:ptCount val="108"/>
                <c:pt idx="0">
                  <c:v>4698</c:v>
                </c:pt>
                <c:pt idx="1">
                  <c:v>4605</c:v>
                </c:pt>
                <c:pt idx="2">
                  <c:v>4859</c:v>
                </c:pt>
                <c:pt idx="3">
                  <c:v>4136</c:v>
                </c:pt>
                <c:pt idx="4">
                  <c:v>3872</c:v>
                </c:pt>
                <c:pt idx="5">
                  <c:v>5938</c:v>
                </c:pt>
                <c:pt idx="6">
                  <c:v>8790</c:v>
                </c:pt>
                <c:pt idx="7">
                  <c:v>6825</c:v>
                </c:pt>
                <c:pt idx="8">
                  <c:v>4858</c:v>
                </c:pt>
                <c:pt idx="9">
                  <c:v>5907</c:v>
                </c:pt>
                <c:pt idx="10">
                  <c:v>6386</c:v>
                </c:pt>
                <c:pt idx="11">
                  <c:v>9085</c:v>
                </c:pt>
                <c:pt idx="12">
                  <c:v>6492</c:v>
                </c:pt>
                <c:pt idx="13">
                  <c:v>6832</c:v>
                </c:pt>
                <c:pt idx="14">
                  <c:v>8867</c:v>
                </c:pt>
                <c:pt idx="15">
                  <c:v>4998</c:v>
                </c:pt>
                <c:pt idx="16">
                  <c:v>5305</c:v>
                </c:pt>
                <c:pt idx="17">
                  <c:v>7618</c:v>
                </c:pt>
                <c:pt idx="18">
                  <c:v>11443</c:v>
                </c:pt>
                <c:pt idx="19">
                  <c:v>8716</c:v>
                </c:pt>
                <c:pt idx="20">
                  <c:v>6119</c:v>
                </c:pt>
                <c:pt idx="21">
                  <c:v>7408</c:v>
                </c:pt>
                <c:pt idx="22">
                  <c:v>7493</c:v>
                </c:pt>
                <c:pt idx="23">
                  <c:v>8541</c:v>
                </c:pt>
                <c:pt idx="24">
                  <c:v>8029</c:v>
                </c:pt>
                <c:pt idx="25">
                  <c:v>8650</c:v>
                </c:pt>
                <c:pt idx="26">
                  <c:v>9960</c:v>
                </c:pt>
                <c:pt idx="27">
                  <c:v>7152</c:v>
                </c:pt>
                <c:pt idx="28">
                  <c:v>7322</c:v>
                </c:pt>
                <c:pt idx="29">
                  <c:v>9239</c:v>
                </c:pt>
                <c:pt idx="30">
                  <c:v>14123</c:v>
                </c:pt>
                <c:pt idx="31">
                  <c:v>9566</c:v>
                </c:pt>
                <c:pt idx="32">
                  <c:v>7341</c:v>
                </c:pt>
                <c:pt idx="33">
                  <c:v>9404</c:v>
                </c:pt>
                <c:pt idx="34">
                  <c:v>8613</c:v>
                </c:pt>
                <c:pt idx="35">
                  <c:v>9425</c:v>
                </c:pt>
                <c:pt idx="36">
                  <c:v>10905</c:v>
                </c:pt>
                <c:pt idx="37">
                  <c:v>9842</c:v>
                </c:pt>
                <c:pt idx="38">
                  <c:v>12259</c:v>
                </c:pt>
                <c:pt idx="39">
                  <c:v>9285</c:v>
                </c:pt>
                <c:pt idx="40">
                  <c:v>7950</c:v>
                </c:pt>
                <c:pt idx="41">
                  <c:v>11482</c:v>
                </c:pt>
                <c:pt idx="42">
                  <c:v>15817</c:v>
                </c:pt>
                <c:pt idx="43">
                  <c:v>10288</c:v>
                </c:pt>
                <c:pt idx="44">
                  <c:v>8743</c:v>
                </c:pt>
                <c:pt idx="45">
                  <c:v>10419</c:v>
                </c:pt>
                <c:pt idx="46">
                  <c:v>8801</c:v>
                </c:pt>
                <c:pt idx="47">
                  <c:v>8631</c:v>
                </c:pt>
                <c:pt idx="48">
                  <c:v>9682</c:v>
                </c:pt>
                <c:pt idx="49">
                  <c:v>9052</c:v>
                </c:pt>
                <c:pt idx="50">
                  <c:v>11477</c:v>
                </c:pt>
                <c:pt idx="51">
                  <c:v>8242</c:v>
                </c:pt>
                <c:pt idx="52">
                  <c:v>7674</c:v>
                </c:pt>
                <c:pt idx="53">
                  <c:v>10339</c:v>
                </c:pt>
                <c:pt idx="54">
                  <c:v>13919</c:v>
                </c:pt>
                <c:pt idx="55">
                  <c:v>10531</c:v>
                </c:pt>
                <c:pt idx="56">
                  <c:v>8435</c:v>
                </c:pt>
                <c:pt idx="57">
                  <c:v>9750</c:v>
                </c:pt>
                <c:pt idx="58">
                  <c:v>8477</c:v>
                </c:pt>
                <c:pt idx="59">
                  <c:v>9814</c:v>
                </c:pt>
                <c:pt idx="60">
                  <c:v>10684</c:v>
                </c:pt>
                <c:pt idx="61">
                  <c:v>11693</c:v>
                </c:pt>
                <c:pt idx="62">
                  <c:v>14439</c:v>
                </c:pt>
                <c:pt idx="63">
                  <c:v>9081</c:v>
                </c:pt>
                <c:pt idx="64">
                  <c:v>9781</c:v>
                </c:pt>
                <c:pt idx="65">
                  <c:v>10307</c:v>
                </c:pt>
                <c:pt idx="66">
                  <c:v>14800</c:v>
                </c:pt>
                <c:pt idx="67">
                  <c:v>7960</c:v>
                </c:pt>
                <c:pt idx="68">
                  <c:v>6858</c:v>
                </c:pt>
                <c:pt idx="69">
                  <c:v>9438</c:v>
                </c:pt>
                <c:pt idx="70">
                  <c:v>8487</c:v>
                </c:pt>
                <c:pt idx="71">
                  <c:v>10609</c:v>
                </c:pt>
                <c:pt idx="72">
                  <c:v>11282</c:v>
                </c:pt>
                <c:pt idx="73">
                  <c:v>12870</c:v>
                </c:pt>
                <c:pt idx="74">
                  <c:v>17811</c:v>
                </c:pt>
                <c:pt idx="75">
                  <c:v>12128</c:v>
                </c:pt>
                <c:pt idx="76">
                  <c:v>10161</c:v>
                </c:pt>
                <c:pt idx="77">
                  <c:v>16359</c:v>
                </c:pt>
                <c:pt idx="78">
                  <c:v>17796</c:v>
                </c:pt>
                <c:pt idx="79">
                  <c:v>11604</c:v>
                </c:pt>
                <c:pt idx="80">
                  <c:v>11517</c:v>
                </c:pt>
                <c:pt idx="81">
                  <c:v>15925</c:v>
                </c:pt>
                <c:pt idx="82">
                  <c:v>13532</c:v>
                </c:pt>
                <c:pt idx="83">
                  <c:v>14648</c:v>
                </c:pt>
                <c:pt idx="84">
                  <c:v>15697</c:v>
                </c:pt>
                <c:pt idx="85">
                  <c:v>16653</c:v>
                </c:pt>
                <c:pt idx="86">
                  <c:v>15411</c:v>
                </c:pt>
                <c:pt idx="87">
                  <c:v>13534</c:v>
                </c:pt>
                <c:pt idx="88">
                  <c:v>12454</c:v>
                </c:pt>
                <c:pt idx="89">
                  <c:v>16300</c:v>
                </c:pt>
                <c:pt idx="90">
                  <c:v>23378</c:v>
                </c:pt>
                <c:pt idx="91">
                  <c:v>16975</c:v>
                </c:pt>
                <c:pt idx="92">
                  <c:v>15135</c:v>
                </c:pt>
                <c:pt idx="93">
                  <c:v>19430</c:v>
                </c:pt>
                <c:pt idx="94">
                  <c:v>17534</c:v>
                </c:pt>
                <c:pt idx="95">
                  <c:v>17822</c:v>
                </c:pt>
                <c:pt idx="96">
                  <c:v>17740</c:v>
                </c:pt>
                <c:pt idx="97">
                  <c:v>17952</c:v>
                </c:pt>
                <c:pt idx="98">
                  <c:v>21552</c:v>
                </c:pt>
                <c:pt idx="99">
                  <c:v>15699</c:v>
                </c:pt>
                <c:pt idx="100">
                  <c:v>15059</c:v>
                </c:pt>
                <c:pt idx="101">
                  <c:v>23508</c:v>
                </c:pt>
                <c:pt idx="102">
                  <c:v>30519</c:v>
                </c:pt>
                <c:pt idx="103">
                  <c:v>16175</c:v>
                </c:pt>
                <c:pt idx="104">
                  <c:v>15315</c:v>
                </c:pt>
                <c:pt idx="105">
                  <c:v>17950</c:v>
                </c:pt>
                <c:pt idx="106">
                  <c:v>13534</c:v>
                </c:pt>
                <c:pt idx="107">
                  <c:v>15054</c:v>
                </c:pt>
              </c:numCache>
            </c:numRef>
          </c:val>
          <c:smooth val="0"/>
          <c:extLst>
            <c:ext xmlns:c16="http://schemas.microsoft.com/office/drawing/2014/chart" uri="{C3380CC4-5D6E-409C-BE32-E72D297353CC}">
              <c16:uniqueId val="{00000001-2140-4BDE-914B-992A96615FA3}"/>
            </c:ext>
          </c:extLst>
        </c:ser>
        <c:dLbls>
          <c:showLegendKey val="0"/>
          <c:showVal val="0"/>
          <c:showCatName val="0"/>
          <c:showSerName val="0"/>
          <c:showPercent val="0"/>
          <c:showBubbleSize val="0"/>
        </c:dLbls>
        <c:smooth val="0"/>
        <c:axId val="1134039312"/>
        <c:axId val="1134040976"/>
      </c:lineChart>
      <c:dateAx>
        <c:axId val="113403931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040976"/>
        <c:crosses val="autoZero"/>
        <c:auto val="1"/>
        <c:lblOffset val="100"/>
        <c:baseTimeUnit val="months"/>
      </c:dateAx>
      <c:valAx>
        <c:axId val="113404097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0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650485564304462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'Demand Data'!$C$1</c:f>
              <c:strCache>
                <c:ptCount val="1"/>
                <c:pt idx="0">
                  <c:v>Industry</c:v>
                </c:pt>
              </c:strCache>
            </c:strRef>
          </c:tx>
          <c:spPr>
            <a:ln w="28575" cap="rnd">
              <a:solidFill>
                <a:schemeClr val="accent1"/>
              </a:solidFill>
              <a:round/>
            </a:ln>
            <a:effectLst/>
          </c:spPr>
          <c:marker>
            <c:symbol val="none"/>
          </c:marker>
          <c:cat>
            <c:numRef>
              <c:f>'Demand Data'!$B$2:$B$109</c:f>
              <c:numCache>
                <c:formatCode>mmm\-yy</c:formatCode>
                <c:ptCount val="108"/>
                <c:pt idx="0">
                  <c:v>37712</c:v>
                </c:pt>
                <c:pt idx="1">
                  <c:v>37742</c:v>
                </c:pt>
                <c:pt idx="2">
                  <c:v>37773</c:v>
                </c:pt>
                <c:pt idx="3">
                  <c:v>37803</c:v>
                </c:pt>
                <c:pt idx="4">
                  <c:v>37834</c:v>
                </c:pt>
                <c:pt idx="5">
                  <c:v>37865</c:v>
                </c:pt>
                <c:pt idx="6">
                  <c:v>37895</c:v>
                </c:pt>
                <c:pt idx="7">
                  <c:v>37926</c:v>
                </c:pt>
                <c:pt idx="8">
                  <c:v>37956</c:v>
                </c:pt>
                <c:pt idx="9">
                  <c:v>37987</c:v>
                </c:pt>
                <c:pt idx="10">
                  <c:v>38018</c:v>
                </c:pt>
                <c:pt idx="11">
                  <c:v>38047</c:v>
                </c:pt>
                <c:pt idx="12">
                  <c:v>38078</c:v>
                </c:pt>
                <c:pt idx="13">
                  <c:v>38108</c:v>
                </c:pt>
                <c:pt idx="14">
                  <c:v>38139</c:v>
                </c:pt>
                <c:pt idx="15">
                  <c:v>38169</c:v>
                </c:pt>
                <c:pt idx="16">
                  <c:v>38200</c:v>
                </c:pt>
                <c:pt idx="17">
                  <c:v>38231</c:v>
                </c:pt>
                <c:pt idx="18">
                  <c:v>38261</c:v>
                </c:pt>
                <c:pt idx="19">
                  <c:v>38292</c:v>
                </c:pt>
                <c:pt idx="20">
                  <c:v>38322</c:v>
                </c:pt>
                <c:pt idx="21">
                  <c:v>38353</c:v>
                </c:pt>
                <c:pt idx="22">
                  <c:v>38384</c:v>
                </c:pt>
                <c:pt idx="23">
                  <c:v>38412</c:v>
                </c:pt>
                <c:pt idx="24">
                  <c:v>38443</c:v>
                </c:pt>
                <c:pt idx="25">
                  <c:v>38473</c:v>
                </c:pt>
                <c:pt idx="26">
                  <c:v>38504</c:v>
                </c:pt>
                <c:pt idx="27">
                  <c:v>38534</c:v>
                </c:pt>
                <c:pt idx="28">
                  <c:v>38565</c:v>
                </c:pt>
                <c:pt idx="29">
                  <c:v>38596</c:v>
                </c:pt>
                <c:pt idx="30">
                  <c:v>38626</c:v>
                </c:pt>
                <c:pt idx="31">
                  <c:v>38657</c:v>
                </c:pt>
                <c:pt idx="32">
                  <c:v>38687</c:v>
                </c:pt>
                <c:pt idx="33">
                  <c:v>38718</c:v>
                </c:pt>
                <c:pt idx="34">
                  <c:v>38749</c:v>
                </c:pt>
                <c:pt idx="35">
                  <c:v>38777</c:v>
                </c:pt>
                <c:pt idx="36">
                  <c:v>38808</c:v>
                </c:pt>
                <c:pt idx="37">
                  <c:v>38838</c:v>
                </c:pt>
                <c:pt idx="38">
                  <c:v>38869</c:v>
                </c:pt>
                <c:pt idx="39">
                  <c:v>38899</c:v>
                </c:pt>
                <c:pt idx="40">
                  <c:v>38930</c:v>
                </c:pt>
                <c:pt idx="41">
                  <c:v>38961</c:v>
                </c:pt>
                <c:pt idx="42">
                  <c:v>38991</c:v>
                </c:pt>
                <c:pt idx="43">
                  <c:v>39022</c:v>
                </c:pt>
                <c:pt idx="44">
                  <c:v>39052</c:v>
                </c:pt>
                <c:pt idx="45">
                  <c:v>39083</c:v>
                </c:pt>
                <c:pt idx="46">
                  <c:v>39114</c:v>
                </c:pt>
                <c:pt idx="47">
                  <c:v>39142</c:v>
                </c:pt>
                <c:pt idx="48">
                  <c:v>39173</c:v>
                </c:pt>
                <c:pt idx="49">
                  <c:v>39203</c:v>
                </c:pt>
                <c:pt idx="50">
                  <c:v>39234</c:v>
                </c:pt>
                <c:pt idx="51">
                  <c:v>39264</c:v>
                </c:pt>
                <c:pt idx="52">
                  <c:v>39295</c:v>
                </c:pt>
                <c:pt idx="53">
                  <c:v>39326</c:v>
                </c:pt>
                <c:pt idx="54">
                  <c:v>39356</c:v>
                </c:pt>
                <c:pt idx="55">
                  <c:v>39387</c:v>
                </c:pt>
                <c:pt idx="56">
                  <c:v>39417</c:v>
                </c:pt>
                <c:pt idx="57">
                  <c:v>39448</c:v>
                </c:pt>
                <c:pt idx="58">
                  <c:v>39479</c:v>
                </c:pt>
                <c:pt idx="59">
                  <c:v>39508</c:v>
                </c:pt>
                <c:pt idx="60">
                  <c:v>39539</c:v>
                </c:pt>
                <c:pt idx="61">
                  <c:v>39569</c:v>
                </c:pt>
                <c:pt idx="62">
                  <c:v>39600</c:v>
                </c:pt>
                <c:pt idx="63">
                  <c:v>39630</c:v>
                </c:pt>
                <c:pt idx="64">
                  <c:v>39661</c:v>
                </c:pt>
                <c:pt idx="65">
                  <c:v>39692</c:v>
                </c:pt>
                <c:pt idx="66">
                  <c:v>39722</c:v>
                </c:pt>
                <c:pt idx="67">
                  <c:v>39753</c:v>
                </c:pt>
                <c:pt idx="68">
                  <c:v>39783</c:v>
                </c:pt>
                <c:pt idx="69">
                  <c:v>39814</c:v>
                </c:pt>
                <c:pt idx="70">
                  <c:v>39845</c:v>
                </c:pt>
                <c:pt idx="71">
                  <c:v>39873</c:v>
                </c:pt>
                <c:pt idx="72">
                  <c:v>39904</c:v>
                </c:pt>
                <c:pt idx="73">
                  <c:v>39934</c:v>
                </c:pt>
                <c:pt idx="74">
                  <c:v>39965</c:v>
                </c:pt>
                <c:pt idx="75">
                  <c:v>39995</c:v>
                </c:pt>
                <c:pt idx="76">
                  <c:v>40026</c:v>
                </c:pt>
                <c:pt idx="77">
                  <c:v>40057</c:v>
                </c:pt>
                <c:pt idx="78">
                  <c:v>40087</c:v>
                </c:pt>
                <c:pt idx="79">
                  <c:v>40118</c:v>
                </c:pt>
                <c:pt idx="80">
                  <c:v>40148</c:v>
                </c:pt>
                <c:pt idx="81">
                  <c:v>40179</c:v>
                </c:pt>
                <c:pt idx="82">
                  <c:v>40210</c:v>
                </c:pt>
                <c:pt idx="83">
                  <c:v>40238</c:v>
                </c:pt>
                <c:pt idx="84">
                  <c:v>40269</c:v>
                </c:pt>
                <c:pt idx="85">
                  <c:v>40299</c:v>
                </c:pt>
                <c:pt idx="86">
                  <c:v>40330</c:v>
                </c:pt>
                <c:pt idx="87">
                  <c:v>40360</c:v>
                </c:pt>
                <c:pt idx="88">
                  <c:v>40391</c:v>
                </c:pt>
                <c:pt idx="89">
                  <c:v>40422</c:v>
                </c:pt>
                <c:pt idx="90">
                  <c:v>40452</c:v>
                </c:pt>
                <c:pt idx="91">
                  <c:v>40483</c:v>
                </c:pt>
                <c:pt idx="92">
                  <c:v>40513</c:v>
                </c:pt>
                <c:pt idx="93">
                  <c:v>40544</c:v>
                </c:pt>
                <c:pt idx="94">
                  <c:v>40575</c:v>
                </c:pt>
                <c:pt idx="95">
                  <c:v>40603</c:v>
                </c:pt>
                <c:pt idx="96">
                  <c:v>40634</c:v>
                </c:pt>
                <c:pt idx="97">
                  <c:v>40664</c:v>
                </c:pt>
                <c:pt idx="98">
                  <c:v>40695</c:v>
                </c:pt>
                <c:pt idx="99">
                  <c:v>40725</c:v>
                </c:pt>
                <c:pt idx="100">
                  <c:v>40756</c:v>
                </c:pt>
                <c:pt idx="101">
                  <c:v>40787</c:v>
                </c:pt>
                <c:pt idx="102">
                  <c:v>40817</c:v>
                </c:pt>
                <c:pt idx="103">
                  <c:v>40848</c:v>
                </c:pt>
                <c:pt idx="104">
                  <c:v>40878</c:v>
                </c:pt>
                <c:pt idx="105">
                  <c:v>40909</c:v>
                </c:pt>
                <c:pt idx="106">
                  <c:v>40940</c:v>
                </c:pt>
                <c:pt idx="107">
                  <c:v>40969</c:v>
                </c:pt>
              </c:numCache>
            </c:numRef>
          </c:cat>
          <c:val>
            <c:numRef>
              <c:f>'Demand Data'!$C$2:$C$109</c:f>
              <c:numCache>
                <c:formatCode>_-* #,##0_-;\-* #,##0_-;_-* "-"??_-;_-@_-</c:formatCode>
                <c:ptCount val="108"/>
                <c:pt idx="0">
                  <c:v>10281</c:v>
                </c:pt>
                <c:pt idx="1">
                  <c:v>11683</c:v>
                </c:pt>
                <c:pt idx="2">
                  <c:v>14042</c:v>
                </c:pt>
                <c:pt idx="3">
                  <c:v>10283</c:v>
                </c:pt>
                <c:pt idx="4">
                  <c:v>9522</c:v>
                </c:pt>
                <c:pt idx="5">
                  <c:v>14263</c:v>
                </c:pt>
                <c:pt idx="6">
                  <c:v>20264</c:v>
                </c:pt>
                <c:pt idx="7">
                  <c:v>15778</c:v>
                </c:pt>
                <c:pt idx="8">
                  <c:v>12758</c:v>
                </c:pt>
                <c:pt idx="9">
                  <c:v>14297</c:v>
                </c:pt>
                <c:pt idx="10">
                  <c:v>17521</c:v>
                </c:pt>
                <c:pt idx="11">
                  <c:v>24773</c:v>
                </c:pt>
                <c:pt idx="12">
                  <c:v>15714</c:v>
                </c:pt>
                <c:pt idx="13">
                  <c:v>17352</c:v>
                </c:pt>
                <c:pt idx="14">
                  <c:v>20901</c:v>
                </c:pt>
                <c:pt idx="15">
                  <c:v>12065</c:v>
                </c:pt>
                <c:pt idx="16">
                  <c:v>13452</c:v>
                </c:pt>
                <c:pt idx="17">
                  <c:v>22018</c:v>
                </c:pt>
                <c:pt idx="18">
                  <c:v>27631</c:v>
                </c:pt>
                <c:pt idx="19">
                  <c:v>21799</c:v>
                </c:pt>
                <c:pt idx="20">
                  <c:v>16209</c:v>
                </c:pt>
                <c:pt idx="21">
                  <c:v>16249</c:v>
                </c:pt>
                <c:pt idx="22">
                  <c:v>18867</c:v>
                </c:pt>
                <c:pt idx="23">
                  <c:v>23857</c:v>
                </c:pt>
                <c:pt idx="24">
                  <c:v>16828</c:v>
                </c:pt>
                <c:pt idx="25">
                  <c:v>19062</c:v>
                </c:pt>
                <c:pt idx="26">
                  <c:v>22724</c:v>
                </c:pt>
                <c:pt idx="27">
                  <c:v>15320</c:v>
                </c:pt>
                <c:pt idx="28">
                  <c:v>16936</c:v>
                </c:pt>
                <c:pt idx="29">
                  <c:v>21986</c:v>
                </c:pt>
                <c:pt idx="30">
                  <c:v>30998</c:v>
                </c:pt>
                <c:pt idx="31">
                  <c:v>22359</c:v>
                </c:pt>
                <c:pt idx="32">
                  <c:v>20860</c:v>
                </c:pt>
                <c:pt idx="33">
                  <c:v>24057</c:v>
                </c:pt>
                <c:pt idx="34">
                  <c:v>23506</c:v>
                </c:pt>
                <c:pt idx="35">
                  <c:v>27985</c:v>
                </c:pt>
                <c:pt idx="36">
                  <c:v>24416</c:v>
                </c:pt>
                <c:pt idx="37">
                  <c:v>24262</c:v>
                </c:pt>
                <c:pt idx="38">
                  <c:v>29924</c:v>
                </c:pt>
                <c:pt idx="39">
                  <c:v>21738</c:v>
                </c:pt>
                <c:pt idx="40">
                  <c:v>20417</c:v>
                </c:pt>
                <c:pt idx="41">
                  <c:v>33280</c:v>
                </c:pt>
                <c:pt idx="42">
                  <c:v>35817</c:v>
                </c:pt>
                <c:pt idx="43">
                  <c:v>26057</c:v>
                </c:pt>
                <c:pt idx="44">
                  <c:v>23742</c:v>
                </c:pt>
                <c:pt idx="45">
                  <c:v>26259</c:v>
                </c:pt>
                <c:pt idx="46">
                  <c:v>23995</c:v>
                </c:pt>
                <c:pt idx="47">
                  <c:v>28421</c:v>
                </c:pt>
                <c:pt idx="48">
                  <c:v>22357</c:v>
                </c:pt>
                <c:pt idx="49">
                  <c:v>23488</c:v>
                </c:pt>
                <c:pt idx="50">
                  <c:v>29631</c:v>
                </c:pt>
                <c:pt idx="51">
                  <c:v>20594</c:v>
                </c:pt>
                <c:pt idx="52">
                  <c:v>20051</c:v>
                </c:pt>
                <c:pt idx="53">
                  <c:v>27466</c:v>
                </c:pt>
                <c:pt idx="54">
                  <c:v>34778</c:v>
                </c:pt>
                <c:pt idx="55">
                  <c:v>25839</c:v>
                </c:pt>
                <c:pt idx="56">
                  <c:v>23053</c:v>
                </c:pt>
                <c:pt idx="57">
                  <c:v>23548</c:v>
                </c:pt>
                <c:pt idx="58">
                  <c:v>22619</c:v>
                </c:pt>
                <c:pt idx="59">
                  <c:v>28817</c:v>
                </c:pt>
                <c:pt idx="60">
                  <c:v>24644</c:v>
                </c:pt>
                <c:pt idx="61">
                  <c:v>27949</c:v>
                </c:pt>
                <c:pt idx="62">
                  <c:v>32737</c:v>
                </c:pt>
                <c:pt idx="63">
                  <c:v>21654</c:v>
                </c:pt>
                <c:pt idx="64">
                  <c:v>22718</c:v>
                </c:pt>
                <c:pt idx="65">
                  <c:v>28855</c:v>
                </c:pt>
                <c:pt idx="66">
                  <c:v>33205</c:v>
                </c:pt>
                <c:pt idx="67">
                  <c:v>20983</c:v>
                </c:pt>
                <c:pt idx="68">
                  <c:v>17751</c:v>
                </c:pt>
                <c:pt idx="69">
                  <c:v>22114</c:v>
                </c:pt>
                <c:pt idx="70">
                  <c:v>20025</c:v>
                </c:pt>
                <c:pt idx="71">
                  <c:v>31286</c:v>
                </c:pt>
                <c:pt idx="72">
                  <c:v>27039</c:v>
                </c:pt>
                <c:pt idx="73">
                  <c:v>31113</c:v>
                </c:pt>
                <c:pt idx="74">
                  <c:v>39396</c:v>
                </c:pt>
                <c:pt idx="75">
                  <c:v>27219</c:v>
                </c:pt>
                <c:pt idx="76">
                  <c:v>24434</c:v>
                </c:pt>
                <c:pt idx="77">
                  <c:v>41338</c:v>
                </c:pt>
                <c:pt idx="78">
                  <c:v>43171</c:v>
                </c:pt>
                <c:pt idx="79">
                  <c:v>27743</c:v>
                </c:pt>
                <c:pt idx="80">
                  <c:v>27424</c:v>
                </c:pt>
                <c:pt idx="81">
                  <c:v>35941</c:v>
                </c:pt>
                <c:pt idx="82">
                  <c:v>32140</c:v>
                </c:pt>
                <c:pt idx="83">
                  <c:v>43245</c:v>
                </c:pt>
                <c:pt idx="84">
                  <c:v>38301</c:v>
                </c:pt>
                <c:pt idx="85">
                  <c:v>40442</c:v>
                </c:pt>
                <c:pt idx="86">
                  <c:v>38356</c:v>
                </c:pt>
                <c:pt idx="87">
                  <c:v>31198</c:v>
                </c:pt>
                <c:pt idx="88">
                  <c:v>29763</c:v>
                </c:pt>
                <c:pt idx="89">
                  <c:v>42042</c:v>
                </c:pt>
                <c:pt idx="90">
                  <c:v>55946</c:v>
                </c:pt>
                <c:pt idx="91">
                  <c:v>37044</c:v>
                </c:pt>
                <c:pt idx="92">
                  <c:v>35298</c:v>
                </c:pt>
                <c:pt idx="93">
                  <c:v>42838</c:v>
                </c:pt>
                <c:pt idx="94">
                  <c:v>41784</c:v>
                </c:pt>
                <c:pt idx="95">
                  <c:v>45500</c:v>
                </c:pt>
                <c:pt idx="96">
                  <c:v>42513</c:v>
                </c:pt>
                <c:pt idx="97">
                  <c:v>41874</c:v>
                </c:pt>
                <c:pt idx="98">
                  <c:v>48716</c:v>
                </c:pt>
                <c:pt idx="99">
                  <c:v>38577</c:v>
                </c:pt>
                <c:pt idx="100">
                  <c:v>36407</c:v>
                </c:pt>
                <c:pt idx="101">
                  <c:v>56864</c:v>
                </c:pt>
                <c:pt idx="102">
                  <c:v>67886</c:v>
                </c:pt>
                <c:pt idx="103">
                  <c:v>39735</c:v>
                </c:pt>
                <c:pt idx="104">
                  <c:v>36604</c:v>
                </c:pt>
                <c:pt idx="105">
                  <c:v>42277</c:v>
                </c:pt>
                <c:pt idx="106">
                  <c:v>36701</c:v>
                </c:pt>
                <c:pt idx="107">
                  <c:v>43541</c:v>
                </c:pt>
              </c:numCache>
            </c:numRef>
          </c:val>
          <c:smooth val="0"/>
          <c:extLst>
            <c:ext xmlns:c16="http://schemas.microsoft.com/office/drawing/2014/chart" uri="{C3380CC4-5D6E-409C-BE32-E72D297353CC}">
              <c16:uniqueId val="{00000000-5E69-4812-A459-E0281F6A2A86}"/>
            </c:ext>
          </c:extLst>
        </c:ser>
        <c:ser>
          <c:idx val="1"/>
          <c:order val="1"/>
          <c:tx>
            <c:strRef>
              <c:f>'Demand Data'!$D$1</c:f>
              <c:strCache>
                <c:ptCount val="1"/>
                <c:pt idx="0">
                  <c:v>MMFD</c:v>
                </c:pt>
              </c:strCache>
            </c:strRef>
          </c:tx>
          <c:spPr>
            <a:ln w="28575" cap="rnd">
              <a:solidFill>
                <a:schemeClr val="accent2"/>
              </a:solidFill>
              <a:round/>
            </a:ln>
            <a:effectLst/>
          </c:spPr>
          <c:marker>
            <c:symbol val="none"/>
          </c:marker>
          <c:cat>
            <c:numRef>
              <c:f>'Demand Data'!$B$2:$B$109</c:f>
              <c:numCache>
                <c:formatCode>mmm\-yy</c:formatCode>
                <c:ptCount val="108"/>
                <c:pt idx="0">
                  <c:v>37712</c:v>
                </c:pt>
                <c:pt idx="1">
                  <c:v>37742</c:v>
                </c:pt>
                <c:pt idx="2">
                  <c:v>37773</c:v>
                </c:pt>
                <c:pt idx="3">
                  <c:v>37803</c:v>
                </c:pt>
                <c:pt idx="4">
                  <c:v>37834</c:v>
                </c:pt>
                <c:pt idx="5">
                  <c:v>37865</c:v>
                </c:pt>
                <c:pt idx="6">
                  <c:v>37895</c:v>
                </c:pt>
                <c:pt idx="7">
                  <c:v>37926</c:v>
                </c:pt>
                <c:pt idx="8">
                  <c:v>37956</c:v>
                </c:pt>
                <c:pt idx="9">
                  <c:v>37987</c:v>
                </c:pt>
                <c:pt idx="10">
                  <c:v>38018</c:v>
                </c:pt>
                <c:pt idx="11">
                  <c:v>38047</c:v>
                </c:pt>
                <c:pt idx="12">
                  <c:v>38078</c:v>
                </c:pt>
                <c:pt idx="13">
                  <c:v>38108</c:v>
                </c:pt>
                <c:pt idx="14">
                  <c:v>38139</c:v>
                </c:pt>
                <c:pt idx="15">
                  <c:v>38169</c:v>
                </c:pt>
                <c:pt idx="16">
                  <c:v>38200</c:v>
                </c:pt>
                <c:pt idx="17">
                  <c:v>38231</c:v>
                </c:pt>
                <c:pt idx="18">
                  <c:v>38261</c:v>
                </c:pt>
                <c:pt idx="19">
                  <c:v>38292</c:v>
                </c:pt>
                <c:pt idx="20">
                  <c:v>38322</c:v>
                </c:pt>
                <c:pt idx="21">
                  <c:v>38353</c:v>
                </c:pt>
                <c:pt idx="22">
                  <c:v>38384</c:v>
                </c:pt>
                <c:pt idx="23">
                  <c:v>38412</c:v>
                </c:pt>
                <c:pt idx="24">
                  <c:v>38443</c:v>
                </c:pt>
                <c:pt idx="25">
                  <c:v>38473</c:v>
                </c:pt>
                <c:pt idx="26">
                  <c:v>38504</c:v>
                </c:pt>
                <c:pt idx="27">
                  <c:v>38534</c:v>
                </c:pt>
                <c:pt idx="28">
                  <c:v>38565</c:v>
                </c:pt>
                <c:pt idx="29">
                  <c:v>38596</c:v>
                </c:pt>
                <c:pt idx="30">
                  <c:v>38626</c:v>
                </c:pt>
                <c:pt idx="31">
                  <c:v>38657</c:v>
                </c:pt>
                <c:pt idx="32">
                  <c:v>38687</c:v>
                </c:pt>
                <c:pt idx="33">
                  <c:v>38718</c:v>
                </c:pt>
                <c:pt idx="34">
                  <c:v>38749</c:v>
                </c:pt>
                <c:pt idx="35">
                  <c:v>38777</c:v>
                </c:pt>
                <c:pt idx="36">
                  <c:v>38808</c:v>
                </c:pt>
                <c:pt idx="37">
                  <c:v>38838</c:v>
                </c:pt>
                <c:pt idx="38">
                  <c:v>38869</c:v>
                </c:pt>
                <c:pt idx="39">
                  <c:v>38899</c:v>
                </c:pt>
                <c:pt idx="40">
                  <c:v>38930</c:v>
                </c:pt>
                <c:pt idx="41">
                  <c:v>38961</c:v>
                </c:pt>
                <c:pt idx="42">
                  <c:v>38991</c:v>
                </c:pt>
                <c:pt idx="43">
                  <c:v>39022</c:v>
                </c:pt>
                <c:pt idx="44">
                  <c:v>39052</c:v>
                </c:pt>
                <c:pt idx="45">
                  <c:v>39083</c:v>
                </c:pt>
                <c:pt idx="46">
                  <c:v>39114</c:v>
                </c:pt>
                <c:pt idx="47">
                  <c:v>39142</c:v>
                </c:pt>
                <c:pt idx="48">
                  <c:v>39173</c:v>
                </c:pt>
                <c:pt idx="49">
                  <c:v>39203</c:v>
                </c:pt>
                <c:pt idx="50">
                  <c:v>39234</c:v>
                </c:pt>
                <c:pt idx="51">
                  <c:v>39264</c:v>
                </c:pt>
                <c:pt idx="52">
                  <c:v>39295</c:v>
                </c:pt>
                <c:pt idx="53">
                  <c:v>39326</c:v>
                </c:pt>
                <c:pt idx="54">
                  <c:v>39356</c:v>
                </c:pt>
                <c:pt idx="55">
                  <c:v>39387</c:v>
                </c:pt>
                <c:pt idx="56">
                  <c:v>39417</c:v>
                </c:pt>
                <c:pt idx="57">
                  <c:v>39448</c:v>
                </c:pt>
                <c:pt idx="58">
                  <c:v>39479</c:v>
                </c:pt>
                <c:pt idx="59">
                  <c:v>39508</c:v>
                </c:pt>
                <c:pt idx="60">
                  <c:v>39539</c:v>
                </c:pt>
                <c:pt idx="61">
                  <c:v>39569</c:v>
                </c:pt>
                <c:pt idx="62">
                  <c:v>39600</c:v>
                </c:pt>
                <c:pt idx="63">
                  <c:v>39630</c:v>
                </c:pt>
                <c:pt idx="64">
                  <c:v>39661</c:v>
                </c:pt>
                <c:pt idx="65">
                  <c:v>39692</c:v>
                </c:pt>
                <c:pt idx="66">
                  <c:v>39722</c:v>
                </c:pt>
                <c:pt idx="67">
                  <c:v>39753</c:v>
                </c:pt>
                <c:pt idx="68">
                  <c:v>39783</c:v>
                </c:pt>
                <c:pt idx="69">
                  <c:v>39814</c:v>
                </c:pt>
                <c:pt idx="70">
                  <c:v>39845</c:v>
                </c:pt>
                <c:pt idx="71">
                  <c:v>39873</c:v>
                </c:pt>
                <c:pt idx="72">
                  <c:v>39904</c:v>
                </c:pt>
                <c:pt idx="73">
                  <c:v>39934</c:v>
                </c:pt>
                <c:pt idx="74">
                  <c:v>39965</c:v>
                </c:pt>
                <c:pt idx="75">
                  <c:v>39995</c:v>
                </c:pt>
                <c:pt idx="76">
                  <c:v>40026</c:v>
                </c:pt>
                <c:pt idx="77">
                  <c:v>40057</c:v>
                </c:pt>
                <c:pt idx="78">
                  <c:v>40087</c:v>
                </c:pt>
                <c:pt idx="79">
                  <c:v>40118</c:v>
                </c:pt>
                <c:pt idx="80">
                  <c:v>40148</c:v>
                </c:pt>
                <c:pt idx="81">
                  <c:v>40179</c:v>
                </c:pt>
                <c:pt idx="82">
                  <c:v>40210</c:v>
                </c:pt>
                <c:pt idx="83">
                  <c:v>40238</c:v>
                </c:pt>
                <c:pt idx="84">
                  <c:v>40269</c:v>
                </c:pt>
                <c:pt idx="85">
                  <c:v>40299</c:v>
                </c:pt>
                <c:pt idx="86">
                  <c:v>40330</c:v>
                </c:pt>
                <c:pt idx="87">
                  <c:v>40360</c:v>
                </c:pt>
                <c:pt idx="88">
                  <c:v>40391</c:v>
                </c:pt>
                <c:pt idx="89">
                  <c:v>40422</c:v>
                </c:pt>
                <c:pt idx="90">
                  <c:v>40452</c:v>
                </c:pt>
                <c:pt idx="91">
                  <c:v>40483</c:v>
                </c:pt>
                <c:pt idx="92">
                  <c:v>40513</c:v>
                </c:pt>
                <c:pt idx="93">
                  <c:v>40544</c:v>
                </c:pt>
                <c:pt idx="94">
                  <c:v>40575</c:v>
                </c:pt>
                <c:pt idx="95">
                  <c:v>40603</c:v>
                </c:pt>
                <c:pt idx="96">
                  <c:v>40634</c:v>
                </c:pt>
                <c:pt idx="97">
                  <c:v>40664</c:v>
                </c:pt>
                <c:pt idx="98">
                  <c:v>40695</c:v>
                </c:pt>
                <c:pt idx="99">
                  <c:v>40725</c:v>
                </c:pt>
                <c:pt idx="100">
                  <c:v>40756</c:v>
                </c:pt>
                <c:pt idx="101">
                  <c:v>40787</c:v>
                </c:pt>
                <c:pt idx="102">
                  <c:v>40817</c:v>
                </c:pt>
                <c:pt idx="103">
                  <c:v>40848</c:v>
                </c:pt>
                <c:pt idx="104">
                  <c:v>40878</c:v>
                </c:pt>
                <c:pt idx="105">
                  <c:v>40909</c:v>
                </c:pt>
                <c:pt idx="106">
                  <c:v>40940</c:v>
                </c:pt>
                <c:pt idx="107">
                  <c:v>40969</c:v>
                </c:pt>
              </c:numCache>
            </c:numRef>
          </c:cat>
          <c:val>
            <c:numRef>
              <c:f>'Demand Data'!$D$2:$D$109</c:f>
              <c:numCache>
                <c:formatCode>_-* #,##0_-;\-* #,##0_-;_-* "-"??_-;_-@_-</c:formatCode>
                <c:ptCount val="108"/>
                <c:pt idx="0">
                  <c:v>4698</c:v>
                </c:pt>
                <c:pt idx="1">
                  <c:v>4605</c:v>
                </c:pt>
                <c:pt idx="2">
                  <c:v>4859</c:v>
                </c:pt>
                <c:pt idx="3">
                  <c:v>4136</c:v>
                </c:pt>
                <c:pt idx="4">
                  <c:v>3872</c:v>
                </c:pt>
                <c:pt idx="5">
                  <c:v>5938</c:v>
                </c:pt>
                <c:pt idx="6">
                  <c:v>8790</c:v>
                </c:pt>
                <c:pt idx="7">
                  <c:v>6825</c:v>
                </c:pt>
                <c:pt idx="8">
                  <c:v>4858</c:v>
                </c:pt>
                <c:pt idx="9">
                  <c:v>5907</c:v>
                </c:pt>
                <c:pt idx="10">
                  <c:v>6386</c:v>
                </c:pt>
                <c:pt idx="11">
                  <c:v>9085</c:v>
                </c:pt>
                <c:pt idx="12">
                  <c:v>6492</c:v>
                </c:pt>
                <c:pt idx="13">
                  <c:v>6832</c:v>
                </c:pt>
                <c:pt idx="14">
                  <c:v>8867</c:v>
                </c:pt>
                <c:pt idx="15">
                  <c:v>4998</c:v>
                </c:pt>
                <c:pt idx="16">
                  <c:v>5305</c:v>
                </c:pt>
                <c:pt idx="17">
                  <c:v>7618</c:v>
                </c:pt>
                <c:pt idx="18">
                  <c:v>11443</c:v>
                </c:pt>
                <c:pt idx="19">
                  <c:v>8716</c:v>
                </c:pt>
                <c:pt idx="20">
                  <c:v>6119</c:v>
                </c:pt>
                <c:pt idx="21">
                  <c:v>7408</c:v>
                </c:pt>
                <c:pt idx="22">
                  <c:v>7493</c:v>
                </c:pt>
                <c:pt idx="23">
                  <c:v>8541</c:v>
                </c:pt>
                <c:pt idx="24">
                  <c:v>8029</c:v>
                </c:pt>
                <c:pt idx="25">
                  <c:v>8650</c:v>
                </c:pt>
                <c:pt idx="26">
                  <c:v>9960</c:v>
                </c:pt>
                <c:pt idx="27">
                  <c:v>7152</c:v>
                </c:pt>
                <c:pt idx="28">
                  <c:v>7322</c:v>
                </c:pt>
                <c:pt idx="29">
                  <c:v>9239</c:v>
                </c:pt>
                <c:pt idx="30">
                  <c:v>14123</c:v>
                </c:pt>
                <c:pt idx="31">
                  <c:v>9566</c:v>
                </c:pt>
                <c:pt idx="32">
                  <c:v>7341</c:v>
                </c:pt>
                <c:pt idx="33">
                  <c:v>9404</c:v>
                </c:pt>
                <c:pt idx="34">
                  <c:v>8613</c:v>
                </c:pt>
                <c:pt idx="35">
                  <c:v>9425</c:v>
                </c:pt>
                <c:pt idx="36">
                  <c:v>10905</c:v>
                </c:pt>
                <c:pt idx="37">
                  <c:v>9842</c:v>
                </c:pt>
                <c:pt idx="38">
                  <c:v>12259</c:v>
                </c:pt>
                <c:pt idx="39">
                  <c:v>9285</c:v>
                </c:pt>
                <c:pt idx="40">
                  <c:v>7950</c:v>
                </c:pt>
                <c:pt idx="41">
                  <c:v>11482</c:v>
                </c:pt>
                <c:pt idx="42">
                  <c:v>15817</c:v>
                </c:pt>
                <c:pt idx="43">
                  <c:v>10288</c:v>
                </c:pt>
                <c:pt idx="44">
                  <c:v>8743</c:v>
                </c:pt>
                <c:pt idx="45">
                  <c:v>10419</c:v>
                </c:pt>
                <c:pt idx="46">
                  <c:v>8801</c:v>
                </c:pt>
                <c:pt idx="47">
                  <c:v>8631</c:v>
                </c:pt>
                <c:pt idx="48">
                  <c:v>9682</c:v>
                </c:pt>
                <c:pt idx="49">
                  <c:v>9052</c:v>
                </c:pt>
                <c:pt idx="50">
                  <c:v>11477</c:v>
                </c:pt>
                <c:pt idx="51">
                  <c:v>8242</c:v>
                </c:pt>
                <c:pt idx="52">
                  <c:v>7674</c:v>
                </c:pt>
                <c:pt idx="53">
                  <c:v>10339</c:v>
                </c:pt>
                <c:pt idx="54">
                  <c:v>13919</c:v>
                </c:pt>
                <c:pt idx="55">
                  <c:v>10531</c:v>
                </c:pt>
                <c:pt idx="56">
                  <c:v>8435</c:v>
                </c:pt>
                <c:pt idx="57">
                  <c:v>9750</c:v>
                </c:pt>
                <c:pt idx="58">
                  <c:v>8477</c:v>
                </c:pt>
                <c:pt idx="59">
                  <c:v>9814</c:v>
                </c:pt>
                <c:pt idx="60">
                  <c:v>10684</c:v>
                </c:pt>
                <c:pt idx="61">
                  <c:v>11693</c:v>
                </c:pt>
                <c:pt idx="62">
                  <c:v>14439</c:v>
                </c:pt>
                <c:pt idx="63">
                  <c:v>9081</c:v>
                </c:pt>
                <c:pt idx="64">
                  <c:v>9781</c:v>
                </c:pt>
                <c:pt idx="65">
                  <c:v>10307</c:v>
                </c:pt>
                <c:pt idx="66">
                  <c:v>14800</c:v>
                </c:pt>
                <c:pt idx="67">
                  <c:v>7960</c:v>
                </c:pt>
                <c:pt idx="68">
                  <c:v>6858</c:v>
                </c:pt>
                <c:pt idx="69">
                  <c:v>9438</c:v>
                </c:pt>
                <c:pt idx="70">
                  <c:v>8487</c:v>
                </c:pt>
                <c:pt idx="71">
                  <c:v>10609</c:v>
                </c:pt>
                <c:pt idx="72">
                  <c:v>11282</c:v>
                </c:pt>
                <c:pt idx="73">
                  <c:v>12870</c:v>
                </c:pt>
                <c:pt idx="74">
                  <c:v>17811</c:v>
                </c:pt>
                <c:pt idx="75">
                  <c:v>12128</c:v>
                </c:pt>
                <c:pt idx="76">
                  <c:v>10161</c:v>
                </c:pt>
                <c:pt idx="77">
                  <c:v>16359</c:v>
                </c:pt>
                <c:pt idx="78">
                  <c:v>17796</c:v>
                </c:pt>
                <c:pt idx="79">
                  <c:v>11604</c:v>
                </c:pt>
                <c:pt idx="80">
                  <c:v>11517</c:v>
                </c:pt>
                <c:pt idx="81">
                  <c:v>15925</c:v>
                </c:pt>
                <c:pt idx="82">
                  <c:v>13532</c:v>
                </c:pt>
                <c:pt idx="83">
                  <c:v>14648</c:v>
                </c:pt>
                <c:pt idx="84">
                  <c:v>15697</c:v>
                </c:pt>
                <c:pt idx="85">
                  <c:v>16653</c:v>
                </c:pt>
                <c:pt idx="86">
                  <c:v>15411</c:v>
                </c:pt>
                <c:pt idx="87">
                  <c:v>13534</c:v>
                </c:pt>
                <c:pt idx="88">
                  <c:v>12454</c:v>
                </c:pt>
                <c:pt idx="89">
                  <c:v>16300</c:v>
                </c:pt>
                <c:pt idx="90">
                  <c:v>23378</c:v>
                </c:pt>
                <c:pt idx="91">
                  <c:v>16975</c:v>
                </c:pt>
                <c:pt idx="92">
                  <c:v>15135</c:v>
                </c:pt>
                <c:pt idx="93">
                  <c:v>19430</c:v>
                </c:pt>
                <c:pt idx="94">
                  <c:v>17534</c:v>
                </c:pt>
                <c:pt idx="95">
                  <c:v>17822</c:v>
                </c:pt>
                <c:pt idx="96">
                  <c:v>17740</c:v>
                </c:pt>
                <c:pt idx="97">
                  <c:v>17952</c:v>
                </c:pt>
                <c:pt idx="98">
                  <c:v>21552</c:v>
                </c:pt>
                <c:pt idx="99">
                  <c:v>15699</c:v>
                </c:pt>
                <c:pt idx="100">
                  <c:v>15059</c:v>
                </c:pt>
                <c:pt idx="101">
                  <c:v>23508</c:v>
                </c:pt>
                <c:pt idx="102">
                  <c:v>30519</c:v>
                </c:pt>
                <c:pt idx="103">
                  <c:v>16175</c:v>
                </c:pt>
                <c:pt idx="104">
                  <c:v>15315</c:v>
                </c:pt>
                <c:pt idx="105">
                  <c:v>17950</c:v>
                </c:pt>
                <c:pt idx="106">
                  <c:v>13534</c:v>
                </c:pt>
                <c:pt idx="107">
                  <c:v>15054</c:v>
                </c:pt>
              </c:numCache>
            </c:numRef>
          </c:val>
          <c:smooth val="0"/>
          <c:extLst>
            <c:ext xmlns:c16="http://schemas.microsoft.com/office/drawing/2014/chart" uri="{C3380CC4-5D6E-409C-BE32-E72D297353CC}">
              <c16:uniqueId val="{00000001-5E69-4812-A459-E0281F6A2A86}"/>
            </c:ext>
          </c:extLst>
        </c:ser>
        <c:dLbls>
          <c:showLegendKey val="0"/>
          <c:showVal val="0"/>
          <c:showCatName val="0"/>
          <c:showSerName val="0"/>
          <c:showPercent val="0"/>
          <c:showBubbleSize val="0"/>
        </c:dLbls>
        <c:marker val="1"/>
        <c:smooth val="0"/>
        <c:axId val="1134311248"/>
        <c:axId val="1134311664"/>
      </c:lineChart>
      <c:lineChart>
        <c:grouping val="standard"/>
        <c:varyColors val="0"/>
        <c:ser>
          <c:idx val="2"/>
          <c:order val="2"/>
          <c:tx>
            <c:strRef>
              <c:f>'Demand Data'!$E$1</c:f>
              <c:strCache>
                <c:ptCount val="1"/>
                <c:pt idx="0">
                  <c:v>Market share</c:v>
                </c:pt>
              </c:strCache>
            </c:strRef>
          </c:tx>
          <c:spPr>
            <a:ln w="28575" cap="rnd">
              <a:solidFill>
                <a:schemeClr val="accent3"/>
              </a:solidFill>
              <a:round/>
            </a:ln>
            <a:effectLst/>
          </c:spPr>
          <c:marker>
            <c:symbol val="none"/>
          </c:marker>
          <c:trendline>
            <c:spPr>
              <a:ln w="19050" cap="rnd">
                <a:solidFill>
                  <a:schemeClr val="accent3"/>
                </a:solidFill>
                <a:prstDash val="sysDot"/>
              </a:ln>
              <a:effectLst/>
            </c:spPr>
            <c:trendlineType val="linear"/>
            <c:dispRSqr val="0"/>
            <c:dispEq val="0"/>
          </c:trendline>
          <c:cat>
            <c:numRef>
              <c:f>'Demand Data'!$B$2:$B$109</c:f>
              <c:numCache>
                <c:formatCode>mmm\-yy</c:formatCode>
                <c:ptCount val="108"/>
                <c:pt idx="0">
                  <c:v>37712</c:v>
                </c:pt>
                <c:pt idx="1">
                  <c:v>37742</c:v>
                </c:pt>
                <c:pt idx="2">
                  <c:v>37773</c:v>
                </c:pt>
                <c:pt idx="3">
                  <c:v>37803</c:v>
                </c:pt>
                <c:pt idx="4">
                  <c:v>37834</c:v>
                </c:pt>
                <c:pt idx="5">
                  <c:v>37865</c:v>
                </c:pt>
                <c:pt idx="6">
                  <c:v>37895</c:v>
                </c:pt>
                <c:pt idx="7">
                  <c:v>37926</c:v>
                </c:pt>
                <c:pt idx="8">
                  <c:v>37956</c:v>
                </c:pt>
                <c:pt idx="9">
                  <c:v>37987</c:v>
                </c:pt>
                <c:pt idx="10">
                  <c:v>38018</c:v>
                </c:pt>
                <c:pt idx="11">
                  <c:v>38047</c:v>
                </c:pt>
                <c:pt idx="12">
                  <c:v>38078</c:v>
                </c:pt>
                <c:pt idx="13">
                  <c:v>38108</c:v>
                </c:pt>
                <c:pt idx="14">
                  <c:v>38139</c:v>
                </c:pt>
                <c:pt idx="15">
                  <c:v>38169</c:v>
                </c:pt>
                <c:pt idx="16">
                  <c:v>38200</c:v>
                </c:pt>
                <c:pt idx="17">
                  <c:v>38231</c:v>
                </c:pt>
                <c:pt idx="18">
                  <c:v>38261</c:v>
                </c:pt>
                <c:pt idx="19">
                  <c:v>38292</c:v>
                </c:pt>
                <c:pt idx="20">
                  <c:v>38322</c:v>
                </c:pt>
                <c:pt idx="21">
                  <c:v>38353</c:v>
                </c:pt>
                <c:pt idx="22">
                  <c:v>38384</c:v>
                </c:pt>
                <c:pt idx="23">
                  <c:v>38412</c:v>
                </c:pt>
                <c:pt idx="24">
                  <c:v>38443</c:v>
                </c:pt>
                <c:pt idx="25">
                  <c:v>38473</c:v>
                </c:pt>
                <c:pt idx="26">
                  <c:v>38504</c:v>
                </c:pt>
                <c:pt idx="27">
                  <c:v>38534</c:v>
                </c:pt>
                <c:pt idx="28">
                  <c:v>38565</c:v>
                </c:pt>
                <c:pt idx="29">
                  <c:v>38596</c:v>
                </c:pt>
                <c:pt idx="30">
                  <c:v>38626</c:v>
                </c:pt>
                <c:pt idx="31">
                  <c:v>38657</c:v>
                </c:pt>
                <c:pt idx="32">
                  <c:v>38687</c:v>
                </c:pt>
                <c:pt idx="33">
                  <c:v>38718</c:v>
                </c:pt>
                <c:pt idx="34">
                  <c:v>38749</c:v>
                </c:pt>
                <c:pt idx="35">
                  <c:v>38777</c:v>
                </c:pt>
                <c:pt idx="36">
                  <c:v>38808</c:v>
                </c:pt>
                <c:pt idx="37">
                  <c:v>38838</c:v>
                </c:pt>
                <c:pt idx="38">
                  <c:v>38869</c:v>
                </c:pt>
                <c:pt idx="39">
                  <c:v>38899</c:v>
                </c:pt>
                <c:pt idx="40">
                  <c:v>38930</c:v>
                </c:pt>
                <c:pt idx="41">
                  <c:v>38961</c:v>
                </c:pt>
                <c:pt idx="42">
                  <c:v>38991</c:v>
                </c:pt>
                <c:pt idx="43">
                  <c:v>39022</c:v>
                </c:pt>
                <c:pt idx="44">
                  <c:v>39052</c:v>
                </c:pt>
                <c:pt idx="45">
                  <c:v>39083</c:v>
                </c:pt>
                <c:pt idx="46">
                  <c:v>39114</c:v>
                </c:pt>
                <c:pt idx="47">
                  <c:v>39142</c:v>
                </c:pt>
                <c:pt idx="48">
                  <c:v>39173</c:v>
                </c:pt>
                <c:pt idx="49">
                  <c:v>39203</c:v>
                </c:pt>
                <c:pt idx="50">
                  <c:v>39234</c:v>
                </c:pt>
                <c:pt idx="51">
                  <c:v>39264</c:v>
                </c:pt>
                <c:pt idx="52">
                  <c:v>39295</c:v>
                </c:pt>
                <c:pt idx="53">
                  <c:v>39326</c:v>
                </c:pt>
                <c:pt idx="54">
                  <c:v>39356</c:v>
                </c:pt>
                <c:pt idx="55">
                  <c:v>39387</c:v>
                </c:pt>
                <c:pt idx="56">
                  <c:v>39417</c:v>
                </c:pt>
                <c:pt idx="57">
                  <c:v>39448</c:v>
                </c:pt>
                <c:pt idx="58">
                  <c:v>39479</c:v>
                </c:pt>
                <c:pt idx="59">
                  <c:v>39508</c:v>
                </c:pt>
                <c:pt idx="60">
                  <c:v>39539</c:v>
                </c:pt>
                <c:pt idx="61">
                  <c:v>39569</c:v>
                </c:pt>
                <c:pt idx="62">
                  <c:v>39600</c:v>
                </c:pt>
                <c:pt idx="63">
                  <c:v>39630</c:v>
                </c:pt>
                <c:pt idx="64">
                  <c:v>39661</c:v>
                </c:pt>
                <c:pt idx="65">
                  <c:v>39692</c:v>
                </c:pt>
                <c:pt idx="66">
                  <c:v>39722</c:v>
                </c:pt>
                <c:pt idx="67">
                  <c:v>39753</c:v>
                </c:pt>
                <c:pt idx="68">
                  <c:v>39783</c:v>
                </c:pt>
                <c:pt idx="69">
                  <c:v>39814</c:v>
                </c:pt>
                <c:pt idx="70">
                  <c:v>39845</c:v>
                </c:pt>
                <c:pt idx="71">
                  <c:v>39873</c:v>
                </c:pt>
                <c:pt idx="72">
                  <c:v>39904</c:v>
                </c:pt>
                <c:pt idx="73">
                  <c:v>39934</c:v>
                </c:pt>
                <c:pt idx="74">
                  <c:v>39965</c:v>
                </c:pt>
                <c:pt idx="75">
                  <c:v>39995</c:v>
                </c:pt>
                <c:pt idx="76">
                  <c:v>40026</c:v>
                </c:pt>
                <c:pt idx="77">
                  <c:v>40057</c:v>
                </c:pt>
                <c:pt idx="78">
                  <c:v>40087</c:v>
                </c:pt>
                <c:pt idx="79">
                  <c:v>40118</c:v>
                </c:pt>
                <c:pt idx="80">
                  <c:v>40148</c:v>
                </c:pt>
                <c:pt idx="81">
                  <c:v>40179</c:v>
                </c:pt>
                <c:pt idx="82">
                  <c:v>40210</c:v>
                </c:pt>
                <c:pt idx="83">
                  <c:v>40238</c:v>
                </c:pt>
                <c:pt idx="84">
                  <c:v>40269</c:v>
                </c:pt>
                <c:pt idx="85">
                  <c:v>40299</c:v>
                </c:pt>
                <c:pt idx="86">
                  <c:v>40330</c:v>
                </c:pt>
                <c:pt idx="87">
                  <c:v>40360</c:v>
                </c:pt>
                <c:pt idx="88">
                  <c:v>40391</c:v>
                </c:pt>
                <c:pt idx="89">
                  <c:v>40422</c:v>
                </c:pt>
                <c:pt idx="90">
                  <c:v>40452</c:v>
                </c:pt>
                <c:pt idx="91">
                  <c:v>40483</c:v>
                </c:pt>
                <c:pt idx="92">
                  <c:v>40513</c:v>
                </c:pt>
                <c:pt idx="93">
                  <c:v>40544</c:v>
                </c:pt>
                <c:pt idx="94">
                  <c:v>40575</c:v>
                </c:pt>
                <c:pt idx="95">
                  <c:v>40603</c:v>
                </c:pt>
                <c:pt idx="96">
                  <c:v>40634</c:v>
                </c:pt>
                <c:pt idx="97">
                  <c:v>40664</c:v>
                </c:pt>
                <c:pt idx="98">
                  <c:v>40695</c:v>
                </c:pt>
                <c:pt idx="99">
                  <c:v>40725</c:v>
                </c:pt>
                <c:pt idx="100">
                  <c:v>40756</c:v>
                </c:pt>
                <c:pt idx="101">
                  <c:v>40787</c:v>
                </c:pt>
                <c:pt idx="102">
                  <c:v>40817</c:v>
                </c:pt>
                <c:pt idx="103">
                  <c:v>40848</c:v>
                </c:pt>
                <c:pt idx="104">
                  <c:v>40878</c:v>
                </c:pt>
                <c:pt idx="105">
                  <c:v>40909</c:v>
                </c:pt>
                <c:pt idx="106">
                  <c:v>40940</c:v>
                </c:pt>
                <c:pt idx="107">
                  <c:v>40969</c:v>
                </c:pt>
              </c:numCache>
            </c:numRef>
          </c:cat>
          <c:val>
            <c:numRef>
              <c:f>'Demand Data'!$E$2:$E$109</c:f>
              <c:numCache>
                <c:formatCode>_-* #,##0_-;\-* #,##0_-;_-* "-"??_-;_-@_-</c:formatCode>
                <c:ptCount val="108"/>
                <c:pt idx="0">
                  <c:v>45.695943974321565</c:v>
                </c:pt>
                <c:pt idx="1">
                  <c:v>39.416245827270387</c:v>
                </c:pt>
                <c:pt idx="2">
                  <c:v>34.603332858567157</c:v>
                </c:pt>
                <c:pt idx="3">
                  <c:v>40.221725177477389</c:v>
                </c:pt>
                <c:pt idx="4">
                  <c:v>40.663726107960514</c:v>
                </c:pt>
                <c:pt idx="5">
                  <c:v>41.632195190352661</c:v>
                </c:pt>
                <c:pt idx="6">
                  <c:v>43.377418081326489</c:v>
                </c:pt>
                <c:pt idx="7">
                  <c:v>43.256433007985798</c:v>
                </c:pt>
                <c:pt idx="8">
                  <c:v>38.078068662799815</c:v>
                </c:pt>
                <c:pt idx="9">
                  <c:v>41.316360075540324</c:v>
                </c:pt>
                <c:pt idx="10">
                  <c:v>36.447691341818391</c:v>
                </c:pt>
                <c:pt idx="11">
                  <c:v>36.672990756065069</c:v>
                </c:pt>
                <c:pt idx="12">
                  <c:v>41.313478426880494</c:v>
                </c:pt>
                <c:pt idx="13">
                  <c:v>39.372982941447674</c:v>
                </c:pt>
                <c:pt idx="14">
                  <c:v>42.423807473326633</c:v>
                </c:pt>
                <c:pt idx="15">
                  <c:v>41.425611272275177</c:v>
                </c:pt>
                <c:pt idx="16">
                  <c:v>39.436515016354448</c:v>
                </c:pt>
                <c:pt idx="17">
                  <c:v>34.59896448360432</c:v>
                </c:pt>
                <c:pt idx="18">
                  <c:v>41.413629618906299</c:v>
                </c:pt>
                <c:pt idx="19">
                  <c:v>39.983485480985365</c:v>
                </c:pt>
                <c:pt idx="20">
                  <c:v>37.750632364735644</c:v>
                </c:pt>
                <c:pt idx="21">
                  <c:v>45.590497876792419</c:v>
                </c:pt>
                <c:pt idx="22">
                  <c:v>39.714846027455344</c:v>
                </c:pt>
                <c:pt idx="23">
                  <c:v>35.800813178522027</c:v>
                </c:pt>
                <c:pt idx="24">
                  <c:v>47.712146422628955</c:v>
                </c:pt>
                <c:pt idx="25">
                  <c:v>45.378239429230931</c:v>
                </c:pt>
                <c:pt idx="26">
                  <c:v>43.83031156486534</c:v>
                </c:pt>
                <c:pt idx="27">
                  <c:v>46.684073107049606</c:v>
                </c:pt>
                <c:pt idx="28">
                  <c:v>43.233349078885212</c:v>
                </c:pt>
                <c:pt idx="29">
                  <c:v>42.022195942872735</c:v>
                </c:pt>
                <c:pt idx="30">
                  <c:v>45.561003935737787</c:v>
                </c:pt>
                <c:pt idx="31">
                  <c:v>42.783666532492511</c:v>
                </c:pt>
                <c:pt idx="32">
                  <c:v>35.191754554170664</c:v>
                </c:pt>
                <c:pt idx="33">
                  <c:v>39.090493411481063</c:v>
                </c:pt>
                <c:pt idx="34">
                  <c:v>36.64170849995746</c:v>
                </c:pt>
                <c:pt idx="35">
                  <c:v>33.678756476683937</c:v>
                </c:pt>
                <c:pt idx="36">
                  <c:v>44.663335517693312</c:v>
                </c:pt>
                <c:pt idx="37">
                  <c:v>40.565493364108484</c:v>
                </c:pt>
                <c:pt idx="38">
                  <c:v>40.967116695628924</c:v>
                </c:pt>
                <c:pt idx="39">
                  <c:v>42.713221087496549</c:v>
                </c:pt>
                <c:pt idx="40">
                  <c:v>38.938139785472892</c:v>
                </c:pt>
                <c:pt idx="41">
                  <c:v>34.501201923076927</c:v>
                </c:pt>
                <c:pt idx="42">
                  <c:v>44.160594131278444</c:v>
                </c:pt>
                <c:pt idx="43">
                  <c:v>39.482672602371721</c:v>
                </c:pt>
                <c:pt idx="44">
                  <c:v>36.825035801533147</c:v>
                </c:pt>
                <c:pt idx="45">
                  <c:v>39.677824745801438</c:v>
                </c:pt>
                <c:pt idx="46">
                  <c:v>36.678474682225463</c:v>
                </c:pt>
                <c:pt idx="47">
                  <c:v>30.368389571091797</c:v>
                </c:pt>
                <c:pt idx="48">
                  <c:v>43.306347005412178</c:v>
                </c:pt>
                <c:pt idx="49">
                  <c:v>38.538828337874662</c:v>
                </c:pt>
                <c:pt idx="50">
                  <c:v>38.733083594883738</c:v>
                </c:pt>
                <c:pt idx="51">
                  <c:v>40.021365446246485</c:v>
                </c:pt>
                <c:pt idx="52">
                  <c:v>38.272405366315894</c:v>
                </c:pt>
                <c:pt idx="53">
                  <c:v>37.64290395397947</c:v>
                </c:pt>
                <c:pt idx="54">
                  <c:v>40.02242797170625</c:v>
                </c:pt>
                <c:pt idx="55">
                  <c:v>40.756221215991332</c:v>
                </c:pt>
                <c:pt idx="56">
                  <c:v>36.58959788313885</c:v>
                </c:pt>
                <c:pt idx="57">
                  <c:v>41.404790215729577</c:v>
                </c:pt>
                <c:pt idx="58">
                  <c:v>37.477342057562225</c:v>
                </c:pt>
                <c:pt idx="59">
                  <c:v>34.056286219939622</c:v>
                </c:pt>
                <c:pt idx="60">
                  <c:v>43.353351728615486</c:v>
                </c:pt>
                <c:pt idx="61">
                  <c:v>41.836917242119576</c:v>
                </c:pt>
                <c:pt idx="62">
                  <c:v>44.106057366282798</c:v>
                </c:pt>
                <c:pt idx="63">
                  <c:v>41.936824605153781</c:v>
                </c:pt>
                <c:pt idx="64">
                  <c:v>43.053966018135398</c:v>
                </c:pt>
                <c:pt idx="65">
                  <c:v>35.719979206376713</c:v>
                </c:pt>
                <c:pt idx="66">
                  <c:v>44.571600662550821</c:v>
                </c:pt>
                <c:pt idx="67">
                  <c:v>37.935471572225133</c:v>
                </c:pt>
                <c:pt idx="68">
                  <c:v>38.634443129964509</c:v>
                </c:pt>
                <c:pt idx="69">
                  <c:v>42.678845979922222</c:v>
                </c:pt>
                <c:pt idx="70">
                  <c:v>42.382022471910112</c:v>
                </c:pt>
                <c:pt idx="71">
                  <c:v>33.909735984146259</c:v>
                </c:pt>
                <c:pt idx="72">
                  <c:v>41.724915862273015</c:v>
                </c:pt>
                <c:pt idx="73">
                  <c:v>41.365345675441134</c:v>
                </c:pt>
                <c:pt idx="74">
                  <c:v>45.210173621687481</c:v>
                </c:pt>
                <c:pt idx="75">
                  <c:v>44.557110841691468</c:v>
                </c:pt>
                <c:pt idx="76">
                  <c:v>41.585495620856186</c:v>
                </c:pt>
                <c:pt idx="77">
                  <c:v>39.573757801538534</c:v>
                </c:pt>
                <c:pt idx="78">
                  <c:v>41.222116698709783</c:v>
                </c:pt>
                <c:pt idx="79">
                  <c:v>41.826767112424754</c:v>
                </c:pt>
                <c:pt idx="80">
                  <c:v>41.996061843640611</c:v>
                </c:pt>
                <c:pt idx="81">
                  <c:v>44.308728193428124</c:v>
                </c:pt>
                <c:pt idx="82">
                  <c:v>42.103298070939637</c:v>
                </c:pt>
                <c:pt idx="83">
                  <c:v>33.872123944964741</c:v>
                </c:pt>
                <c:pt idx="84">
                  <c:v>40.983264144539305</c:v>
                </c:pt>
                <c:pt idx="85">
                  <c:v>41.177488749320013</c:v>
                </c:pt>
                <c:pt idx="86">
                  <c:v>40.178850766503281</c:v>
                </c:pt>
                <c:pt idx="87">
                  <c:v>43.380985960638505</c:v>
                </c:pt>
                <c:pt idx="88">
                  <c:v>41.843900144474681</c:v>
                </c:pt>
                <c:pt idx="89">
                  <c:v>38.770753056467342</c:v>
                </c:pt>
                <c:pt idx="90">
                  <c:v>41.786722911378831</c:v>
                </c:pt>
                <c:pt idx="91">
                  <c:v>45.823885109599395</c:v>
                </c:pt>
                <c:pt idx="92">
                  <c:v>42.87778344382118</c:v>
                </c:pt>
                <c:pt idx="93">
                  <c:v>45.356926093655161</c:v>
                </c:pt>
                <c:pt idx="94">
                  <c:v>41.963430978364926</c:v>
                </c:pt>
                <c:pt idx="95">
                  <c:v>39.169230769230765</c:v>
                </c:pt>
                <c:pt idx="96">
                  <c:v>41.728412485592642</c:v>
                </c:pt>
                <c:pt idx="97">
                  <c:v>42.87147155752973</c:v>
                </c:pt>
                <c:pt idx="98">
                  <c:v>44.240085392889398</c:v>
                </c:pt>
                <c:pt idx="99">
                  <c:v>40.695232910801771</c:v>
                </c:pt>
                <c:pt idx="100">
                  <c:v>41.362924712280609</c:v>
                </c:pt>
                <c:pt idx="101">
                  <c:v>41.340742824985931</c:v>
                </c:pt>
                <c:pt idx="102">
                  <c:v>44.956250184132223</c:v>
                </c:pt>
                <c:pt idx="103">
                  <c:v>40.707185101296083</c:v>
                </c:pt>
                <c:pt idx="104">
                  <c:v>41.839689651404214</c:v>
                </c:pt>
                <c:pt idx="105">
                  <c:v>42.458074130141682</c:v>
                </c:pt>
                <c:pt idx="106">
                  <c:v>36.876379390207354</c:v>
                </c:pt>
                <c:pt idx="107">
                  <c:v>34.574309271720907</c:v>
                </c:pt>
              </c:numCache>
            </c:numRef>
          </c:val>
          <c:smooth val="0"/>
          <c:extLst>
            <c:ext xmlns:c16="http://schemas.microsoft.com/office/drawing/2014/chart" uri="{C3380CC4-5D6E-409C-BE32-E72D297353CC}">
              <c16:uniqueId val="{00000002-5E69-4812-A459-E0281F6A2A86}"/>
            </c:ext>
          </c:extLst>
        </c:ser>
        <c:dLbls>
          <c:showLegendKey val="0"/>
          <c:showVal val="0"/>
          <c:showCatName val="0"/>
          <c:showSerName val="0"/>
          <c:showPercent val="0"/>
          <c:showBubbleSize val="0"/>
        </c:dLbls>
        <c:marker val="1"/>
        <c:smooth val="0"/>
        <c:axId val="1246401568"/>
        <c:axId val="1246401984"/>
      </c:lineChart>
      <c:dateAx>
        <c:axId val="113431124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311664"/>
        <c:crosses val="autoZero"/>
        <c:auto val="1"/>
        <c:lblOffset val="100"/>
        <c:baseTimeUnit val="months"/>
      </c:dateAx>
      <c:valAx>
        <c:axId val="113431166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311248"/>
        <c:crosses val="autoZero"/>
        <c:crossBetween val="between"/>
      </c:valAx>
      <c:valAx>
        <c:axId val="1246401984"/>
        <c:scaling>
          <c:orientation val="minMax"/>
        </c:scaling>
        <c:delete val="0"/>
        <c:axPos val="r"/>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401568"/>
        <c:crosses val="max"/>
        <c:crossBetween val="between"/>
      </c:valAx>
      <c:dateAx>
        <c:axId val="1246401568"/>
        <c:scaling>
          <c:orientation val="minMax"/>
        </c:scaling>
        <c:delete val="1"/>
        <c:axPos val="b"/>
        <c:numFmt formatCode="mmm\-yy" sourceLinked="1"/>
        <c:majorTickMark val="out"/>
        <c:minorTickMark val="none"/>
        <c:tickLblPos val="nextTo"/>
        <c:crossAx val="1246401984"/>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'Demand Data'!$F$1</c:f>
              <c:strCache>
                <c:ptCount val="1"/>
                <c:pt idx="0">
                  <c:v>Munbai</c:v>
                </c:pt>
              </c:strCache>
            </c:strRef>
          </c:tx>
          <c:spPr>
            <a:ln w="28575" cap="rnd">
              <a:solidFill>
                <a:schemeClr val="accent1"/>
              </a:solidFill>
              <a:round/>
            </a:ln>
            <a:effectLst/>
          </c:spPr>
          <c:marker>
            <c:symbol val="none"/>
          </c:marker>
          <c:cat>
            <c:numRef>
              <c:f>'Demand Data'!$B$2:$B$109</c:f>
              <c:numCache>
                <c:formatCode>mmm\-yy</c:formatCode>
                <c:ptCount val="108"/>
                <c:pt idx="0">
                  <c:v>37712</c:v>
                </c:pt>
                <c:pt idx="1">
                  <c:v>37742</c:v>
                </c:pt>
                <c:pt idx="2">
                  <c:v>37773</c:v>
                </c:pt>
                <c:pt idx="3">
                  <c:v>37803</c:v>
                </c:pt>
                <c:pt idx="4">
                  <c:v>37834</c:v>
                </c:pt>
                <c:pt idx="5">
                  <c:v>37865</c:v>
                </c:pt>
                <c:pt idx="6">
                  <c:v>37895</c:v>
                </c:pt>
                <c:pt idx="7">
                  <c:v>37926</c:v>
                </c:pt>
                <c:pt idx="8">
                  <c:v>37956</c:v>
                </c:pt>
                <c:pt idx="9">
                  <c:v>37987</c:v>
                </c:pt>
                <c:pt idx="10">
                  <c:v>38018</c:v>
                </c:pt>
                <c:pt idx="11">
                  <c:v>38047</c:v>
                </c:pt>
                <c:pt idx="12">
                  <c:v>38078</c:v>
                </c:pt>
                <c:pt idx="13">
                  <c:v>38108</c:v>
                </c:pt>
                <c:pt idx="14">
                  <c:v>38139</c:v>
                </c:pt>
                <c:pt idx="15">
                  <c:v>38169</c:v>
                </c:pt>
                <c:pt idx="16">
                  <c:v>38200</c:v>
                </c:pt>
                <c:pt idx="17">
                  <c:v>38231</c:v>
                </c:pt>
                <c:pt idx="18">
                  <c:v>38261</c:v>
                </c:pt>
                <c:pt idx="19">
                  <c:v>38292</c:v>
                </c:pt>
                <c:pt idx="20">
                  <c:v>38322</c:v>
                </c:pt>
                <c:pt idx="21">
                  <c:v>38353</c:v>
                </c:pt>
                <c:pt idx="22">
                  <c:v>38384</c:v>
                </c:pt>
                <c:pt idx="23">
                  <c:v>38412</c:v>
                </c:pt>
                <c:pt idx="24">
                  <c:v>38443</c:v>
                </c:pt>
                <c:pt idx="25">
                  <c:v>38473</c:v>
                </c:pt>
                <c:pt idx="26">
                  <c:v>38504</c:v>
                </c:pt>
                <c:pt idx="27">
                  <c:v>38534</c:v>
                </c:pt>
                <c:pt idx="28">
                  <c:v>38565</c:v>
                </c:pt>
                <c:pt idx="29">
                  <c:v>38596</c:v>
                </c:pt>
                <c:pt idx="30">
                  <c:v>38626</c:v>
                </c:pt>
                <c:pt idx="31">
                  <c:v>38657</c:v>
                </c:pt>
                <c:pt idx="32">
                  <c:v>38687</c:v>
                </c:pt>
                <c:pt idx="33">
                  <c:v>38718</c:v>
                </c:pt>
                <c:pt idx="34">
                  <c:v>38749</c:v>
                </c:pt>
                <c:pt idx="35">
                  <c:v>38777</c:v>
                </c:pt>
                <c:pt idx="36">
                  <c:v>38808</c:v>
                </c:pt>
                <c:pt idx="37">
                  <c:v>38838</c:v>
                </c:pt>
                <c:pt idx="38">
                  <c:v>38869</c:v>
                </c:pt>
                <c:pt idx="39">
                  <c:v>38899</c:v>
                </c:pt>
                <c:pt idx="40">
                  <c:v>38930</c:v>
                </c:pt>
                <c:pt idx="41">
                  <c:v>38961</c:v>
                </c:pt>
                <c:pt idx="42">
                  <c:v>38991</c:v>
                </c:pt>
                <c:pt idx="43">
                  <c:v>39022</c:v>
                </c:pt>
                <c:pt idx="44">
                  <c:v>39052</c:v>
                </c:pt>
                <c:pt idx="45">
                  <c:v>39083</c:v>
                </c:pt>
                <c:pt idx="46">
                  <c:v>39114</c:v>
                </c:pt>
                <c:pt idx="47">
                  <c:v>39142</c:v>
                </c:pt>
                <c:pt idx="48">
                  <c:v>39173</c:v>
                </c:pt>
                <c:pt idx="49">
                  <c:v>39203</c:v>
                </c:pt>
                <c:pt idx="50">
                  <c:v>39234</c:v>
                </c:pt>
                <c:pt idx="51">
                  <c:v>39264</c:v>
                </c:pt>
                <c:pt idx="52">
                  <c:v>39295</c:v>
                </c:pt>
                <c:pt idx="53">
                  <c:v>39326</c:v>
                </c:pt>
                <c:pt idx="54">
                  <c:v>39356</c:v>
                </c:pt>
                <c:pt idx="55">
                  <c:v>39387</c:v>
                </c:pt>
                <c:pt idx="56">
                  <c:v>39417</c:v>
                </c:pt>
                <c:pt idx="57">
                  <c:v>39448</c:v>
                </c:pt>
                <c:pt idx="58">
                  <c:v>39479</c:v>
                </c:pt>
                <c:pt idx="59">
                  <c:v>39508</c:v>
                </c:pt>
                <c:pt idx="60">
                  <c:v>39539</c:v>
                </c:pt>
                <c:pt idx="61">
                  <c:v>39569</c:v>
                </c:pt>
                <c:pt idx="62">
                  <c:v>39600</c:v>
                </c:pt>
                <c:pt idx="63">
                  <c:v>39630</c:v>
                </c:pt>
                <c:pt idx="64">
                  <c:v>39661</c:v>
                </c:pt>
                <c:pt idx="65">
                  <c:v>39692</c:v>
                </c:pt>
                <c:pt idx="66">
                  <c:v>39722</c:v>
                </c:pt>
                <c:pt idx="67">
                  <c:v>39753</c:v>
                </c:pt>
                <c:pt idx="68">
                  <c:v>39783</c:v>
                </c:pt>
                <c:pt idx="69">
                  <c:v>39814</c:v>
                </c:pt>
                <c:pt idx="70">
                  <c:v>39845</c:v>
                </c:pt>
                <c:pt idx="71">
                  <c:v>39873</c:v>
                </c:pt>
                <c:pt idx="72">
                  <c:v>39904</c:v>
                </c:pt>
                <c:pt idx="73">
                  <c:v>39934</c:v>
                </c:pt>
                <c:pt idx="74">
                  <c:v>39965</c:v>
                </c:pt>
                <c:pt idx="75">
                  <c:v>39995</c:v>
                </c:pt>
                <c:pt idx="76">
                  <c:v>40026</c:v>
                </c:pt>
                <c:pt idx="77">
                  <c:v>40057</c:v>
                </c:pt>
                <c:pt idx="78">
                  <c:v>40087</c:v>
                </c:pt>
                <c:pt idx="79">
                  <c:v>40118</c:v>
                </c:pt>
                <c:pt idx="80">
                  <c:v>40148</c:v>
                </c:pt>
                <c:pt idx="81">
                  <c:v>40179</c:v>
                </c:pt>
                <c:pt idx="82">
                  <c:v>40210</c:v>
                </c:pt>
                <c:pt idx="83">
                  <c:v>40238</c:v>
                </c:pt>
                <c:pt idx="84">
                  <c:v>40269</c:v>
                </c:pt>
                <c:pt idx="85">
                  <c:v>40299</c:v>
                </c:pt>
                <c:pt idx="86">
                  <c:v>40330</c:v>
                </c:pt>
                <c:pt idx="87">
                  <c:v>40360</c:v>
                </c:pt>
                <c:pt idx="88">
                  <c:v>40391</c:v>
                </c:pt>
                <c:pt idx="89">
                  <c:v>40422</c:v>
                </c:pt>
                <c:pt idx="90">
                  <c:v>40452</c:v>
                </c:pt>
                <c:pt idx="91">
                  <c:v>40483</c:v>
                </c:pt>
                <c:pt idx="92">
                  <c:v>40513</c:v>
                </c:pt>
                <c:pt idx="93">
                  <c:v>40544</c:v>
                </c:pt>
                <c:pt idx="94">
                  <c:v>40575</c:v>
                </c:pt>
                <c:pt idx="95">
                  <c:v>40603</c:v>
                </c:pt>
                <c:pt idx="96">
                  <c:v>40634</c:v>
                </c:pt>
                <c:pt idx="97">
                  <c:v>40664</c:v>
                </c:pt>
                <c:pt idx="98">
                  <c:v>40695</c:v>
                </c:pt>
                <c:pt idx="99">
                  <c:v>40725</c:v>
                </c:pt>
                <c:pt idx="100">
                  <c:v>40756</c:v>
                </c:pt>
                <c:pt idx="101">
                  <c:v>40787</c:v>
                </c:pt>
                <c:pt idx="102">
                  <c:v>40817</c:v>
                </c:pt>
                <c:pt idx="103">
                  <c:v>40848</c:v>
                </c:pt>
                <c:pt idx="104">
                  <c:v>40878</c:v>
                </c:pt>
                <c:pt idx="105">
                  <c:v>40909</c:v>
                </c:pt>
                <c:pt idx="106">
                  <c:v>40940</c:v>
                </c:pt>
                <c:pt idx="107">
                  <c:v>40969</c:v>
                </c:pt>
              </c:numCache>
            </c:numRef>
          </c:cat>
          <c:val>
            <c:numRef>
              <c:f>'Demand Data'!$F$2:$F$109</c:f>
              <c:numCache>
                <c:formatCode>_-* #,##0_-;\-* #,##0_-;_-* "-"??_-;_-@_-</c:formatCode>
                <c:ptCount val="108"/>
                <c:pt idx="0">
                  <c:v>1128</c:v>
                </c:pt>
                <c:pt idx="1">
                  <c:v>1105</c:v>
                </c:pt>
                <c:pt idx="2">
                  <c:v>1166</c:v>
                </c:pt>
                <c:pt idx="3">
                  <c:v>993</c:v>
                </c:pt>
                <c:pt idx="4">
                  <c:v>968</c:v>
                </c:pt>
                <c:pt idx="5">
                  <c:v>1485</c:v>
                </c:pt>
                <c:pt idx="6">
                  <c:v>2285</c:v>
                </c:pt>
                <c:pt idx="7">
                  <c:v>1775</c:v>
                </c:pt>
                <c:pt idx="8">
                  <c:v>1215</c:v>
                </c:pt>
                <c:pt idx="9">
                  <c:v>1536</c:v>
                </c:pt>
                <c:pt idx="10">
                  <c:v>1597</c:v>
                </c:pt>
                <c:pt idx="11">
                  <c:v>2362</c:v>
                </c:pt>
                <c:pt idx="12">
                  <c:v>1753</c:v>
                </c:pt>
                <c:pt idx="13">
                  <c:v>1708</c:v>
                </c:pt>
                <c:pt idx="14">
                  <c:v>2394</c:v>
                </c:pt>
                <c:pt idx="15">
                  <c:v>1250</c:v>
                </c:pt>
                <c:pt idx="16">
                  <c:v>1220</c:v>
                </c:pt>
                <c:pt idx="17">
                  <c:v>1828</c:v>
                </c:pt>
                <c:pt idx="18">
                  <c:v>2975</c:v>
                </c:pt>
                <c:pt idx="19">
                  <c:v>2353</c:v>
                </c:pt>
                <c:pt idx="20">
                  <c:v>1469</c:v>
                </c:pt>
                <c:pt idx="21">
                  <c:v>1778</c:v>
                </c:pt>
                <c:pt idx="22">
                  <c:v>2023</c:v>
                </c:pt>
                <c:pt idx="23">
                  <c:v>2306</c:v>
                </c:pt>
                <c:pt idx="24">
                  <c:v>1847</c:v>
                </c:pt>
                <c:pt idx="25">
                  <c:v>2336</c:v>
                </c:pt>
                <c:pt idx="26">
                  <c:v>2390</c:v>
                </c:pt>
                <c:pt idx="27">
                  <c:v>1645</c:v>
                </c:pt>
                <c:pt idx="28">
                  <c:v>1831</c:v>
                </c:pt>
                <c:pt idx="29">
                  <c:v>2125</c:v>
                </c:pt>
                <c:pt idx="30">
                  <c:v>3531</c:v>
                </c:pt>
                <c:pt idx="31">
                  <c:v>2296</c:v>
                </c:pt>
                <c:pt idx="32">
                  <c:v>1909</c:v>
                </c:pt>
                <c:pt idx="33">
                  <c:v>2445</c:v>
                </c:pt>
                <c:pt idx="34">
                  <c:v>2067</c:v>
                </c:pt>
                <c:pt idx="35">
                  <c:v>2168</c:v>
                </c:pt>
                <c:pt idx="36">
                  <c:v>2508</c:v>
                </c:pt>
                <c:pt idx="37">
                  <c:v>2362</c:v>
                </c:pt>
                <c:pt idx="38">
                  <c:v>3065</c:v>
                </c:pt>
                <c:pt idx="39">
                  <c:v>2414</c:v>
                </c:pt>
                <c:pt idx="40">
                  <c:v>1908</c:v>
                </c:pt>
                <c:pt idx="41">
                  <c:v>2985</c:v>
                </c:pt>
                <c:pt idx="42">
                  <c:v>4271</c:v>
                </c:pt>
                <c:pt idx="43">
                  <c:v>2366</c:v>
                </c:pt>
                <c:pt idx="44">
                  <c:v>2011</c:v>
                </c:pt>
                <c:pt idx="45">
                  <c:v>2709</c:v>
                </c:pt>
                <c:pt idx="46">
                  <c:v>2288</c:v>
                </c:pt>
                <c:pt idx="47">
                  <c:v>2330</c:v>
                </c:pt>
                <c:pt idx="48">
                  <c:v>2324</c:v>
                </c:pt>
                <c:pt idx="49">
                  <c:v>2172</c:v>
                </c:pt>
                <c:pt idx="50">
                  <c:v>2869</c:v>
                </c:pt>
                <c:pt idx="51">
                  <c:v>2225</c:v>
                </c:pt>
                <c:pt idx="52">
                  <c:v>1765</c:v>
                </c:pt>
                <c:pt idx="53">
                  <c:v>2792</c:v>
                </c:pt>
                <c:pt idx="54">
                  <c:v>3201</c:v>
                </c:pt>
                <c:pt idx="55">
                  <c:v>2527</c:v>
                </c:pt>
                <c:pt idx="56">
                  <c:v>2109</c:v>
                </c:pt>
                <c:pt idx="57">
                  <c:v>2535</c:v>
                </c:pt>
                <c:pt idx="58">
                  <c:v>2204</c:v>
                </c:pt>
                <c:pt idx="59">
                  <c:v>2552</c:v>
                </c:pt>
                <c:pt idx="60">
                  <c:v>2671</c:v>
                </c:pt>
                <c:pt idx="61">
                  <c:v>2923</c:v>
                </c:pt>
                <c:pt idx="62">
                  <c:v>3465</c:v>
                </c:pt>
                <c:pt idx="63">
                  <c:v>2089</c:v>
                </c:pt>
                <c:pt idx="64">
                  <c:v>2250</c:v>
                </c:pt>
                <c:pt idx="65">
                  <c:v>2783</c:v>
                </c:pt>
                <c:pt idx="66">
                  <c:v>3552</c:v>
                </c:pt>
                <c:pt idx="67">
                  <c:v>1831</c:v>
                </c:pt>
                <c:pt idx="68">
                  <c:v>1783</c:v>
                </c:pt>
                <c:pt idx="69">
                  <c:v>2360</c:v>
                </c:pt>
                <c:pt idx="70">
                  <c:v>2037</c:v>
                </c:pt>
                <c:pt idx="71">
                  <c:v>2546</c:v>
                </c:pt>
                <c:pt idx="72">
                  <c:v>2821</c:v>
                </c:pt>
                <c:pt idx="73">
                  <c:v>3218</c:v>
                </c:pt>
                <c:pt idx="74">
                  <c:v>4453</c:v>
                </c:pt>
                <c:pt idx="75">
                  <c:v>2789</c:v>
                </c:pt>
                <c:pt idx="76">
                  <c:v>2439</c:v>
                </c:pt>
                <c:pt idx="77">
                  <c:v>4253</c:v>
                </c:pt>
                <c:pt idx="78">
                  <c:v>4271</c:v>
                </c:pt>
                <c:pt idx="79">
                  <c:v>2901</c:v>
                </c:pt>
                <c:pt idx="80">
                  <c:v>2994</c:v>
                </c:pt>
                <c:pt idx="81">
                  <c:v>4300</c:v>
                </c:pt>
                <c:pt idx="82">
                  <c:v>3248</c:v>
                </c:pt>
                <c:pt idx="83">
                  <c:v>3955</c:v>
                </c:pt>
                <c:pt idx="84">
                  <c:v>3610</c:v>
                </c:pt>
                <c:pt idx="85">
                  <c:v>4330</c:v>
                </c:pt>
                <c:pt idx="86">
                  <c:v>4161</c:v>
                </c:pt>
                <c:pt idx="87">
                  <c:v>3248</c:v>
                </c:pt>
                <c:pt idx="88">
                  <c:v>3114</c:v>
                </c:pt>
                <c:pt idx="89">
                  <c:v>4401</c:v>
                </c:pt>
                <c:pt idx="90">
                  <c:v>6078</c:v>
                </c:pt>
                <c:pt idx="91">
                  <c:v>4583</c:v>
                </c:pt>
                <c:pt idx="92">
                  <c:v>3481</c:v>
                </c:pt>
                <c:pt idx="93">
                  <c:v>4663</c:v>
                </c:pt>
                <c:pt idx="94">
                  <c:v>4384</c:v>
                </c:pt>
                <c:pt idx="95">
                  <c:v>4812</c:v>
                </c:pt>
                <c:pt idx="96">
                  <c:v>4612</c:v>
                </c:pt>
                <c:pt idx="97">
                  <c:v>4847</c:v>
                </c:pt>
                <c:pt idx="98">
                  <c:v>5604</c:v>
                </c:pt>
                <c:pt idx="99">
                  <c:v>3611</c:v>
                </c:pt>
                <c:pt idx="100">
                  <c:v>3464</c:v>
                </c:pt>
                <c:pt idx="101">
                  <c:v>5642</c:v>
                </c:pt>
                <c:pt idx="102">
                  <c:v>7325</c:v>
                </c:pt>
                <c:pt idx="103">
                  <c:v>3720</c:v>
                </c:pt>
                <c:pt idx="104">
                  <c:v>3982</c:v>
                </c:pt>
                <c:pt idx="105">
                  <c:v>4847</c:v>
                </c:pt>
                <c:pt idx="106">
                  <c:v>3113</c:v>
                </c:pt>
                <c:pt idx="107">
                  <c:v>3914</c:v>
                </c:pt>
              </c:numCache>
            </c:numRef>
          </c:val>
          <c:smooth val="0"/>
          <c:extLst>
            <c:ext xmlns:c16="http://schemas.microsoft.com/office/drawing/2014/chart" uri="{C3380CC4-5D6E-409C-BE32-E72D297353CC}">
              <c16:uniqueId val="{00000000-2315-47CD-8125-6877E05736CA}"/>
            </c:ext>
          </c:extLst>
        </c:ser>
        <c:ser>
          <c:idx val="1"/>
          <c:order val="1"/>
          <c:tx>
            <c:strRef>
              <c:f>'Demand Data'!$G$1</c:f>
              <c:strCache>
                <c:ptCount val="1"/>
                <c:pt idx="0">
                  <c:v>Jaipur</c:v>
                </c:pt>
              </c:strCache>
            </c:strRef>
          </c:tx>
          <c:spPr>
            <a:ln w="28575" cap="rnd">
              <a:solidFill>
                <a:schemeClr val="accent2"/>
              </a:solidFill>
              <a:round/>
            </a:ln>
            <a:effectLst/>
          </c:spPr>
          <c:marker>
            <c:symbol val="none"/>
          </c:marker>
          <c:cat>
            <c:numRef>
              <c:f>'Demand Data'!$B$2:$B$109</c:f>
              <c:numCache>
                <c:formatCode>mmm\-yy</c:formatCode>
                <c:ptCount val="108"/>
                <c:pt idx="0">
                  <c:v>37712</c:v>
                </c:pt>
                <c:pt idx="1">
                  <c:v>37742</c:v>
                </c:pt>
                <c:pt idx="2">
                  <c:v>37773</c:v>
                </c:pt>
                <c:pt idx="3">
                  <c:v>37803</c:v>
                </c:pt>
                <c:pt idx="4">
                  <c:v>37834</c:v>
                </c:pt>
                <c:pt idx="5">
                  <c:v>37865</c:v>
                </c:pt>
                <c:pt idx="6">
                  <c:v>37895</c:v>
                </c:pt>
                <c:pt idx="7">
                  <c:v>37926</c:v>
                </c:pt>
                <c:pt idx="8">
                  <c:v>37956</c:v>
                </c:pt>
                <c:pt idx="9">
                  <c:v>37987</c:v>
                </c:pt>
                <c:pt idx="10">
                  <c:v>38018</c:v>
                </c:pt>
                <c:pt idx="11">
                  <c:v>38047</c:v>
                </c:pt>
                <c:pt idx="12">
                  <c:v>38078</c:v>
                </c:pt>
                <c:pt idx="13">
                  <c:v>38108</c:v>
                </c:pt>
                <c:pt idx="14">
                  <c:v>38139</c:v>
                </c:pt>
                <c:pt idx="15">
                  <c:v>38169</c:v>
                </c:pt>
                <c:pt idx="16">
                  <c:v>38200</c:v>
                </c:pt>
                <c:pt idx="17">
                  <c:v>38231</c:v>
                </c:pt>
                <c:pt idx="18">
                  <c:v>38261</c:v>
                </c:pt>
                <c:pt idx="19">
                  <c:v>38292</c:v>
                </c:pt>
                <c:pt idx="20">
                  <c:v>38322</c:v>
                </c:pt>
                <c:pt idx="21">
                  <c:v>38353</c:v>
                </c:pt>
                <c:pt idx="22">
                  <c:v>38384</c:v>
                </c:pt>
                <c:pt idx="23">
                  <c:v>38412</c:v>
                </c:pt>
                <c:pt idx="24">
                  <c:v>38443</c:v>
                </c:pt>
                <c:pt idx="25">
                  <c:v>38473</c:v>
                </c:pt>
                <c:pt idx="26">
                  <c:v>38504</c:v>
                </c:pt>
                <c:pt idx="27">
                  <c:v>38534</c:v>
                </c:pt>
                <c:pt idx="28">
                  <c:v>38565</c:v>
                </c:pt>
                <c:pt idx="29">
                  <c:v>38596</c:v>
                </c:pt>
                <c:pt idx="30">
                  <c:v>38626</c:v>
                </c:pt>
                <c:pt idx="31">
                  <c:v>38657</c:v>
                </c:pt>
                <c:pt idx="32">
                  <c:v>38687</c:v>
                </c:pt>
                <c:pt idx="33">
                  <c:v>38718</c:v>
                </c:pt>
                <c:pt idx="34">
                  <c:v>38749</c:v>
                </c:pt>
                <c:pt idx="35">
                  <c:v>38777</c:v>
                </c:pt>
                <c:pt idx="36">
                  <c:v>38808</c:v>
                </c:pt>
                <c:pt idx="37">
                  <c:v>38838</c:v>
                </c:pt>
                <c:pt idx="38">
                  <c:v>38869</c:v>
                </c:pt>
                <c:pt idx="39">
                  <c:v>38899</c:v>
                </c:pt>
                <c:pt idx="40">
                  <c:v>38930</c:v>
                </c:pt>
                <c:pt idx="41">
                  <c:v>38961</c:v>
                </c:pt>
                <c:pt idx="42">
                  <c:v>38991</c:v>
                </c:pt>
                <c:pt idx="43">
                  <c:v>39022</c:v>
                </c:pt>
                <c:pt idx="44">
                  <c:v>39052</c:v>
                </c:pt>
                <c:pt idx="45">
                  <c:v>39083</c:v>
                </c:pt>
                <c:pt idx="46">
                  <c:v>39114</c:v>
                </c:pt>
                <c:pt idx="47">
                  <c:v>39142</c:v>
                </c:pt>
                <c:pt idx="48">
                  <c:v>39173</c:v>
                </c:pt>
                <c:pt idx="49">
                  <c:v>39203</c:v>
                </c:pt>
                <c:pt idx="50">
                  <c:v>39234</c:v>
                </c:pt>
                <c:pt idx="51">
                  <c:v>39264</c:v>
                </c:pt>
                <c:pt idx="52">
                  <c:v>39295</c:v>
                </c:pt>
                <c:pt idx="53">
                  <c:v>39326</c:v>
                </c:pt>
                <c:pt idx="54">
                  <c:v>39356</c:v>
                </c:pt>
                <c:pt idx="55">
                  <c:v>39387</c:v>
                </c:pt>
                <c:pt idx="56">
                  <c:v>39417</c:v>
                </c:pt>
                <c:pt idx="57">
                  <c:v>39448</c:v>
                </c:pt>
                <c:pt idx="58">
                  <c:v>39479</c:v>
                </c:pt>
                <c:pt idx="59">
                  <c:v>39508</c:v>
                </c:pt>
                <c:pt idx="60">
                  <c:v>39539</c:v>
                </c:pt>
                <c:pt idx="61">
                  <c:v>39569</c:v>
                </c:pt>
                <c:pt idx="62">
                  <c:v>39600</c:v>
                </c:pt>
                <c:pt idx="63">
                  <c:v>39630</c:v>
                </c:pt>
                <c:pt idx="64">
                  <c:v>39661</c:v>
                </c:pt>
                <c:pt idx="65">
                  <c:v>39692</c:v>
                </c:pt>
                <c:pt idx="66">
                  <c:v>39722</c:v>
                </c:pt>
                <c:pt idx="67">
                  <c:v>39753</c:v>
                </c:pt>
                <c:pt idx="68">
                  <c:v>39783</c:v>
                </c:pt>
                <c:pt idx="69">
                  <c:v>39814</c:v>
                </c:pt>
                <c:pt idx="70">
                  <c:v>39845</c:v>
                </c:pt>
                <c:pt idx="71">
                  <c:v>39873</c:v>
                </c:pt>
                <c:pt idx="72">
                  <c:v>39904</c:v>
                </c:pt>
                <c:pt idx="73">
                  <c:v>39934</c:v>
                </c:pt>
                <c:pt idx="74">
                  <c:v>39965</c:v>
                </c:pt>
                <c:pt idx="75">
                  <c:v>39995</c:v>
                </c:pt>
                <c:pt idx="76">
                  <c:v>40026</c:v>
                </c:pt>
                <c:pt idx="77">
                  <c:v>40057</c:v>
                </c:pt>
                <c:pt idx="78">
                  <c:v>40087</c:v>
                </c:pt>
                <c:pt idx="79">
                  <c:v>40118</c:v>
                </c:pt>
                <c:pt idx="80">
                  <c:v>40148</c:v>
                </c:pt>
                <c:pt idx="81">
                  <c:v>40179</c:v>
                </c:pt>
                <c:pt idx="82">
                  <c:v>40210</c:v>
                </c:pt>
                <c:pt idx="83">
                  <c:v>40238</c:v>
                </c:pt>
                <c:pt idx="84">
                  <c:v>40269</c:v>
                </c:pt>
                <c:pt idx="85">
                  <c:v>40299</c:v>
                </c:pt>
                <c:pt idx="86">
                  <c:v>40330</c:v>
                </c:pt>
                <c:pt idx="87">
                  <c:v>40360</c:v>
                </c:pt>
                <c:pt idx="88">
                  <c:v>40391</c:v>
                </c:pt>
                <c:pt idx="89">
                  <c:v>40422</c:v>
                </c:pt>
                <c:pt idx="90">
                  <c:v>40452</c:v>
                </c:pt>
                <c:pt idx="91">
                  <c:v>40483</c:v>
                </c:pt>
                <c:pt idx="92">
                  <c:v>40513</c:v>
                </c:pt>
                <c:pt idx="93">
                  <c:v>40544</c:v>
                </c:pt>
                <c:pt idx="94">
                  <c:v>40575</c:v>
                </c:pt>
                <c:pt idx="95">
                  <c:v>40603</c:v>
                </c:pt>
                <c:pt idx="96">
                  <c:v>40634</c:v>
                </c:pt>
                <c:pt idx="97">
                  <c:v>40664</c:v>
                </c:pt>
                <c:pt idx="98">
                  <c:v>40695</c:v>
                </c:pt>
                <c:pt idx="99">
                  <c:v>40725</c:v>
                </c:pt>
                <c:pt idx="100">
                  <c:v>40756</c:v>
                </c:pt>
                <c:pt idx="101">
                  <c:v>40787</c:v>
                </c:pt>
                <c:pt idx="102">
                  <c:v>40817</c:v>
                </c:pt>
                <c:pt idx="103">
                  <c:v>40848</c:v>
                </c:pt>
                <c:pt idx="104">
                  <c:v>40878</c:v>
                </c:pt>
                <c:pt idx="105">
                  <c:v>40909</c:v>
                </c:pt>
                <c:pt idx="106">
                  <c:v>40940</c:v>
                </c:pt>
                <c:pt idx="107">
                  <c:v>40969</c:v>
                </c:pt>
              </c:numCache>
            </c:numRef>
          </c:cat>
          <c:val>
            <c:numRef>
              <c:f>'Demand Data'!$G$2:$G$109</c:f>
              <c:numCache>
                <c:formatCode>_-* #,##0_-;\-* #,##0_-;_-* "-"??_-;_-@_-</c:formatCode>
                <c:ptCount val="108"/>
                <c:pt idx="0">
                  <c:v>1221</c:v>
                </c:pt>
                <c:pt idx="1">
                  <c:v>1243</c:v>
                </c:pt>
                <c:pt idx="2">
                  <c:v>1118</c:v>
                </c:pt>
                <c:pt idx="3">
                  <c:v>1117</c:v>
                </c:pt>
                <c:pt idx="4">
                  <c:v>891</c:v>
                </c:pt>
                <c:pt idx="5">
                  <c:v>1425</c:v>
                </c:pt>
                <c:pt idx="6">
                  <c:v>2285</c:v>
                </c:pt>
                <c:pt idx="7">
                  <c:v>1775</c:v>
                </c:pt>
                <c:pt idx="8">
                  <c:v>1215</c:v>
                </c:pt>
                <c:pt idx="9">
                  <c:v>1595</c:v>
                </c:pt>
                <c:pt idx="10">
                  <c:v>1660</c:v>
                </c:pt>
                <c:pt idx="11">
                  <c:v>2453</c:v>
                </c:pt>
                <c:pt idx="12">
                  <c:v>1493</c:v>
                </c:pt>
                <c:pt idx="13">
                  <c:v>1845</c:v>
                </c:pt>
                <c:pt idx="14">
                  <c:v>2394</c:v>
                </c:pt>
                <c:pt idx="15">
                  <c:v>1200</c:v>
                </c:pt>
                <c:pt idx="16">
                  <c:v>1379</c:v>
                </c:pt>
                <c:pt idx="17">
                  <c:v>1752</c:v>
                </c:pt>
                <c:pt idx="18">
                  <c:v>2861</c:v>
                </c:pt>
                <c:pt idx="19">
                  <c:v>2266</c:v>
                </c:pt>
                <c:pt idx="20">
                  <c:v>1469</c:v>
                </c:pt>
                <c:pt idx="21">
                  <c:v>1926</c:v>
                </c:pt>
                <c:pt idx="22">
                  <c:v>1948</c:v>
                </c:pt>
                <c:pt idx="23">
                  <c:v>2050</c:v>
                </c:pt>
                <c:pt idx="24">
                  <c:v>2168</c:v>
                </c:pt>
                <c:pt idx="25">
                  <c:v>2336</c:v>
                </c:pt>
                <c:pt idx="26">
                  <c:v>2590</c:v>
                </c:pt>
                <c:pt idx="27">
                  <c:v>1860</c:v>
                </c:pt>
                <c:pt idx="28">
                  <c:v>1831</c:v>
                </c:pt>
                <c:pt idx="29">
                  <c:v>2402</c:v>
                </c:pt>
                <c:pt idx="30">
                  <c:v>3813</c:v>
                </c:pt>
                <c:pt idx="31">
                  <c:v>2296</c:v>
                </c:pt>
                <c:pt idx="32">
                  <c:v>1835</c:v>
                </c:pt>
                <c:pt idx="33">
                  <c:v>2257</c:v>
                </c:pt>
                <c:pt idx="34">
                  <c:v>1981</c:v>
                </c:pt>
                <c:pt idx="35">
                  <c:v>2168</c:v>
                </c:pt>
                <c:pt idx="36">
                  <c:v>2617</c:v>
                </c:pt>
                <c:pt idx="37">
                  <c:v>2559</c:v>
                </c:pt>
                <c:pt idx="38">
                  <c:v>3187</c:v>
                </c:pt>
                <c:pt idx="39">
                  <c:v>2414</c:v>
                </c:pt>
                <c:pt idx="40">
                  <c:v>1908</c:v>
                </c:pt>
                <c:pt idx="41">
                  <c:v>2641</c:v>
                </c:pt>
                <c:pt idx="42">
                  <c:v>4112</c:v>
                </c:pt>
                <c:pt idx="43">
                  <c:v>2469</c:v>
                </c:pt>
                <c:pt idx="44">
                  <c:v>2273</c:v>
                </c:pt>
                <c:pt idx="45">
                  <c:v>2396</c:v>
                </c:pt>
                <c:pt idx="46">
                  <c:v>2288</c:v>
                </c:pt>
                <c:pt idx="47">
                  <c:v>2158</c:v>
                </c:pt>
                <c:pt idx="48">
                  <c:v>2421</c:v>
                </c:pt>
                <c:pt idx="49">
                  <c:v>2444</c:v>
                </c:pt>
                <c:pt idx="50">
                  <c:v>3099</c:v>
                </c:pt>
                <c:pt idx="51">
                  <c:v>2225</c:v>
                </c:pt>
                <c:pt idx="52">
                  <c:v>1842</c:v>
                </c:pt>
                <c:pt idx="53">
                  <c:v>2378</c:v>
                </c:pt>
                <c:pt idx="54">
                  <c:v>3619</c:v>
                </c:pt>
                <c:pt idx="55">
                  <c:v>2738</c:v>
                </c:pt>
                <c:pt idx="56">
                  <c:v>2109</c:v>
                </c:pt>
                <c:pt idx="57">
                  <c:v>2438</c:v>
                </c:pt>
                <c:pt idx="58">
                  <c:v>1950</c:v>
                </c:pt>
                <c:pt idx="59">
                  <c:v>2454</c:v>
                </c:pt>
                <c:pt idx="60">
                  <c:v>2778</c:v>
                </c:pt>
                <c:pt idx="61">
                  <c:v>3157</c:v>
                </c:pt>
                <c:pt idx="62">
                  <c:v>3610</c:v>
                </c:pt>
                <c:pt idx="63">
                  <c:v>2089</c:v>
                </c:pt>
                <c:pt idx="64">
                  <c:v>2445</c:v>
                </c:pt>
                <c:pt idx="65">
                  <c:v>2577</c:v>
                </c:pt>
                <c:pt idx="66">
                  <c:v>3996</c:v>
                </c:pt>
                <c:pt idx="67">
                  <c:v>2070</c:v>
                </c:pt>
                <c:pt idx="68">
                  <c:v>1783</c:v>
                </c:pt>
                <c:pt idx="69">
                  <c:v>2171</c:v>
                </c:pt>
                <c:pt idx="70">
                  <c:v>2037</c:v>
                </c:pt>
                <c:pt idx="71">
                  <c:v>2546</c:v>
                </c:pt>
                <c:pt idx="72">
                  <c:v>2821</c:v>
                </c:pt>
                <c:pt idx="73">
                  <c:v>3218</c:v>
                </c:pt>
                <c:pt idx="74">
                  <c:v>4097</c:v>
                </c:pt>
                <c:pt idx="75">
                  <c:v>3032</c:v>
                </c:pt>
                <c:pt idx="76">
                  <c:v>2540</c:v>
                </c:pt>
                <c:pt idx="77">
                  <c:v>3763</c:v>
                </c:pt>
                <c:pt idx="78">
                  <c:v>4271</c:v>
                </c:pt>
                <c:pt idx="79">
                  <c:v>2901</c:v>
                </c:pt>
                <c:pt idx="80">
                  <c:v>3110</c:v>
                </c:pt>
                <c:pt idx="81">
                  <c:v>3981</c:v>
                </c:pt>
                <c:pt idx="82">
                  <c:v>3112</c:v>
                </c:pt>
                <c:pt idx="83">
                  <c:v>3662</c:v>
                </c:pt>
                <c:pt idx="84">
                  <c:v>3610</c:v>
                </c:pt>
                <c:pt idx="85">
                  <c:v>4163</c:v>
                </c:pt>
                <c:pt idx="86">
                  <c:v>4007</c:v>
                </c:pt>
                <c:pt idx="87">
                  <c:v>3248</c:v>
                </c:pt>
                <c:pt idx="88">
                  <c:v>2864</c:v>
                </c:pt>
                <c:pt idx="89">
                  <c:v>4238</c:v>
                </c:pt>
                <c:pt idx="90">
                  <c:v>6312</c:v>
                </c:pt>
                <c:pt idx="91">
                  <c:v>4583</c:v>
                </c:pt>
                <c:pt idx="92">
                  <c:v>3481</c:v>
                </c:pt>
                <c:pt idx="93">
                  <c:v>5246</c:v>
                </c:pt>
                <c:pt idx="94">
                  <c:v>4734</c:v>
                </c:pt>
                <c:pt idx="95">
                  <c:v>4456</c:v>
                </c:pt>
                <c:pt idx="96">
                  <c:v>4790</c:v>
                </c:pt>
                <c:pt idx="97">
                  <c:v>4668</c:v>
                </c:pt>
                <c:pt idx="98">
                  <c:v>5172</c:v>
                </c:pt>
                <c:pt idx="99">
                  <c:v>3925</c:v>
                </c:pt>
                <c:pt idx="100">
                  <c:v>3915</c:v>
                </c:pt>
                <c:pt idx="101">
                  <c:v>6347</c:v>
                </c:pt>
                <c:pt idx="102">
                  <c:v>7325</c:v>
                </c:pt>
                <c:pt idx="103">
                  <c:v>4367</c:v>
                </c:pt>
                <c:pt idx="104">
                  <c:v>3522</c:v>
                </c:pt>
                <c:pt idx="105">
                  <c:v>4129</c:v>
                </c:pt>
                <c:pt idx="106">
                  <c:v>3654</c:v>
                </c:pt>
                <c:pt idx="107">
                  <c:v>3764</c:v>
                </c:pt>
              </c:numCache>
            </c:numRef>
          </c:val>
          <c:smooth val="0"/>
          <c:extLst>
            <c:ext xmlns:c16="http://schemas.microsoft.com/office/drawing/2014/chart" uri="{C3380CC4-5D6E-409C-BE32-E72D297353CC}">
              <c16:uniqueId val="{00000001-2315-47CD-8125-6877E05736CA}"/>
            </c:ext>
          </c:extLst>
        </c:ser>
        <c:ser>
          <c:idx val="2"/>
          <c:order val="2"/>
          <c:tx>
            <c:strRef>
              <c:f>'Demand Data'!$H$1</c:f>
              <c:strCache>
                <c:ptCount val="1"/>
                <c:pt idx="0">
                  <c:v>Rudrapur</c:v>
                </c:pt>
              </c:strCache>
            </c:strRef>
          </c:tx>
          <c:spPr>
            <a:ln w="28575" cap="rnd">
              <a:solidFill>
                <a:schemeClr val="accent3"/>
              </a:solidFill>
              <a:round/>
            </a:ln>
            <a:effectLst/>
          </c:spPr>
          <c:marker>
            <c:symbol val="none"/>
          </c:marker>
          <c:cat>
            <c:numRef>
              <c:f>'Demand Data'!$B$2:$B$109</c:f>
              <c:numCache>
                <c:formatCode>mmm\-yy</c:formatCode>
                <c:ptCount val="108"/>
                <c:pt idx="0">
                  <c:v>37712</c:v>
                </c:pt>
                <c:pt idx="1">
                  <c:v>37742</c:v>
                </c:pt>
                <c:pt idx="2">
                  <c:v>37773</c:v>
                </c:pt>
                <c:pt idx="3">
                  <c:v>37803</c:v>
                </c:pt>
                <c:pt idx="4">
                  <c:v>37834</c:v>
                </c:pt>
                <c:pt idx="5">
                  <c:v>37865</c:v>
                </c:pt>
                <c:pt idx="6">
                  <c:v>37895</c:v>
                </c:pt>
                <c:pt idx="7">
                  <c:v>37926</c:v>
                </c:pt>
                <c:pt idx="8">
                  <c:v>37956</c:v>
                </c:pt>
                <c:pt idx="9">
                  <c:v>37987</c:v>
                </c:pt>
                <c:pt idx="10">
                  <c:v>38018</c:v>
                </c:pt>
                <c:pt idx="11">
                  <c:v>38047</c:v>
                </c:pt>
                <c:pt idx="12">
                  <c:v>38078</c:v>
                </c:pt>
                <c:pt idx="13">
                  <c:v>38108</c:v>
                </c:pt>
                <c:pt idx="14">
                  <c:v>38139</c:v>
                </c:pt>
                <c:pt idx="15">
                  <c:v>38169</c:v>
                </c:pt>
                <c:pt idx="16">
                  <c:v>38200</c:v>
                </c:pt>
                <c:pt idx="17">
                  <c:v>38231</c:v>
                </c:pt>
                <c:pt idx="18">
                  <c:v>38261</c:v>
                </c:pt>
                <c:pt idx="19">
                  <c:v>38292</c:v>
                </c:pt>
                <c:pt idx="20">
                  <c:v>38322</c:v>
                </c:pt>
                <c:pt idx="21">
                  <c:v>38353</c:v>
                </c:pt>
                <c:pt idx="22">
                  <c:v>38384</c:v>
                </c:pt>
                <c:pt idx="23">
                  <c:v>38412</c:v>
                </c:pt>
                <c:pt idx="24">
                  <c:v>38443</c:v>
                </c:pt>
                <c:pt idx="25">
                  <c:v>38473</c:v>
                </c:pt>
                <c:pt idx="26">
                  <c:v>38504</c:v>
                </c:pt>
                <c:pt idx="27">
                  <c:v>38534</c:v>
                </c:pt>
                <c:pt idx="28">
                  <c:v>38565</c:v>
                </c:pt>
                <c:pt idx="29">
                  <c:v>38596</c:v>
                </c:pt>
                <c:pt idx="30">
                  <c:v>38626</c:v>
                </c:pt>
                <c:pt idx="31">
                  <c:v>38657</c:v>
                </c:pt>
                <c:pt idx="32">
                  <c:v>38687</c:v>
                </c:pt>
                <c:pt idx="33">
                  <c:v>38718</c:v>
                </c:pt>
                <c:pt idx="34">
                  <c:v>38749</c:v>
                </c:pt>
                <c:pt idx="35">
                  <c:v>38777</c:v>
                </c:pt>
                <c:pt idx="36">
                  <c:v>38808</c:v>
                </c:pt>
                <c:pt idx="37">
                  <c:v>38838</c:v>
                </c:pt>
                <c:pt idx="38">
                  <c:v>38869</c:v>
                </c:pt>
                <c:pt idx="39">
                  <c:v>38899</c:v>
                </c:pt>
                <c:pt idx="40">
                  <c:v>38930</c:v>
                </c:pt>
                <c:pt idx="41">
                  <c:v>38961</c:v>
                </c:pt>
                <c:pt idx="42">
                  <c:v>38991</c:v>
                </c:pt>
                <c:pt idx="43">
                  <c:v>39022</c:v>
                </c:pt>
                <c:pt idx="44">
                  <c:v>39052</c:v>
                </c:pt>
                <c:pt idx="45">
                  <c:v>39083</c:v>
                </c:pt>
                <c:pt idx="46">
                  <c:v>39114</c:v>
                </c:pt>
                <c:pt idx="47">
                  <c:v>39142</c:v>
                </c:pt>
                <c:pt idx="48">
                  <c:v>39173</c:v>
                </c:pt>
                <c:pt idx="49">
                  <c:v>39203</c:v>
                </c:pt>
                <c:pt idx="50">
                  <c:v>39234</c:v>
                </c:pt>
                <c:pt idx="51">
                  <c:v>39264</c:v>
                </c:pt>
                <c:pt idx="52">
                  <c:v>39295</c:v>
                </c:pt>
                <c:pt idx="53">
                  <c:v>39326</c:v>
                </c:pt>
                <c:pt idx="54">
                  <c:v>39356</c:v>
                </c:pt>
                <c:pt idx="55">
                  <c:v>39387</c:v>
                </c:pt>
                <c:pt idx="56">
                  <c:v>39417</c:v>
                </c:pt>
                <c:pt idx="57">
                  <c:v>39448</c:v>
                </c:pt>
                <c:pt idx="58">
                  <c:v>39479</c:v>
                </c:pt>
                <c:pt idx="59">
                  <c:v>39508</c:v>
                </c:pt>
                <c:pt idx="60">
                  <c:v>39539</c:v>
                </c:pt>
                <c:pt idx="61">
                  <c:v>39569</c:v>
                </c:pt>
                <c:pt idx="62">
                  <c:v>39600</c:v>
                </c:pt>
                <c:pt idx="63">
                  <c:v>39630</c:v>
                </c:pt>
                <c:pt idx="64">
                  <c:v>39661</c:v>
                </c:pt>
                <c:pt idx="65">
                  <c:v>39692</c:v>
                </c:pt>
                <c:pt idx="66">
                  <c:v>39722</c:v>
                </c:pt>
                <c:pt idx="67">
                  <c:v>39753</c:v>
                </c:pt>
                <c:pt idx="68">
                  <c:v>39783</c:v>
                </c:pt>
                <c:pt idx="69">
                  <c:v>39814</c:v>
                </c:pt>
                <c:pt idx="70">
                  <c:v>39845</c:v>
                </c:pt>
                <c:pt idx="71">
                  <c:v>39873</c:v>
                </c:pt>
                <c:pt idx="72">
                  <c:v>39904</c:v>
                </c:pt>
                <c:pt idx="73">
                  <c:v>39934</c:v>
                </c:pt>
                <c:pt idx="74">
                  <c:v>39965</c:v>
                </c:pt>
                <c:pt idx="75">
                  <c:v>39995</c:v>
                </c:pt>
                <c:pt idx="76">
                  <c:v>40026</c:v>
                </c:pt>
                <c:pt idx="77">
                  <c:v>40057</c:v>
                </c:pt>
                <c:pt idx="78">
                  <c:v>40087</c:v>
                </c:pt>
                <c:pt idx="79">
                  <c:v>40118</c:v>
                </c:pt>
                <c:pt idx="80">
                  <c:v>40148</c:v>
                </c:pt>
                <c:pt idx="81">
                  <c:v>40179</c:v>
                </c:pt>
                <c:pt idx="82">
                  <c:v>40210</c:v>
                </c:pt>
                <c:pt idx="83">
                  <c:v>40238</c:v>
                </c:pt>
                <c:pt idx="84">
                  <c:v>40269</c:v>
                </c:pt>
                <c:pt idx="85">
                  <c:v>40299</c:v>
                </c:pt>
                <c:pt idx="86">
                  <c:v>40330</c:v>
                </c:pt>
                <c:pt idx="87">
                  <c:v>40360</c:v>
                </c:pt>
                <c:pt idx="88">
                  <c:v>40391</c:v>
                </c:pt>
                <c:pt idx="89">
                  <c:v>40422</c:v>
                </c:pt>
                <c:pt idx="90">
                  <c:v>40452</c:v>
                </c:pt>
                <c:pt idx="91">
                  <c:v>40483</c:v>
                </c:pt>
                <c:pt idx="92">
                  <c:v>40513</c:v>
                </c:pt>
                <c:pt idx="93">
                  <c:v>40544</c:v>
                </c:pt>
                <c:pt idx="94">
                  <c:v>40575</c:v>
                </c:pt>
                <c:pt idx="95">
                  <c:v>40603</c:v>
                </c:pt>
                <c:pt idx="96">
                  <c:v>40634</c:v>
                </c:pt>
                <c:pt idx="97">
                  <c:v>40664</c:v>
                </c:pt>
                <c:pt idx="98">
                  <c:v>40695</c:v>
                </c:pt>
                <c:pt idx="99">
                  <c:v>40725</c:v>
                </c:pt>
                <c:pt idx="100">
                  <c:v>40756</c:v>
                </c:pt>
                <c:pt idx="101">
                  <c:v>40787</c:v>
                </c:pt>
                <c:pt idx="102">
                  <c:v>40817</c:v>
                </c:pt>
                <c:pt idx="103">
                  <c:v>40848</c:v>
                </c:pt>
                <c:pt idx="104">
                  <c:v>40878</c:v>
                </c:pt>
                <c:pt idx="105">
                  <c:v>40909</c:v>
                </c:pt>
                <c:pt idx="106">
                  <c:v>40940</c:v>
                </c:pt>
                <c:pt idx="107">
                  <c:v>40969</c:v>
                </c:pt>
              </c:numCache>
            </c:numRef>
          </c:cat>
          <c:val>
            <c:numRef>
              <c:f>'Demand Data'!$H$2:$H$109</c:f>
              <c:numCache>
                <c:formatCode>_-* #,##0_-;\-* #,##0_-;_-* "-"??_-;_-@_-</c:formatCode>
                <c:ptCount val="108"/>
                <c:pt idx="0">
                  <c:v>1081</c:v>
                </c:pt>
                <c:pt idx="1">
                  <c:v>1105</c:v>
                </c:pt>
                <c:pt idx="2">
                  <c:v>1215</c:v>
                </c:pt>
                <c:pt idx="3">
                  <c:v>1034</c:v>
                </c:pt>
                <c:pt idx="4">
                  <c:v>1007</c:v>
                </c:pt>
                <c:pt idx="5">
                  <c:v>1425</c:v>
                </c:pt>
                <c:pt idx="6">
                  <c:v>2373</c:v>
                </c:pt>
                <c:pt idx="7">
                  <c:v>1638</c:v>
                </c:pt>
                <c:pt idx="8">
                  <c:v>1117</c:v>
                </c:pt>
                <c:pt idx="9">
                  <c:v>1418</c:v>
                </c:pt>
                <c:pt idx="10">
                  <c:v>1533</c:v>
                </c:pt>
                <c:pt idx="11">
                  <c:v>2362</c:v>
                </c:pt>
                <c:pt idx="12">
                  <c:v>1753</c:v>
                </c:pt>
                <c:pt idx="13">
                  <c:v>1776</c:v>
                </c:pt>
                <c:pt idx="14">
                  <c:v>2217</c:v>
                </c:pt>
                <c:pt idx="15">
                  <c:v>1250</c:v>
                </c:pt>
                <c:pt idx="16">
                  <c:v>1273</c:v>
                </c:pt>
                <c:pt idx="17">
                  <c:v>1981</c:v>
                </c:pt>
                <c:pt idx="18">
                  <c:v>2861</c:v>
                </c:pt>
                <c:pt idx="19">
                  <c:v>2005</c:v>
                </c:pt>
                <c:pt idx="20">
                  <c:v>1530</c:v>
                </c:pt>
                <c:pt idx="21">
                  <c:v>1852</c:v>
                </c:pt>
                <c:pt idx="22">
                  <c:v>1873</c:v>
                </c:pt>
                <c:pt idx="23">
                  <c:v>2221</c:v>
                </c:pt>
                <c:pt idx="24">
                  <c:v>1847</c:v>
                </c:pt>
                <c:pt idx="25">
                  <c:v>2336</c:v>
                </c:pt>
                <c:pt idx="26">
                  <c:v>2689</c:v>
                </c:pt>
                <c:pt idx="27">
                  <c:v>1716</c:v>
                </c:pt>
                <c:pt idx="28">
                  <c:v>1684</c:v>
                </c:pt>
                <c:pt idx="29">
                  <c:v>2310</c:v>
                </c:pt>
                <c:pt idx="30">
                  <c:v>3813</c:v>
                </c:pt>
                <c:pt idx="31">
                  <c:v>2200</c:v>
                </c:pt>
                <c:pt idx="32">
                  <c:v>1982</c:v>
                </c:pt>
                <c:pt idx="33">
                  <c:v>2539</c:v>
                </c:pt>
                <c:pt idx="34">
                  <c:v>2326</c:v>
                </c:pt>
                <c:pt idx="35">
                  <c:v>2545</c:v>
                </c:pt>
                <c:pt idx="36">
                  <c:v>2944</c:v>
                </c:pt>
                <c:pt idx="37">
                  <c:v>2559</c:v>
                </c:pt>
                <c:pt idx="38">
                  <c:v>2942</c:v>
                </c:pt>
                <c:pt idx="39">
                  <c:v>2507</c:v>
                </c:pt>
                <c:pt idx="40">
                  <c:v>2067</c:v>
                </c:pt>
                <c:pt idx="41">
                  <c:v>2985</c:v>
                </c:pt>
                <c:pt idx="42">
                  <c:v>3638</c:v>
                </c:pt>
                <c:pt idx="43">
                  <c:v>2366</c:v>
                </c:pt>
                <c:pt idx="44">
                  <c:v>2186</c:v>
                </c:pt>
                <c:pt idx="45">
                  <c:v>2396</c:v>
                </c:pt>
                <c:pt idx="46">
                  <c:v>2288</c:v>
                </c:pt>
                <c:pt idx="47">
                  <c:v>2071</c:v>
                </c:pt>
                <c:pt idx="48">
                  <c:v>2227</c:v>
                </c:pt>
                <c:pt idx="49">
                  <c:v>2172</c:v>
                </c:pt>
                <c:pt idx="50">
                  <c:v>2984</c:v>
                </c:pt>
                <c:pt idx="51">
                  <c:v>1978</c:v>
                </c:pt>
                <c:pt idx="52">
                  <c:v>1995</c:v>
                </c:pt>
                <c:pt idx="53">
                  <c:v>2585</c:v>
                </c:pt>
                <c:pt idx="54">
                  <c:v>3201</c:v>
                </c:pt>
                <c:pt idx="55">
                  <c:v>2527</c:v>
                </c:pt>
                <c:pt idx="56">
                  <c:v>2193</c:v>
                </c:pt>
                <c:pt idx="57">
                  <c:v>2340</c:v>
                </c:pt>
                <c:pt idx="58">
                  <c:v>2204</c:v>
                </c:pt>
                <c:pt idx="59">
                  <c:v>2650</c:v>
                </c:pt>
                <c:pt idx="60">
                  <c:v>2671</c:v>
                </c:pt>
                <c:pt idx="61">
                  <c:v>3040</c:v>
                </c:pt>
                <c:pt idx="62">
                  <c:v>3899</c:v>
                </c:pt>
                <c:pt idx="63">
                  <c:v>2089</c:v>
                </c:pt>
                <c:pt idx="64">
                  <c:v>2641</c:v>
                </c:pt>
                <c:pt idx="65">
                  <c:v>2680</c:v>
                </c:pt>
                <c:pt idx="66">
                  <c:v>3552</c:v>
                </c:pt>
                <c:pt idx="67">
                  <c:v>2149</c:v>
                </c:pt>
                <c:pt idx="68">
                  <c:v>1852</c:v>
                </c:pt>
                <c:pt idx="69">
                  <c:v>2454</c:v>
                </c:pt>
                <c:pt idx="70">
                  <c:v>2037</c:v>
                </c:pt>
                <c:pt idx="71">
                  <c:v>2864</c:v>
                </c:pt>
                <c:pt idx="72">
                  <c:v>2821</c:v>
                </c:pt>
                <c:pt idx="73">
                  <c:v>3475</c:v>
                </c:pt>
                <c:pt idx="74">
                  <c:v>4453</c:v>
                </c:pt>
                <c:pt idx="75">
                  <c:v>3153</c:v>
                </c:pt>
                <c:pt idx="76">
                  <c:v>2743</c:v>
                </c:pt>
                <c:pt idx="77">
                  <c:v>4417</c:v>
                </c:pt>
                <c:pt idx="78">
                  <c:v>4627</c:v>
                </c:pt>
                <c:pt idx="79">
                  <c:v>2669</c:v>
                </c:pt>
                <c:pt idx="80">
                  <c:v>2649</c:v>
                </c:pt>
                <c:pt idx="81">
                  <c:v>3822</c:v>
                </c:pt>
                <c:pt idx="82">
                  <c:v>3654</c:v>
                </c:pt>
                <c:pt idx="83">
                  <c:v>3516</c:v>
                </c:pt>
                <c:pt idx="84">
                  <c:v>3924</c:v>
                </c:pt>
                <c:pt idx="85">
                  <c:v>4496</c:v>
                </c:pt>
                <c:pt idx="86">
                  <c:v>3699</c:v>
                </c:pt>
                <c:pt idx="87">
                  <c:v>3519</c:v>
                </c:pt>
                <c:pt idx="88">
                  <c:v>3238</c:v>
                </c:pt>
                <c:pt idx="89">
                  <c:v>3912</c:v>
                </c:pt>
                <c:pt idx="90">
                  <c:v>6078</c:v>
                </c:pt>
                <c:pt idx="91">
                  <c:v>4414</c:v>
                </c:pt>
                <c:pt idx="92">
                  <c:v>3784</c:v>
                </c:pt>
                <c:pt idx="93">
                  <c:v>5246</c:v>
                </c:pt>
                <c:pt idx="94">
                  <c:v>4208</c:v>
                </c:pt>
                <c:pt idx="95">
                  <c:v>4456</c:v>
                </c:pt>
                <c:pt idx="96">
                  <c:v>4435</c:v>
                </c:pt>
                <c:pt idx="97">
                  <c:v>4129</c:v>
                </c:pt>
                <c:pt idx="98">
                  <c:v>5819</c:v>
                </c:pt>
                <c:pt idx="99">
                  <c:v>3925</c:v>
                </c:pt>
                <c:pt idx="100">
                  <c:v>3765</c:v>
                </c:pt>
                <c:pt idx="101">
                  <c:v>5877</c:v>
                </c:pt>
                <c:pt idx="102">
                  <c:v>7630</c:v>
                </c:pt>
                <c:pt idx="103">
                  <c:v>4044</c:v>
                </c:pt>
                <c:pt idx="104">
                  <c:v>3982</c:v>
                </c:pt>
                <c:pt idx="105">
                  <c:v>4667</c:v>
                </c:pt>
                <c:pt idx="106">
                  <c:v>3248</c:v>
                </c:pt>
                <c:pt idx="107">
                  <c:v>3764</c:v>
                </c:pt>
              </c:numCache>
            </c:numRef>
          </c:val>
          <c:smooth val="0"/>
          <c:extLst>
            <c:ext xmlns:c16="http://schemas.microsoft.com/office/drawing/2014/chart" uri="{C3380CC4-5D6E-409C-BE32-E72D297353CC}">
              <c16:uniqueId val="{00000002-2315-47CD-8125-6877E05736CA}"/>
            </c:ext>
          </c:extLst>
        </c:ser>
        <c:ser>
          <c:idx val="3"/>
          <c:order val="3"/>
          <c:tx>
            <c:strRef>
              <c:f>'Demand Data'!$I$1</c:f>
              <c:strCache>
                <c:ptCount val="1"/>
                <c:pt idx="0">
                  <c:v>Nagpur</c:v>
                </c:pt>
              </c:strCache>
            </c:strRef>
          </c:tx>
          <c:spPr>
            <a:ln w="28575" cap="rnd">
              <a:solidFill>
                <a:schemeClr val="accent4"/>
              </a:solidFill>
              <a:round/>
            </a:ln>
            <a:effectLst/>
          </c:spPr>
          <c:marker>
            <c:symbol val="none"/>
          </c:marker>
          <c:cat>
            <c:numRef>
              <c:f>'Demand Data'!$B$2:$B$109</c:f>
              <c:numCache>
                <c:formatCode>mmm\-yy</c:formatCode>
                <c:ptCount val="108"/>
                <c:pt idx="0">
                  <c:v>37712</c:v>
                </c:pt>
                <c:pt idx="1">
                  <c:v>37742</c:v>
                </c:pt>
                <c:pt idx="2">
                  <c:v>37773</c:v>
                </c:pt>
                <c:pt idx="3">
                  <c:v>37803</c:v>
                </c:pt>
                <c:pt idx="4">
                  <c:v>37834</c:v>
                </c:pt>
                <c:pt idx="5">
                  <c:v>37865</c:v>
                </c:pt>
                <c:pt idx="6">
                  <c:v>37895</c:v>
                </c:pt>
                <c:pt idx="7">
                  <c:v>37926</c:v>
                </c:pt>
                <c:pt idx="8">
                  <c:v>37956</c:v>
                </c:pt>
                <c:pt idx="9">
                  <c:v>37987</c:v>
                </c:pt>
                <c:pt idx="10">
                  <c:v>38018</c:v>
                </c:pt>
                <c:pt idx="11">
                  <c:v>38047</c:v>
                </c:pt>
                <c:pt idx="12">
                  <c:v>38078</c:v>
                </c:pt>
                <c:pt idx="13">
                  <c:v>38108</c:v>
                </c:pt>
                <c:pt idx="14">
                  <c:v>38139</c:v>
                </c:pt>
                <c:pt idx="15">
                  <c:v>38169</c:v>
                </c:pt>
                <c:pt idx="16">
                  <c:v>38200</c:v>
                </c:pt>
                <c:pt idx="17">
                  <c:v>38231</c:v>
                </c:pt>
                <c:pt idx="18">
                  <c:v>38261</c:v>
                </c:pt>
                <c:pt idx="19">
                  <c:v>38292</c:v>
                </c:pt>
                <c:pt idx="20">
                  <c:v>38322</c:v>
                </c:pt>
                <c:pt idx="21">
                  <c:v>38353</c:v>
                </c:pt>
                <c:pt idx="22">
                  <c:v>38384</c:v>
                </c:pt>
                <c:pt idx="23">
                  <c:v>38412</c:v>
                </c:pt>
                <c:pt idx="24">
                  <c:v>38443</c:v>
                </c:pt>
                <c:pt idx="25">
                  <c:v>38473</c:v>
                </c:pt>
                <c:pt idx="26">
                  <c:v>38504</c:v>
                </c:pt>
                <c:pt idx="27">
                  <c:v>38534</c:v>
                </c:pt>
                <c:pt idx="28">
                  <c:v>38565</c:v>
                </c:pt>
                <c:pt idx="29">
                  <c:v>38596</c:v>
                </c:pt>
                <c:pt idx="30">
                  <c:v>38626</c:v>
                </c:pt>
                <c:pt idx="31">
                  <c:v>38657</c:v>
                </c:pt>
                <c:pt idx="32">
                  <c:v>38687</c:v>
                </c:pt>
                <c:pt idx="33">
                  <c:v>38718</c:v>
                </c:pt>
                <c:pt idx="34">
                  <c:v>38749</c:v>
                </c:pt>
                <c:pt idx="35">
                  <c:v>38777</c:v>
                </c:pt>
                <c:pt idx="36">
                  <c:v>38808</c:v>
                </c:pt>
                <c:pt idx="37">
                  <c:v>38838</c:v>
                </c:pt>
                <c:pt idx="38">
                  <c:v>38869</c:v>
                </c:pt>
                <c:pt idx="39">
                  <c:v>38899</c:v>
                </c:pt>
                <c:pt idx="40">
                  <c:v>38930</c:v>
                </c:pt>
                <c:pt idx="41">
                  <c:v>38961</c:v>
                </c:pt>
                <c:pt idx="42">
                  <c:v>38991</c:v>
                </c:pt>
                <c:pt idx="43">
                  <c:v>39022</c:v>
                </c:pt>
                <c:pt idx="44">
                  <c:v>39052</c:v>
                </c:pt>
                <c:pt idx="45">
                  <c:v>39083</c:v>
                </c:pt>
                <c:pt idx="46">
                  <c:v>39114</c:v>
                </c:pt>
                <c:pt idx="47">
                  <c:v>39142</c:v>
                </c:pt>
                <c:pt idx="48">
                  <c:v>39173</c:v>
                </c:pt>
                <c:pt idx="49">
                  <c:v>39203</c:v>
                </c:pt>
                <c:pt idx="50">
                  <c:v>39234</c:v>
                </c:pt>
                <c:pt idx="51">
                  <c:v>39264</c:v>
                </c:pt>
                <c:pt idx="52">
                  <c:v>39295</c:v>
                </c:pt>
                <c:pt idx="53">
                  <c:v>39326</c:v>
                </c:pt>
                <c:pt idx="54">
                  <c:v>39356</c:v>
                </c:pt>
                <c:pt idx="55">
                  <c:v>39387</c:v>
                </c:pt>
                <c:pt idx="56">
                  <c:v>39417</c:v>
                </c:pt>
                <c:pt idx="57">
                  <c:v>39448</c:v>
                </c:pt>
                <c:pt idx="58">
                  <c:v>39479</c:v>
                </c:pt>
                <c:pt idx="59">
                  <c:v>39508</c:v>
                </c:pt>
                <c:pt idx="60">
                  <c:v>39539</c:v>
                </c:pt>
                <c:pt idx="61">
                  <c:v>39569</c:v>
                </c:pt>
                <c:pt idx="62">
                  <c:v>39600</c:v>
                </c:pt>
                <c:pt idx="63">
                  <c:v>39630</c:v>
                </c:pt>
                <c:pt idx="64">
                  <c:v>39661</c:v>
                </c:pt>
                <c:pt idx="65">
                  <c:v>39692</c:v>
                </c:pt>
                <c:pt idx="66">
                  <c:v>39722</c:v>
                </c:pt>
                <c:pt idx="67">
                  <c:v>39753</c:v>
                </c:pt>
                <c:pt idx="68">
                  <c:v>39783</c:v>
                </c:pt>
                <c:pt idx="69">
                  <c:v>39814</c:v>
                </c:pt>
                <c:pt idx="70">
                  <c:v>39845</c:v>
                </c:pt>
                <c:pt idx="71">
                  <c:v>39873</c:v>
                </c:pt>
                <c:pt idx="72">
                  <c:v>39904</c:v>
                </c:pt>
                <c:pt idx="73">
                  <c:v>39934</c:v>
                </c:pt>
                <c:pt idx="74">
                  <c:v>39965</c:v>
                </c:pt>
                <c:pt idx="75">
                  <c:v>39995</c:v>
                </c:pt>
                <c:pt idx="76">
                  <c:v>40026</c:v>
                </c:pt>
                <c:pt idx="77">
                  <c:v>40057</c:v>
                </c:pt>
                <c:pt idx="78">
                  <c:v>40087</c:v>
                </c:pt>
                <c:pt idx="79">
                  <c:v>40118</c:v>
                </c:pt>
                <c:pt idx="80">
                  <c:v>40148</c:v>
                </c:pt>
                <c:pt idx="81">
                  <c:v>40179</c:v>
                </c:pt>
                <c:pt idx="82">
                  <c:v>40210</c:v>
                </c:pt>
                <c:pt idx="83">
                  <c:v>40238</c:v>
                </c:pt>
                <c:pt idx="84">
                  <c:v>40269</c:v>
                </c:pt>
                <c:pt idx="85">
                  <c:v>40299</c:v>
                </c:pt>
                <c:pt idx="86">
                  <c:v>40330</c:v>
                </c:pt>
                <c:pt idx="87">
                  <c:v>40360</c:v>
                </c:pt>
                <c:pt idx="88">
                  <c:v>40391</c:v>
                </c:pt>
                <c:pt idx="89">
                  <c:v>40422</c:v>
                </c:pt>
                <c:pt idx="90">
                  <c:v>40452</c:v>
                </c:pt>
                <c:pt idx="91">
                  <c:v>40483</c:v>
                </c:pt>
                <c:pt idx="92">
                  <c:v>40513</c:v>
                </c:pt>
                <c:pt idx="93">
                  <c:v>40544</c:v>
                </c:pt>
                <c:pt idx="94">
                  <c:v>40575</c:v>
                </c:pt>
                <c:pt idx="95">
                  <c:v>40603</c:v>
                </c:pt>
                <c:pt idx="96">
                  <c:v>40634</c:v>
                </c:pt>
                <c:pt idx="97">
                  <c:v>40664</c:v>
                </c:pt>
                <c:pt idx="98">
                  <c:v>40695</c:v>
                </c:pt>
                <c:pt idx="99">
                  <c:v>40725</c:v>
                </c:pt>
                <c:pt idx="100">
                  <c:v>40756</c:v>
                </c:pt>
                <c:pt idx="101">
                  <c:v>40787</c:v>
                </c:pt>
                <c:pt idx="102">
                  <c:v>40817</c:v>
                </c:pt>
                <c:pt idx="103">
                  <c:v>40848</c:v>
                </c:pt>
                <c:pt idx="104">
                  <c:v>40878</c:v>
                </c:pt>
                <c:pt idx="105">
                  <c:v>40909</c:v>
                </c:pt>
                <c:pt idx="106">
                  <c:v>40940</c:v>
                </c:pt>
                <c:pt idx="107">
                  <c:v>40969</c:v>
                </c:pt>
              </c:numCache>
            </c:numRef>
          </c:cat>
          <c:val>
            <c:numRef>
              <c:f>'Demand Data'!$I$2:$I$109</c:f>
              <c:numCache>
                <c:formatCode>_-* #,##0_-;\-* #,##0_-;_-* "-"??_-;_-@_-</c:formatCode>
                <c:ptCount val="108"/>
                <c:pt idx="0">
                  <c:v>1268</c:v>
                </c:pt>
                <c:pt idx="1">
                  <c:v>1152</c:v>
                </c:pt>
                <c:pt idx="2">
                  <c:v>1360</c:v>
                </c:pt>
                <c:pt idx="3">
                  <c:v>992</c:v>
                </c:pt>
                <c:pt idx="4">
                  <c:v>1006</c:v>
                </c:pt>
                <c:pt idx="5">
                  <c:v>1603</c:v>
                </c:pt>
                <c:pt idx="6">
                  <c:v>1847</c:v>
                </c:pt>
                <c:pt idx="7">
                  <c:v>1637</c:v>
                </c:pt>
                <c:pt idx="8">
                  <c:v>1311</c:v>
                </c:pt>
                <c:pt idx="9">
                  <c:v>1358</c:v>
                </c:pt>
                <c:pt idx="10">
                  <c:v>1596</c:v>
                </c:pt>
                <c:pt idx="11">
                  <c:v>1908</c:v>
                </c:pt>
                <c:pt idx="12">
                  <c:v>1493</c:v>
                </c:pt>
                <c:pt idx="13">
                  <c:v>1503</c:v>
                </c:pt>
                <c:pt idx="14">
                  <c:v>1862</c:v>
                </c:pt>
                <c:pt idx="15">
                  <c:v>1298</c:v>
                </c:pt>
                <c:pt idx="16">
                  <c:v>1433</c:v>
                </c:pt>
                <c:pt idx="17">
                  <c:v>2057</c:v>
                </c:pt>
                <c:pt idx="18">
                  <c:v>2746</c:v>
                </c:pt>
                <c:pt idx="19">
                  <c:v>2092</c:v>
                </c:pt>
                <c:pt idx="20">
                  <c:v>1651</c:v>
                </c:pt>
                <c:pt idx="21">
                  <c:v>1852</c:v>
                </c:pt>
                <c:pt idx="22">
                  <c:v>1649</c:v>
                </c:pt>
                <c:pt idx="23">
                  <c:v>1964</c:v>
                </c:pt>
                <c:pt idx="24">
                  <c:v>2167</c:v>
                </c:pt>
                <c:pt idx="25">
                  <c:v>1642</c:v>
                </c:pt>
                <c:pt idx="26">
                  <c:v>2291</c:v>
                </c:pt>
                <c:pt idx="27">
                  <c:v>1931</c:v>
                </c:pt>
                <c:pt idx="28">
                  <c:v>1976</c:v>
                </c:pt>
                <c:pt idx="29">
                  <c:v>2402</c:v>
                </c:pt>
                <c:pt idx="30">
                  <c:v>2966</c:v>
                </c:pt>
                <c:pt idx="31">
                  <c:v>2774</c:v>
                </c:pt>
                <c:pt idx="32">
                  <c:v>1615</c:v>
                </c:pt>
                <c:pt idx="33">
                  <c:v>2163</c:v>
                </c:pt>
                <c:pt idx="34">
                  <c:v>2239</c:v>
                </c:pt>
                <c:pt idx="35">
                  <c:v>2544</c:v>
                </c:pt>
                <c:pt idx="36">
                  <c:v>2836</c:v>
                </c:pt>
                <c:pt idx="37">
                  <c:v>2362</c:v>
                </c:pt>
                <c:pt idx="38">
                  <c:v>3065</c:v>
                </c:pt>
                <c:pt idx="39">
                  <c:v>1950</c:v>
                </c:pt>
                <c:pt idx="40">
                  <c:v>2067</c:v>
                </c:pt>
                <c:pt idx="41">
                  <c:v>2871</c:v>
                </c:pt>
                <c:pt idx="42">
                  <c:v>3796</c:v>
                </c:pt>
                <c:pt idx="43">
                  <c:v>3087</c:v>
                </c:pt>
                <c:pt idx="44">
                  <c:v>2273</c:v>
                </c:pt>
                <c:pt idx="45">
                  <c:v>2918</c:v>
                </c:pt>
                <c:pt idx="46">
                  <c:v>1937</c:v>
                </c:pt>
                <c:pt idx="47">
                  <c:v>2072</c:v>
                </c:pt>
                <c:pt idx="48">
                  <c:v>2710</c:v>
                </c:pt>
                <c:pt idx="49">
                  <c:v>2264</c:v>
                </c:pt>
                <c:pt idx="50">
                  <c:v>2525</c:v>
                </c:pt>
                <c:pt idx="51">
                  <c:v>1814</c:v>
                </c:pt>
                <c:pt idx="52">
                  <c:v>2072</c:v>
                </c:pt>
                <c:pt idx="53">
                  <c:v>2584</c:v>
                </c:pt>
                <c:pt idx="54">
                  <c:v>3898</c:v>
                </c:pt>
                <c:pt idx="55">
                  <c:v>2739</c:v>
                </c:pt>
                <c:pt idx="56">
                  <c:v>2024</c:v>
                </c:pt>
                <c:pt idx="57">
                  <c:v>2437</c:v>
                </c:pt>
                <c:pt idx="58">
                  <c:v>2119</c:v>
                </c:pt>
                <c:pt idx="59">
                  <c:v>2158</c:v>
                </c:pt>
                <c:pt idx="60">
                  <c:v>2564</c:v>
                </c:pt>
                <c:pt idx="61">
                  <c:v>2573</c:v>
                </c:pt>
                <c:pt idx="62">
                  <c:v>3465</c:v>
                </c:pt>
                <c:pt idx="63">
                  <c:v>2814</c:v>
                </c:pt>
                <c:pt idx="64">
                  <c:v>2445</c:v>
                </c:pt>
                <c:pt idx="65">
                  <c:v>2267</c:v>
                </c:pt>
                <c:pt idx="66">
                  <c:v>3700</c:v>
                </c:pt>
                <c:pt idx="67">
                  <c:v>1910</c:v>
                </c:pt>
                <c:pt idx="68">
                  <c:v>1440</c:v>
                </c:pt>
                <c:pt idx="69">
                  <c:v>2453</c:v>
                </c:pt>
                <c:pt idx="70">
                  <c:v>2376</c:v>
                </c:pt>
                <c:pt idx="71">
                  <c:v>2653</c:v>
                </c:pt>
                <c:pt idx="72">
                  <c:v>2819</c:v>
                </c:pt>
                <c:pt idx="73">
                  <c:v>2959</c:v>
                </c:pt>
                <c:pt idx="74">
                  <c:v>4808</c:v>
                </c:pt>
                <c:pt idx="75">
                  <c:v>3154</c:v>
                </c:pt>
                <c:pt idx="76">
                  <c:v>2439</c:v>
                </c:pt>
                <c:pt idx="77">
                  <c:v>3926</c:v>
                </c:pt>
                <c:pt idx="78">
                  <c:v>4627</c:v>
                </c:pt>
                <c:pt idx="79">
                  <c:v>3133</c:v>
                </c:pt>
                <c:pt idx="80">
                  <c:v>2764</c:v>
                </c:pt>
                <c:pt idx="81">
                  <c:v>3822</c:v>
                </c:pt>
                <c:pt idx="82">
                  <c:v>3518</c:v>
                </c:pt>
                <c:pt idx="83">
                  <c:v>3515</c:v>
                </c:pt>
                <c:pt idx="84">
                  <c:v>4553</c:v>
                </c:pt>
                <c:pt idx="85">
                  <c:v>3664</c:v>
                </c:pt>
                <c:pt idx="86">
                  <c:v>3544</c:v>
                </c:pt>
                <c:pt idx="87">
                  <c:v>3519</c:v>
                </c:pt>
                <c:pt idx="88">
                  <c:v>3238</c:v>
                </c:pt>
                <c:pt idx="89">
                  <c:v>3749</c:v>
                </c:pt>
                <c:pt idx="90">
                  <c:v>4910</c:v>
                </c:pt>
                <c:pt idx="91">
                  <c:v>3395</c:v>
                </c:pt>
                <c:pt idx="92">
                  <c:v>4389</c:v>
                </c:pt>
                <c:pt idx="93">
                  <c:v>4275</c:v>
                </c:pt>
                <c:pt idx="94">
                  <c:v>4208</c:v>
                </c:pt>
                <c:pt idx="95">
                  <c:v>4098</c:v>
                </c:pt>
                <c:pt idx="96">
                  <c:v>3903</c:v>
                </c:pt>
                <c:pt idx="97">
                  <c:v>4308</c:v>
                </c:pt>
                <c:pt idx="98">
                  <c:v>4957</c:v>
                </c:pt>
                <c:pt idx="99">
                  <c:v>4238</c:v>
                </c:pt>
                <c:pt idx="100">
                  <c:v>3915</c:v>
                </c:pt>
                <c:pt idx="101">
                  <c:v>5642</c:v>
                </c:pt>
                <c:pt idx="102">
                  <c:v>8239</c:v>
                </c:pt>
                <c:pt idx="103">
                  <c:v>4044</c:v>
                </c:pt>
                <c:pt idx="104">
                  <c:v>3829</c:v>
                </c:pt>
                <c:pt idx="105">
                  <c:v>4307</c:v>
                </c:pt>
                <c:pt idx="106">
                  <c:v>3519</c:v>
                </c:pt>
                <c:pt idx="107">
                  <c:v>3612</c:v>
                </c:pt>
              </c:numCache>
            </c:numRef>
          </c:val>
          <c:smooth val="0"/>
          <c:extLst>
            <c:ext xmlns:c16="http://schemas.microsoft.com/office/drawing/2014/chart" uri="{C3380CC4-5D6E-409C-BE32-E72D297353CC}">
              <c16:uniqueId val="{00000003-2315-47CD-8125-6877E05736CA}"/>
            </c:ext>
          </c:extLst>
        </c:ser>
        <c:dLbls>
          <c:showLegendKey val="0"/>
          <c:showVal val="0"/>
          <c:showCatName val="0"/>
          <c:showSerName val="0"/>
          <c:showPercent val="0"/>
          <c:showBubbleSize val="0"/>
        </c:dLbls>
        <c:smooth val="0"/>
        <c:axId val="589989544"/>
        <c:axId val="589985608"/>
      </c:lineChart>
      <c:dateAx>
        <c:axId val="58998954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85608"/>
        <c:crosses val="autoZero"/>
        <c:auto val="1"/>
        <c:lblOffset val="100"/>
        <c:baseTimeUnit val="months"/>
      </c:dateAx>
      <c:valAx>
        <c:axId val="58998560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8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646264929313453E-2"/>
          <c:y val="0.16994272623138604"/>
          <c:w val="0.89248120728087854"/>
          <c:h val="0.72376509637326258"/>
        </c:manualLayout>
      </c:layout>
      <c:lineChart>
        <c:grouping val="standard"/>
        <c:varyColors val="0"/>
        <c:ser>
          <c:idx val="0"/>
          <c:order val="0"/>
          <c:tx>
            <c:strRef>
              <c:f>Seasonality!$N$3</c:f>
              <c:strCache>
                <c:ptCount val="1"/>
                <c:pt idx="0">
                  <c:v>SI</c:v>
                </c:pt>
              </c:strCache>
            </c:strRef>
          </c:tx>
          <c:spPr>
            <a:ln w="28575" cap="rnd">
              <a:solidFill>
                <a:schemeClr val="accent1"/>
              </a:solidFill>
              <a:round/>
            </a:ln>
            <a:effectLst/>
          </c:spPr>
          <c:marker>
            <c:symbol val="none"/>
          </c:marker>
          <c:cat>
            <c:strRef>
              <c:f>Seasonality!$A$4:$A$15</c:f>
              <c:strCache>
                <c:ptCount val="12"/>
                <c:pt idx="0">
                  <c:v>Apr</c:v>
                </c:pt>
                <c:pt idx="1">
                  <c:v>May</c:v>
                </c:pt>
                <c:pt idx="2">
                  <c:v>June</c:v>
                </c:pt>
                <c:pt idx="3">
                  <c:v>Jul</c:v>
                </c:pt>
                <c:pt idx="4">
                  <c:v>Aug</c:v>
                </c:pt>
                <c:pt idx="5">
                  <c:v>Sep</c:v>
                </c:pt>
                <c:pt idx="6">
                  <c:v>Oct</c:v>
                </c:pt>
                <c:pt idx="7">
                  <c:v>Nov</c:v>
                </c:pt>
                <c:pt idx="8">
                  <c:v>Dec</c:v>
                </c:pt>
                <c:pt idx="9">
                  <c:v>Jan</c:v>
                </c:pt>
                <c:pt idx="10">
                  <c:v>Feb</c:v>
                </c:pt>
                <c:pt idx="11">
                  <c:v>Mar</c:v>
                </c:pt>
              </c:strCache>
            </c:strRef>
          </c:cat>
          <c:val>
            <c:numRef>
              <c:f>Seasonality!$N$4:$N$15</c:f>
              <c:numCache>
                <c:formatCode>General</c:formatCode>
                <c:ptCount val="12"/>
                <c:pt idx="0">
                  <c:v>0.93603773291200321</c:v>
                </c:pt>
                <c:pt idx="1">
                  <c:v>0.96494204799525485</c:v>
                </c:pt>
                <c:pt idx="2">
                  <c:v>1.1466853026309647</c:v>
                </c:pt>
                <c:pt idx="3">
                  <c:v>0.82834458072767103</c:v>
                </c:pt>
                <c:pt idx="4">
                  <c:v>0.7823631243860496</c:v>
                </c:pt>
                <c:pt idx="5">
                  <c:v>1.0921701913600022</c:v>
                </c:pt>
                <c:pt idx="6">
                  <c:v>1.4804613220447018</c:v>
                </c:pt>
                <c:pt idx="7">
                  <c:v>0.96976926524215146</c:v>
                </c:pt>
                <c:pt idx="8">
                  <c:v>0.82899345310709105</c:v>
                </c:pt>
                <c:pt idx="9">
                  <c:v>1.0385005804622232</c:v>
                </c:pt>
                <c:pt idx="10">
                  <c:v>0.91291428084540216</c:v>
                </c:pt>
                <c:pt idx="11">
                  <c:v>1.0188181182864855</c:v>
                </c:pt>
              </c:numCache>
            </c:numRef>
          </c:val>
          <c:smooth val="0"/>
          <c:extLst>
            <c:ext xmlns:c16="http://schemas.microsoft.com/office/drawing/2014/chart" uri="{C3380CC4-5D6E-409C-BE32-E72D297353CC}">
              <c16:uniqueId val="{00000000-19F1-4F34-BEF1-C7E5E40D6D7C}"/>
            </c:ext>
          </c:extLst>
        </c:ser>
        <c:dLbls>
          <c:showLegendKey val="0"/>
          <c:showVal val="0"/>
          <c:showCatName val="0"/>
          <c:showSerName val="0"/>
          <c:showPercent val="0"/>
          <c:showBubbleSize val="0"/>
        </c:dLbls>
        <c:smooth val="0"/>
        <c:axId val="1026666655"/>
        <c:axId val="957463983"/>
      </c:lineChart>
      <c:catAx>
        <c:axId val="10266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463983"/>
        <c:crosses val="autoZero"/>
        <c:auto val="1"/>
        <c:lblAlgn val="ctr"/>
        <c:lblOffset val="100"/>
        <c:noMultiLvlLbl val="0"/>
      </c:catAx>
      <c:valAx>
        <c:axId val="95746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66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402646544181978"/>
          <c:y val="0.13467592592592592"/>
          <c:w val="0.86486351706036746"/>
          <c:h val="0.54380322251385238"/>
        </c:manualLayout>
      </c:layout>
      <c:lineChart>
        <c:grouping val="standard"/>
        <c:varyColors val="0"/>
        <c:ser>
          <c:idx val="0"/>
          <c:order val="0"/>
          <c:tx>
            <c:strRef>
              <c:f>Seasonality!$B$3</c:f>
              <c:strCache>
                <c:ptCount val="1"/>
                <c:pt idx="0">
                  <c:v>2003/2004</c:v>
                </c:pt>
              </c:strCache>
            </c:strRef>
          </c:tx>
          <c:spPr>
            <a:ln w="28575" cap="rnd">
              <a:solidFill>
                <a:schemeClr val="accent1"/>
              </a:solidFill>
              <a:round/>
            </a:ln>
            <a:effectLst/>
          </c:spPr>
          <c:marker>
            <c:symbol val="none"/>
          </c:marker>
          <c:cat>
            <c:strRef>
              <c:f>Seasonality!$A$4:$A$15</c:f>
              <c:strCache>
                <c:ptCount val="12"/>
                <c:pt idx="0">
                  <c:v>Apr</c:v>
                </c:pt>
                <c:pt idx="1">
                  <c:v>May</c:v>
                </c:pt>
                <c:pt idx="2">
                  <c:v>June</c:v>
                </c:pt>
                <c:pt idx="3">
                  <c:v>Jul</c:v>
                </c:pt>
                <c:pt idx="4">
                  <c:v>Aug</c:v>
                </c:pt>
                <c:pt idx="5">
                  <c:v>Sep</c:v>
                </c:pt>
                <c:pt idx="6">
                  <c:v>Oct</c:v>
                </c:pt>
                <c:pt idx="7">
                  <c:v>Nov</c:v>
                </c:pt>
                <c:pt idx="8">
                  <c:v>Dec</c:v>
                </c:pt>
                <c:pt idx="9">
                  <c:v>Jan</c:v>
                </c:pt>
                <c:pt idx="10">
                  <c:v>Feb</c:v>
                </c:pt>
                <c:pt idx="11">
                  <c:v>Mar</c:v>
                </c:pt>
              </c:strCache>
            </c:strRef>
          </c:cat>
          <c:val>
            <c:numRef>
              <c:f>Seasonality!$B$4:$B$15</c:f>
              <c:numCache>
                <c:formatCode>General</c:formatCode>
                <c:ptCount val="12"/>
                <c:pt idx="0">
                  <c:v>4698</c:v>
                </c:pt>
                <c:pt idx="1">
                  <c:v>4605</c:v>
                </c:pt>
                <c:pt idx="2">
                  <c:v>4859</c:v>
                </c:pt>
                <c:pt idx="3">
                  <c:v>4136</c:v>
                </c:pt>
                <c:pt idx="4">
                  <c:v>3872</c:v>
                </c:pt>
                <c:pt idx="5">
                  <c:v>5938</c:v>
                </c:pt>
                <c:pt idx="6">
                  <c:v>8790</c:v>
                </c:pt>
                <c:pt idx="7">
                  <c:v>6825</c:v>
                </c:pt>
                <c:pt idx="8">
                  <c:v>4858</c:v>
                </c:pt>
                <c:pt idx="9">
                  <c:v>5907</c:v>
                </c:pt>
                <c:pt idx="10">
                  <c:v>6386</c:v>
                </c:pt>
                <c:pt idx="11">
                  <c:v>9085</c:v>
                </c:pt>
              </c:numCache>
            </c:numRef>
          </c:val>
          <c:smooth val="0"/>
          <c:extLst>
            <c:ext xmlns:c16="http://schemas.microsoft.com/office/drawing/2014/chart" uri="{C3380CC4-5D6E-409C-BE32-E72D297353CC}">
              <c16:uniqueId val="{00000000-ACDF-4273-B148-9D6A8A50393B}"/>
            </c:ext>
          </c:extLst>
        </c:ser>
        <c:ser>
          <c:idx val="1"/>
          <c:order val="1"/>
          <c:tx>
            <c:strRef>
              <c:f>Seasonality!$C$3</c:f>
              <c:strCache>
                <c:ptCount val="1"/>
                <c:pt idx="0">
                  <c:v>2004/2005</c:v>
                </c:pt>
              </c:strCache>
            </c:strRef>
          </c:tx>
          <c:spPr>
            <a:ln w="28575" cap="rnd">
              <a:solidFill>
                <a:schemeClr val="accent2"/>
              </a:solidFill>
              <a:round/>
            </a:ln>
            <a:effectLst/>
          </c:spPr>
          <c:marker>
            <c:symbol val="none"/>
          </c:marker>
          <c:cat>
            <c:strRef>
              <c:f>Seasonality!$A$4:$A$15</c:f>
              <c:strCache>
                <c:ptCount val="12"/>
                <c:pt idx="0">
                  <c:v>Apr</c:v>
                </c:pt>
                <c:pt idx="1">
                  <c:v>May</c:v>
                </c:pt>
                <c:pt idx="2">
                  <c:v>June</c:v>
                </c:pt>
                <c:pt idx="3">
                  <c:v>Jul</c:v>
                </c:pt>
                <c:pt idx="4">
                  <c:v>Aug</c:v>
                </c:pt>
                <c:pt idx="5">
                  <c:v>Sep</c:v>
                </c:pt>
                <c:pt idx="6">
                  <c:v>Oct</c:v>
                </c:pt>
                <c:pt idx="7">
                  <c:v>Nov</c:v>
                </c:pt>
                <c:pt idx="8">
                  <c:v>Dec</c:v>
                </c:pt>
                <c:pt idx="9">
                  <c:v>Jan</c:v>
                </c:pt>
                <c:pt idx="10">
                  <c:v>Feb</c:v>
                </c:pt>
                <c:pt idx="11">
                  <c:v>Mar</c:v>
                </c:pt>
              </c:strCache>
            </c:strRef>
          </c:cat>
          <c:val>
            <c:numRef>
              <c:f>Seasonality!$C$4:$C$15</c:f>
              <c:numCache>
                <c:formatCode>General</c:formatCode>
                <c:ptCount val="12"/>
                <c:pt idx="0">
                  <c:v>6492</c:v>
                </c:pt>
                <c:pt idx="1">
                  <c:v>6832</c:v>
                </c:pt>
                <c:pt idx="2">
                  <c:v>8867</c:v>
                </c:pt>
                <c:pt idx="3">
                  <c:v>4998</c:v>
                </c:pt>
                <c:pt idx="4">
                  <c:v>5305</c:v>
                </c:pt>
                <c:pt idx="5">
                  <c:v>7618</c:v>
                </c:pt>
                <c:pt idx="6">
                  <c:v>11443</c:v>
                </c:pt>
                <c:pt idx="7">
                  <c:v>8716</c:v>
                </c:pt>
                <c:pt idx="8">
                  <c:v>6119</c:v>
                </c:pt>
                <c:pt idx="9">
                  <c:v>7408</c:v>
                </c:pt>
                <c:pt idx="10">
                  <c:v>7493</c:v>
                </c:pt>
                <c:pt idx="11">
                  <c:v>8541</c:v>
                </c:pt>
              </c:numCache>
            </c:numRef>
          </c:val>
          <c:smooth val="0"/>
          <c:extLst>
            <c:ext xmlns:c16="http://schemas.microsoft.com/office/drawing/2014/chart" uri="{C3380CC4-5D6E-409C-BE32-E72D297353CC}">
              <c16:uniqueId val="{00000001-ACDF-4273-B148-9D6A8A50393B}"/>
            </c:ext>
          </c:extLst>
        </c:ser>
        <c:ser>
          <c:idx val="2"/>
          <c:order val="2"/>
          <c:tx>
            <c:strRef>
              <c:f>Seasonality!$D$3</c:f>
              <c:strCache>
                <c:ptCount val="1"/>
                <c:pt idx="0">
                  <c:v>2005/2006</c:v>
                </c:pt>
              </c:strCache>
            </c:strRef>
          </c:tx>
          <c:spPr>
            <a:ln w="28575" cap="rnd">
              <a:solidFill>
                <a:schemeClr val="accent3"/>
              </a:solidFill>
              <a:round/>
            </a:ln>
            <a:effectLst/>
          </c:spPr>
          <c:marker>
            <c:symbol val="none"/>
          </c:marker>
          <c:cat>
            <c:strRef>
              <c:f>Seasonality!$A$4:$A$15</c:f>
              <c:strCache>
                <c:ptCount val="12"/>
                <c:pt idx="0">
                  <c:v>Apr</c:v>
                </c:pt>
                <c:pt idx="1">
                  <c:v>May</c:v>
                </c:pt>
                <c:pt idx="2">
                  <c:v>June</c:v>
                </c:pt>
                <c:pt idx="3">
                  <c:v>Jul</c:v>
                </c:pt>
                <c:pt idx="4">
                  <c:v>Aug</c:v>
                </c:pt>
                <c:pt idx="5">
                  <c:v>Sep</c:v>
                </c:pt>
                <c:pt idx="6">
                  <c:v>Oct</c:v>
                </c:pt>
                <c:pt idx="7">
                  <c:v>Nov</c:v>
                </c:pt>
                <c:pt idx="8">
                  <c:v>Dec</c:v>
                </c:pt>
                <c:pt idx="9">
                  <c:v>Jan</c:v>
                </c:pt>
                <c:pt idx="10">
                  <c:v>Feb</c:v>
                </c:pt>
                <c:pt idx="11">
                  <c:v>Mar</c:v>
                </c:pt>
              </c:strCache>
            </c:strRef>
          </c:cat>
          <c:val>
            <c:numRef>
              <c:f>Seasonality!$D$4:$D$15</c:f>
              <c:numCache>
                <c:formatCode>General</c:formatCode>
                <c:ptCount val="12"/>
                <c:pt idx="0">
                  <c:v>8029</c:v>
                </c:pt>
                <c:pt idx="1">
                  <c:v>8650</c:v>
                </c:pt>
                <c:pt idx="2">
                  <c:v>9960</c:v>
                </c:pt>
                <c:pt idx="3">
                  <c:v>7152</c:v>
                </c:pt>
                <c:pt idx="4">
                  <c:v>7322</c:v>
                </c:pt>
                <c:pt idx="5">
                  <c:v>9239</c:v>
                </c:pt>
                <c:pt idx="6">
                  <c:v>14123</c:v>
                </c:pt>
                <c:pt idx="7">
                  <c:v>9566</c:v>
                </c:pt>
                <c:pt idx="8">
                  <c:v>7341</c:v>
                </c:pt>
                <c:pt idx="9">
                  <c:v>9404</c:v>
                </c:pt>
                <c:pt idx="10">
                  <c:v>8613</c:v>
                </c:pt>
                <c:pt idx="11">
                  <c:v>9425</c:v>
                </c:pt>
              </c:numCache>
            </c:numRef>
          </c:val>
          <c:smooth val="0"/>
          <c:extLst>
            <c:ext xmlns:c16="http://schemas.microsoft.com/office/drawing/2014/chart" uri="{C3380CC4-5D6E-409C-BE32-E72D297353CC}">
              <c16:uniqueId val="{00000002-ACDF-4273-B148-9D6A8A50393B}"/>
            </c:ext>
          </c:extLst>
        </c:ser>
        <c:ser>
          <c:idx val="3"/>
          <c:order val="3"/>
          <c:tx>
            <c:strRef>
              <c:f>Seasonality!$E$3</c:f>
              <c:strCache>
                <c:ptCount val="1"/>
                <c:pt idx="0">
                  <c:v>2006/2007</c:v>
                </c:pt>
              </c:strCache>
            </c:strRef>
          </c:tx>
          <c:spPr>
            <a:ln w="28575" cap="rnd">
              <a:solidFill>
                <a:schemeClr val="accent4"/>
              </a:solidFill>
              <a:round/>
            </a:ln>
            <a:effectLst/>
          </c:spPr>
          <c:marker>
            <c:symbol val="none"/>
          </c:marker>
          <c:cat>
            <c:strRef>
              <c:f>Seasonality!$A$4:$A$15</c:f>
              <c:strCache>
                <c:ptCount val="12"/>
                <c:pt idx="0">
                  <c:v>Apr</c:v>
                </c:pt>
                <c:pt idx="1">
                  <c:v>May</c:v>
                </c:pt>
                <c:pt idx="2">
                  <c:v>June</c:v>
                </c:pt>
                <c:pt idx="3">
                  <c:v>Jul</c:v>
                </c:pt>
                <c:pt idx="4">
                  <c:v>Aug</c:v>
                </c:pt>
                <c:pt idx="5">
                  <c:v>Sep</c:v>
                </c:pt>
                <c:pt idx="6">
                  <c:v>Oct</c:v>
                </c:pt>
                <c:pt idx="7">
                  <c:v>Nov</c:v>
                </c:pt>
                <c:pt idx="8">
                  <c:v>Dec</c:v>
                </c:pt>
                <c:pt idx="9">
                  <c:v>Jan</c:v>
                </c:pt>
                <c:pt idx="10">
                  <c:v>Feb</c:v>
                </c:pt>
                <c:pt idx="11">
                  <c:v>Mar</c:v>
                </c:pt>
              </c:strCache>
            </c:strRef>
          </c:cat>
          <c:val>
            <c:numRef>
              <c:f>Seasonality!$E$4:$E$15</c:f>
              <c:numCache>
                <c:formatCode>General</c:formatCode>
                <c:ptCount val="12"/>
                <c:pt idx="0">
                  <c:v>10905</c:v>
                </c:pt>
                <c:pt idx="1">
                  <c:v>9842</c:v>
                </c:pt>
                <c:pt idx="2">
                  <c:v>12259</c:v>
                </c:pt>
                <c:pt idx="3">
                  <c:v>9285</c:v>
                </c:pt>
                <c:pt idx="4">
                  <c:v>7950</c:v>
                </c:pt>
                <c:pt idx="5">
                  <c:v>11482</c:v>
                </c:pt>
                <c:pt idx="6">
                  <c:v>15817</c:v>
                </c:pt>
                <c:pt idx="7">
                  <c:v>10288</c:v>
                </c:pt>
                <c:pt idx="8">
                  <c:v>8743</c:v>
                </c:pt>
                <c:pt idx="9">
                  <c:v>10419</c:v>
                </c:pt>
                <c:pt idx="10">
                  <c:v>8801</c:v>
                </c:pt>
                <c:pt idx="11">
                  <c:v>8631</c:v>
                </c:pt>
              </c:numCache>
            </c:numRef>
          </c:val>
          <c:smooth val="0"/>
          <c:extLst>
            <c:ext xmlns:c16="http://schemas.microsoft.com/office/drawing/2014/chart" uri="{C3380CC4-5D6E-409C-BE32-E72D297353CC}">
              <c16:uniqueId val="{00000003-ACDF-4273-B148-9D6A8A50393B}"/>
            </c:ext>
          </c:extLst>
        </c:ser>
        <c:ser>
          <c:idx val="4"/>
          <c:order val="4"/>
          <c:tx>
            <c:strRef>
              <c:f>Seasonality!$F$3</c:f>
              <c:strCache>
                <c:ptCount val="1"/>
                <c:pt idx="0">
                  <c:v>2007/2008</c:v>
                </c:pt>
              </c:strCache>
            </c:strRef>
          </c:tx>
          <c:spPr>
            <a:ln w="28575" cap="rnd">
              <a:solidFill>
                <a:schemeClr val="accent5"/>
              </a:solidFill>
              <a:round/>
            </a:ln>
            <a:effectLst/>
          </c:spPr>
          <c:marker>
            <c:symbol val="none"/>
          </c:marker>
          <c:cat>
            <c:strRef>
              <c:f>Seasonality!$A$4:$A$15</c:f>
              <c:strCache>
                <c:ptCount val="12"/>
                <c:pt idx="0">
                  <c:v>Apr</c:v>
                </c:pt>
                <c:pt idx="1">
                  <c:v>May</c:v>
                </c:pt>
                <c:pt idx="2">
                  <c:v>June</c:v>
                </c:pt>
                <c:pt idx="3">
                  <c:v>Jul</c:v>
                </c:pt>
                <c:pt idx="4">
                  <c:v>Aug</c:v>
                </c:pt>
                <c:pt idx="5">
                  <c:v>Sep</c:v>
                </c:pt>
                <c:pt idx="6">
                  <c:v>Oct</c:v>
                </c:pt>
                <c:pt idx="7">
                  <c:v>Nov</c:v>
                </c:pt>
                <c:pt idx="8">
                  <c:v>Dec</c:v>
                </c:pt>
                <c:pt idx="9">
                  <c:v>Jan</c:v>
                </c:pt>
                <c:pt idx="10">
                  <c:v>Feb</c:v>
                </c:pt>
                <c:pt idx="11">
                  <c:v>Mar</c:v>
                </c:pt>
              </c:strCache>
            </c:strRef>
          </c:cat>
          <c:val>
            <c:numRef>
              <c:f>Seasonality!$F$4:$F$15</c:f>
              <c:numCache>
                <c:formatCode>General</c:formatCode>
                <c:ptCount val="12"/>
                <c:pt idx="0">
                  <c:v>9682</c:v>
                </c:pt>
                <c:pt idx="1">
                  <c:v>9052</c:v>
                </c:pt>
                <c:pt idx="2">
                  <c:v>11477</c:v>
                </c:pt>
                <c:pt idx="3">
                  <c:v>8242</c:v>
                </c:pt>
                <c:pt idx="4">
                  <c:v>7674</c:v>
                </c:pt>
                <c:pt idx="5">
                  <c:v>10339</c:v>
                </c:pt>
                <c:pt idx="6">
                  <c:v>13919</c:v>
                </c:pt>
                <c:pt idx="7">
                  <c:v>10531</c:v>
                </c:pt>
                <c:pt idx="8">
                  <c:v>8435</c:v>
                </c:pt>
                <c:pt idx="9">
                  <c:v>9750</c:v>
                </c:pt>
                <c:pt idx="10">
                  <c:v>8477</c:v>
                </c:pt>
                <c:pt idx="11">
                  <c:v>9814</c:v>
                </c:pt>
              </c:numCache>
            </c:numRef>
          </c:val>
          <c:smooth val="0"/>
          <c:extLst>
            <c:ext xmlns:c16="http://schemas.microsoft.com/office/drawing/2014/chart" uri="{C3380CC4-5D6E-409C-BE32-E72D297353CC}">
              <c16:uniqueId val="{00000004-ACDF-4273-B148-9D6A8A50393B}"/>
            </c:ext>
          </c:extLst>
        </c:ser>
        <c:ser>
          <c:idx val="5"/>
          <c:order val="5"/>
          <c:tx>
            <c:strRef>
              <c:f>Seasonality!$G$3</c:f>
              <c:strCache>
                <c:ptCount val="1"/>
                <c:pt idx="0">
                  <c:v>2008/2009</c:v>
                </c:pt>
              </c:strCache>
            </c:strRef>
          </c:tx>
          <c:spPr>
            <a:ln w="28575" cap="rnd">
              <a:solidFill>
                <a:schemeClr val="accent6"/>
              </a:solidFill>
              <a:round/>
            </a:ln>
            <a:effectLst/>
          </c:spPr>
          <c:marker>
            <c:symbol val="none"/>
          </c:marker>
          <c:cat>
            <c:strRef>
              <c:f>Seasonality!$A$4:$A$15</c:f>
              <c:strCache>
                <c:ptCount val="12"/>
                <c:pt idx="0">
                  <c:v>Apr</c:v>
                </c:pt>
                <c:pt idx="1">
                  <c:v>May</c:v>
                </c:pt>
                <c:pt idx="2">
                  <c:v>June</c:v>
                </c:pt>
                <c:pt idx="3">
                  <c:v>Jul</c:v>
                </c:pt>
                <c:pt idx="4">
                  <c:v>Aug</c:v>
                </c:pt>
                <c:pt idx="5">
                  <c:v>Sep</c:v>
                </c:pt>
                <c:pt idx="6">
                  <c:v>Oct</c:v>
                </c:pt>
                <c:pt idx="7">
                  <c:v>Nov</c:v>
                </c:pt>
                <c:pt idx="8">
                  <c:v>Dec</c:v>
                </c:pt>
                <c:pt idx="9">
                  <c:v>Jan</c:v>
                </c:pt>
                <c:pt idx="10">
                  <c:v>Feb</c:v>
                </c:pt>
                <c:pt idx="11">
                  <c:v>Mar</c:v>
                </c:pt>
              </c:strCache>
            </c:strRef>
          </c:cat>
          <c:val>
            <c:numRef>
              <c:f>Seasonality!$G$4:$G$15</c:f>
              <c:numCache>
                <c:formatCode>General</c:formatCode>
                <c:ptCount val="12"/>
                <c:pt idx="0">
                  <c:v>10684</c:v>
                </c:pt>
                <c:pt idx="1">
                  <c:v>11693</c:v>
                </c:pt>
                <c:pt idx="2">
                  <c:v>14439</c:v>
                </c:pt>
                <c:pt idx="3">
                  <c:v>9081</c:v>
                </c:pt>
                <c:pt idx="4">
                  <c:v>9781</c:v>
                </c:pt>
                <c:pt idx="5">
                  <c:v>10307</c:v>
                </c:pt>
                <c:pt idx="6">
                  <c:v>14800</c:v>
                </c:pt>
                <c:pt idx="7">
                  <c:v>7960</c:v>
                </c:pt>
                <c:pt idx="8">
                  <c:v>6858</c:v>
                </c:pt>
                <c:pt idx="9">
                  <c:v>9438</c:v>
                </c:pt>
                <c:pt idx="10">
                  <c:v>8487</c:v>
                </c:pt>
                <c:pt idx="11">
                  <c:v>10609</c:v>
                </c:pt>
              </c:numCache>
            </c:numRef>
          </c:val>
          <c:smooth val="0"/>
          <c:extLst>
            <c:ext xmlns:c16="http://schemas.microsoft.com/office/drawing/2014/chart" uri="{C3380CC4-5D6E-409C-BE32-E72D297353CC}">
              <c16:uniqueId val="{00000005-ACDF-4273-B148-9D6A8A50393B}"/>
            </c:ext>
          </c:extLst>
        </c:ser>
        <c:ser>
          <c:idx val="6"/>
          <c:order val="6"/>
          <c:tx>
            <c:strRef>
              <c:f>Seasonality!$H$3</c:f>
              <c:strCache>
                <c:ptCount val="1"/>
                <c:pt idx="0">
                  <c:v>2009/2010</c:v>
                </c:pt>
              </c:strCache>
            </c:strRef>
          </c:tx>
          <c:spPr>
            <a:ln w="28575" cap="rnd">
              <a:solidFill>
                <a:schemeClr val="accent1">
                  <a:lumMod val="60000"/>
                </a:schemeClr>
              </a:solidFill>
              <a:round/>
            </a:ln>
            <a:effectLst/>
          </c:spPr>
          <c:marker>
            <c:symbol val="none"/>
          </c:marker>
          <c:cat>
            <c:strRef>
              <c:f>Seasonality!$A$4:$A$15</c:f>
              <c:strCache>
                <c:ptCount val="12"/>
                <c:pt idx="0">
                  <c:v>Apr</c:v>
                </c:pt>
                <c:pt idx="1">
                  <c:v>May</c:v>
                </c:pt>
                <c:pt idx="2">
                  <c:v>June</c:v>
                </c:pt>
                <c:pt idx="3">
                  <c:v>Jul</c:v>
                </c:pt>
                <c:pt idx="4">
                  <c:v>Aug</c:v>
                </c:pt>
                <c:pt idx="5">
                  <c:v>Sep</c:v>
                </c:pt>
                <c:pt idx="6">
                  <c:v>Oct</c:v>
                </c:pt>
                <c:pt idx="7">
                  <c:v>Nov</c:v>
                </c:pt>
                <c:pt idx="8">
                  <c:v>Dec</c:v>
                </c:pt>
                <c:pt idx="9">
                  <c:v>Jan</c:v>
                </c:pt>
                <c:pt idx="10">
                  <c:v>Feb</c:v>
                </c:pt>
                <c:pt idx="11">
                  <c:v>Mar</c:v>
                </c:pt>
              </c:strCache>
            </c:strRef>
          </c:cat>
          <c:val>
            <c:numRef>
              <c:f>Seasonality!$H$4:$H$15</c:f>
              <c:numCache>
                <c:formatCode>General</c:formatCode>
                <c:ptCount val="12"/>
                <c:pt idx="0">
                  <c:v>11282</c:v>
                </c:pt>
                <c:pt idx="1">
                  <c:v>12870</c:v>
                </c:pt>
                <c:pt idx="2">
                  <c:v>17811</c:v>
                </c:pt>
                <c:pt idx="3">
                  <c:v>12128</c:v>
                </c:pt>
                <c:pt idx="4">
                  <c:v>10161</c:v>
                </c:pt>
                <c:pt idx="5">
                  <c:v>16359</c:v>
                </c:pt>
                <c:pt idx="6">
                  <c:v>17796</c:v>
                </c:pt>
                <c:pt idx="7">
                  <c:v>11604</c:v>
                </c:pt>
                <c:pt idx="8">
                  <c:v>11517</c:v>
                </c:pt>
                <c:pt idx="9">
                  <c:v>15925</c:v>
                </c:pt>
                <c:pt idx="10">
                  <c:v>13532</c:v>
                </c:pt>
                <c:pt idx="11">
                  <c:v>14648</c:v>
                </c:pt>
              </c:numCache>
            </c:numRef>
          </c:val>
          <c:smooth val="0"/>
          <c:extLst>
            <c:ext xmlns:c16="http://schemas.microsoft.com/office/drawing/2014/chart" uri="{C3380CC4-5D6E-409C-BE32-E72D297353CC}">
              <c16:uniqueId val="{00000006-ACDF-4273-B148-9D6A8A50393B}"/>
            </c:ext>
          </c:extLst>
        </c:ser>
        <c:ser>
          <c:idx val="7"/>
          <c:order val="7"/>
          <c:tx>
            <c:strRef>
              <c:f>Seasonality!$I$3</c:f>
              <c:strCache>
                <c:ptCount val="1"/>
                <c:pt idx="0">
                  <c:v>2010/2011</c:v>
                </c:pt>
              </c:strCache>
            </c:strRef>
          </c:tx>
          <c:spPr>
            <a:ln w="28575" cap="rnd">
              <a:solidFill>
                <a:schemeClr val="accent2">
                  <a:lumMod val="60000"/>
                </a:schemeClr>
              </a:solidFill>
              <a:round/>
            </a:ln>
            <a:effectLst/>
          </c:spPr>
          <c:marker>
            <c:symbol val="none"/>
          </c:marker>
          <c:cat>
            <c:strRef>
              <c:f>Seasonality!$A$4:$A$15</c:f>
              <c:strCache>
                <c:ptCount val="12"/>
                <c:pt idx="0">
                  <c:v>Apr</c:v>
                </c:pt>
                <c:pt idx="1">
                  <c:v>May</c:v>
                </c:pt>
                <c:pt idx="2">
                  <c:v>June</c:v>
                </c:pt>
                <c:pt idx="3">
                  <c:v>Jul</c:v>
                </c:pt>
                <c:pt idx="4">
                  <c:v>Aug</c:v>
                </c:pt>
                <c:pt idx="5">
                  <c:v>Sep</c:v>
                </c:pt>
                <c:pt idx="6">
                  <c:v>Oct</c:v>
                </c:pt>
                <c:pt idx="7">
                  <c:v>Nov</c:v>
                </c:pt>
                <c:pt idx="8">
                  <c:v>Dec</c:v>
                </c:pt>
                <c:pt idx="9">
                  <c:v>Jan</c:v>
                </c:pt>
                <c:pt idx="10">
                  <c:v>Feb</c:v>
                </c:pt>
                <c:pt idx="11">
                  <c:v>Mar</c:v>
                </c:pt>
              </c:strCache>
            </c:strRef>
          </c:cat>
          <c:val>
            <c:numRef>
              <c:f>Seasonality!$I$4:$I$15</c:f>
              <c:numCache>
                <c:formatCode>General</c:formatCode>
                <c:ptCount val="12"/>
                <c:pt idx="0">
                  <c:v>15697</c:v>
                </c:pt>
                <c:pt idx="1">
                  <c:v>16653</c:v>
                </c:pt>
                <c:pt idx="2">
                  <c:v>15411</c:v>
                </c:pt>
                <c:pt idx="3">
                  <c:v>13534</c:v>
                </c:pt>
                <c:pt idx="4">
                  <c:v>12454</c:v>
                </c:pt>
                <c:pt idx="5">
                  <c:v>16300</c:v>
                </c:pt>
                <c:pt idx="6">
                  <c:v>23378</c:v>
                </c:pt>
                <c:pt idx="7">
                  <c:v>16975</c:v>
                </c:pt>
                <c:pt idx="8">
                  <c:v>15135</c:v>
                </c:pt>
                <c:pt idx="9">
                  <c:v>19430</c:v>
                </c:pt>
                <c:pt idx="10">
                  <c:v>17534</c:v>
                </c:pt>
                <c:pt idx="11">
                  <c:v>17822</c:v>
                </c:pt>
              </c:numCache>
            </c:numRef>
          </c:val>
          <c:smooth val="0"/>
          <c:extLst>
            <c:ext xmlns:c16="http://schemas.microsoft.com/office/drawing/2014/chart" uri="{C3380CC4-5D6E-409C-BE32-E72D297353CC}">
              <c16:uniqueId val="{00000007-ACDF-4273-B148-9D6A8A50393B}"/>
            </c:ext>
          </c:extLst>
        </c:ser>
        <c:ser>
          <c:idx val="8"/>
          <c:order val="8"/>
          <c:tx>
            <c:strRef>
              <c:f>Seasonality!$J$3</c:f>
              <c:strCache>
                <c:ptCount val="1"/>
                <c:pt idx="0">
                  <c:v>2011/2012</c:v>
                </c:pt>
              </c:strCache>
            </c:strRef>
          </c:tx>
          <c:spPr>
            <a:ln w="28575" cap="rnd">
              <a:solidFill>
                <a:schemeClr val="accent3">
                  <a:lumMod val="60000"/>
                </a:schemeClr>
              </a:solidFill>
              <a:round/>
            </a:ln>
            <a:effectLst/>
          </c:spPr>
          <c:marker>
            <c:symbol val="none"/>
          </c:marker>
          <c:cat>
            <c:strRef>
              <c:f>Seasonality!$A$4:$A$15</c:f>
              <c:strCache>
                <c:ptCount val="12"/>
                <c:pt idx="0">
                  <c:v>Apr</c:v>
                </c:pt>
                <c:pt idx="1">
                  <c:v>May</c:v>
                </c:pt>
                <c:pt idx="2">
                  <c:v>June</c:v>
                </c:pt>
                <c:pt idx="3">
                  <c:v>Jul</c:v>
                </c:pt>
                <c:pt idx="4">
                  <c:v>Aug</c:v>
                </c:pt>
                <c:pt idx="5">
                  <c:v>Sep</c:v>
                </c:pt>
                <c:pt idx="6">
                  <c:v>Oct</c:v>
                </c:pt>
                <c:pt idx="7">
                  <c:v>Nov</c:v>
                </c:pt>
                <c:pt idx="8">
                  <c:v>Dec</c:v>
                </c:pt>
                <c:pt idx="9">
                  <c:v>Jan</c:v>
                </c:pt>
                <c:pt idx="10">
                  <c:v>Feb</c:v>
                </c:pt>
                <c:pt idx="11">
                  <c:v>Mar</c:v>
                </c:pt>
              </c:strCache>
            </c:strRef>
          </c:cat>
          <c:val>
            <c:numRef>
              <c:f>Seasonality!$J$4:$J$15</c:f>
              <c:numCache>
                <c:formatCode>General</c:formatCode>
                <c:ptCount val="12"/>
                <c:pt idx="0">
                  <c:v>17740</c:v>
                </c:pt>
                <c:pt idx="1">
                  <c:v>17952</c:v>
                </c:pt>
                <c:pt idx="2">
                  <c:v>21552</c:v>
                </c:pt>
                <c:pt idx="3">
                  <c:v>15699</c:v>
                </c:pt>
                <c:pt idx="4">
                  <c:v>15059</c:v>
                </c:pt>
                <c:pt idx="5">
                  <c:v>23508</c:v>
                </c:pt>
                <c:pt idx="6">
                  <c:v>30519</c:v>
                </c:pt>
                <c:pt idx="7">
                  <c:v>16175</c:v>
                </c:pt>
                <c:pt idx="8">
                  <c:v>15315</c:v>
                </c:pt>
                <c:pt idx="9">
                  <c:v>17950</c:v>
                </c:pt>
                <c:pt idx="10">
                  <c:v>13534</c:v>
                </c:pt>
                <c:pt idx="11">
                  <c:v>15054</c:v>
                </c:pt>
              </c:numCache>
            </c:numRef>
          </c:val>
          <c:smooth val="0"/>
          <c:extLst>
            <c:ext xmlns:c16="http://schemas.microsoft.com/office/drawing/2014/chart" uri="{C3380CC4-5D6E-409C-BE32-E72D297353CC}">
              <c16:uniqueId val="{00000008-ACDF-4273-B148-9D6A8A50393B}"/>
            </c:ext>
          </c:extLst>
        </c:ser>
        <c:dLbls>
          <c:showLegendKey val="0"/>
          <c:showVal val="0"/>
          <c:showCatName val="0"/>
          <c:showSerName val="0"/>
          <c:showPercent val="0"/>
          <c:showBubbleSize val="0"/>
        </c:dLbls>
        <c:smooth val="0"/>
        <c:axId val="575565440"/>
        <c:axId val="575565768"/>
      </c:lineChart>
      <c:catAx>
        <c:axId val="57556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65768"/>
        <c:crosses val="autoZero"/>
        <c:auto val="1"/>
        <c:lblAlgn val="ctr"/>
        <c:lblOffset val="100"/>
        <c:noMultiLvlLbl val="0"/>
      </c:catAx>
      <c:valAx>
        <c:axId val="57556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65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15</xdr:col>
      <xdr:colOff>529780</xdr:colOff>
      <xdr:row>6</xdr:row>
      <xdr:rowOff>7620</xdr:rowOff>
    </xdr:from>
    <xdr:to>
      <xdr:col>25</xdr:col>
      <xdr:colOff>373380</xdr:colOff>
      <xdr:row>19</xdr:row>
      <xdr:rowOff>0</xdr:rowOff>
    </xdr:to>
    <xdr:graphicFrame macro="">
      <xdr:nvGraphicFramePr>
        <xdr:cNvPr id="2" name="hjwGraph">
          <a:extLst>
            <a:ext uri="{FF2B5EF4-FFF2-40B4-BE49-F238E27FC236}">
              <a16:creationId xmlns:a16="http://schemas.microsoft.com/office/drawing/2014/main" id="{D66C3C52-8C09-4EF2-8A4D-AA71F04D3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1</xdr:row>
      <xdr:rowOff>0</xdr:rowOff>
    </xdr:from>
    <xdr:to>
      <xdr:col>8</xdr:col>
      <xdr:colOff>3175</xdr:colOff>
      <xdr:row>3</xdr:row>
      <xdr:rowOff>63500</xdr:rowOff>
    </xdr:to>
    <xdr:sp macro="" textlink="">
      <xdr:nvSpPr>
        <xdr:cNvPr id="3" name="messageTextbox">
          <a:extLst>
            <a:ext uri="{FF2B5EF4-FFF2-40B4-BE49-F238E27FC236}">
              <a16:creationId xmlns:a16="http://schemas.microsoft.com/office/drawing/2014/main" id="{3229D3A9-34C5-4B94-B9DF-6B558AC21C18}"/>
            </a:ext>
          </a:extLst>
        </xdr:cNvPr>
        <xdr:cNvSpPr txBox="1"/>
      </xdr:nvSpPr>
      <xdr:spPr>
        <a:xfrm>
          <a:off x="63500" y="182880"/>
          <a:ext cx="4938395" cy="429260"/>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CA" sz="900" b="0" i="0" u="none" strike="noStrike" baseline="0">
              <a:solidFill>
                <a:srgbClr val="9C6500"/>
              </a:solidFill>
              <a:latin typeface="Arial" panose="020B0604020202020204" pitchFamily="34" charset="0"/>
            </a:rPr>
            <a:t>Enter alpha and beta (between 0 and 1), enter the past demands in the shaded column then enter a starting forecast. If the starting forecast is not in the first period then delete the error analysis for all rows above the starting forecast.</a:t>
          </a:r>
        </a:p>
      </xdr:txBody>
    </xdr:sp>
    <xdr:clientData fPrintsWithSheet="0"/>
  </xdr:twoCellAnchor>
  <xdr:twoCellAnchor>
    <xdr:from>
      <xdr:col>0</xdr:col>
      <xdr:colOff>19050</xdr:colOff>
      <xdr:row>6</xdr:row>
      <xdr:rowOff>114300</xdr:rowOff>
    </xdr:from>
    <xdr:to>
      <xdr:col>8</xdr:col>
      <xdr:colOff>15875</xdr:colOff>
      <xdr:row>8</xdr:row>
      <xdr:rowOff>152401</xdr:rowOff>
    </xdr:to>
    <xdr:sp macro="" textlink="">
      <xdr:nvSpPr>
        <xdr:cNvPr id="4" name="messageTextbox">
          <a:extLst>
            <a:ext uri="{FF2B5EF4-FFF2-40B4-BE49-F238E27FC236}">
              <a16:creationId xmlns:a16="http://schemas.microsoft.com/office/drawing/2014/main" id="{2F6B7AC0-0FA0-4759-8A80-D67569EF3BB2}"/>
            </a:ext>
          </a:extLst>
        </xdr:cNvPr>
        <xdr:cNvSpPr txBox="1"/>
      </xdr:nvSpPr>
      <xdr:spPr>
        <a:xfrm>
          <a:off x="19050" y="1211580"/>
          <a:ext cx="4995545" cy="403861"/>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CA" sz="900" b="0" i="0" u="none" strike="noStrike" baseline="0">
              <a:solidFill>
                <a:srgbClr val="9C6500"/>
              </a:solidFill>
              <a:latin typeface="Arial" panose="020B0604020202020204" pitchFamily="34" charset="0"/>
            </a:rPr>
            <a:t>Add or remove data raws based on yoru data set, but please fix the forumulas accordingly</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10</xdr:col>
      <xdr:colOff>259080</xdr:colOff>
      <xdr:row>1</xdr:row>
      <xdr:rowOff>22860</xdr:rowOff>
    </xdr:from>
    <xdr:to>
      <xdr:col>19</xdr:col>
      <xdr:colOff>45720</xdr:colOff>
      <xdr:row>16</xdr:row>
      <xdr:rowOff>22860</xdr:rowOff>
    </xdr:to>
    <xdr:graphicFrame macro="">
      <xdr:nvGraphicFramePr>
        <xdr:cNvPr id="3" name="Chart 2">
          <a:extLst>
            <a:ext uri="{FF2B5EF4-FFF2-40B4-BE49-F238E27FC236}">
              <a16:creationId xmlns:a16="http://schemas.microsoft.com/office/drawing/2014/main" id="{1801D5FA-8453-A8C3-DDB0-03504355A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236220</xdr:colOff>
      <xdr:row>20</xdr:row>
      <xdr:rowOff>7620</xdr:rowOff>
    </xdr:from>
    <xdr:to>
      <xdr:col>16</xdr:col>
      <xdr:colOff>541020</xdr:colOff>
      <xdr:row>35</xdr:row>
      <xdr:rowOff>7620</xdr:rowOff>
    </xdr:to>
    <xdr:graphicFrame macro="">
      <xdr:nvGraphicFramePr>
        <xdr:cNvPr id="4" name="Chart 3">
          <a:extLst>
            <a:ext uri="{FF2B5EF4-FFF2-40B4-BE49-F238E27FC236}">
              <a16:creationId xmlns:a16="http://schemas.microsoft.com/office/drawing/2014/main" id="{EE8869B1-3C85-7654-AFEC-6F631B083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601980</xdr:colOff>
      <xdr:row>45</xdr:row>
      <xdr:rowOff>76200</xdr:rowOff>
    </xdr:from>
    <xdr:to>
      <xdr:col>16</xdr:col>
      <xdr:colOff>205740</xdr:colOff>
      <xdr:row>60</xdr:row>
      <xdr:rowOff>76200</xdr:rowOff>
    </xdr:to>
    <xdr:graphicFrame macro="">
      <xdr:nvGraphicFramePr>
        <xdr:cNvPr id="5" name="Chart 4">
          <a:extLst>
            <a:ext uri="{FF2B5EF4-FFF2-40B4-BE49-F238E27FC236}">
              <a16:creationId xmlns:a16="http://schemas.microsoft.com/office/drawing/2014/main" id="{8D898DD3-8DF4-F846-E0BB-1D5D6B6A4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314800</xdr:colOff>
      <xdr:row>18</xdr:row>
      <xdr:rowOff>95725</xdr:rowOff>
    </xdr:from>
    <xdr:to>
      <xdr:col>9</xdr:col>
      <xdr:colOff>591025</xdr:colOff>
      <xdr:row>33</xdr:row>
      <xdr:rowOff>124300</xdr:rowOff>
    </xdr:to>
    <xdr:graphicFrame macro="">
      <xdr:nvGraphicFramePr>
        <xdr:cNvPr id="2" name="Chart 1">
          <a:extLst>
            <a:ext uri="{FF2B5EF4-FFF2-40B4-BE49-F238E27FC236}">
              <a16:creationId xmlns:a16="http://schemas.microsoft.com/office/drawing/2014/main" id="{922122D3-D1EC-1F4B-DC5F-85B951344C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289560</xdr:colOff>
      <xdr:row>18</xdr:row>
      <xdr:rowOff>91440</xdr:rowOff>
    </xdr:from>
    <xdr:to>
      <xdr:col>17</xdr:col>
      <xdr:colOff>457200</xdr:colOff>
      <xdr:row>33</xdr:row>
      <xdr:rowOff>91440</xdr:rowOff>
    </xdr:to>
    <xdr:graphicFrame macro="">
      <xdr:nvGraphicFramePr>
        <xdr:cNvPr id="3" name="Chart 2">
          <a:extLst>
            <a:ext uri="{FF2B5EF4-FFF2-40B4-BE49-F238E27FC236}">
              <a16:creationId xmlns:a16="http://schemas.microsoft.com/office/drawing/2014/main" id="{8A6C150C-83DF-8E15-0792-51DEBB820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762BC-08B5-416A-97D8-A5314E004062}">
  <dimension ref="A1:O26"/>
  <sheetViews>
    <sheetView topLeftCell="A3" zoomScaleNormal="100" workbookViewId="0">
      <selection activeCell="F12" sqref="F12:F21"/>
    </sheetView>
  </sheetViews>
  <sheetFormatPr defaultColWidth="9.109375" defaultRowHeight="14.4" x14ac:dyDescent="0.3"/>
  <cols>
    <col min="1" max="1" width="9.21875" bestFit="1" customWidth="1"/>
    <col min="8" max="8" width="9" bestFit="1" customWidth="1"/>
  </cols>
  <sheetData>
    <row r="1" spans="1:15" ht="19.8" x14ac:dyDescent="0.4">
      <c r="A1" s="63" t="s">
        <v>77</v>
      </c>
      <c r="B1" s="62"/>
      <c r="C1" s="62" t="s">
        <v>76</v>
      </c>
      <c r="D1" s="62"/>
      <c r="E1" s="62"/>
      <c r="F1" s="62"/>
      <c r="G1" s="62"/>
      <c r="H1" s="62"/>
      <c r="I1" s="62"/>
      <c r="J1" s="62"/>
    </row>
    <row r="2" spans="1:15" x14ac:dyDescent="0.3">
      <c r="A2" s="61"/>
      <c r="B2" s="61"/>
    </row>
    <row r="5" spans="1:15" ht="15" thickBot="1" x14ac:dyDescent="0.35">
      <c r="A5" t="s">
        <v>75</v>
      </c>
      <c r="B5" s="60">
        <v>0.7</v>
      </c>
      <c r="C5" s="56" t="str">
        <f>IF(OR(B5&lt;0,B5&gt;1),"Alpha should be between 0 and 1","")</f>
        <v/>
      </c>
    </row>
    <row r="6" spans="1:15" x14ac:dyDescent="0.3">
      <c r="A6" t="s">
        <v>74</v>
      </c>
      <c r="B6" s="60">
        <v>1</v>
      </c>
      <c r="C6" s="56" t="str">
        <f>IF(OR(B6&lt;0,B6&gt;1),"Beta should be between 0 and 1","")</f>
        <v/>
      </c>
      <c r="J6" s="51"/>
      <c r="L6" s="59"/>
      <c r="M6" s="58"/>
      <c r="N6" s="58"/>
      <c r="O6" s="57"/>
    </row>
    <row r="7" spans="1:15" x14ac:dyDescent="0.3">
      <c r="C7" s="56"/>
      <c r="J7" s="51"/>
      <c r="L7" s="55"/>
      <c r="M7" s="54"/>
      <c r="N7" s="54"/>
      <c r="O7" s="53"/>
    </row>
    <row r="8" spans="1:15" x14ac:dyDescent="0.3">
      <c r="C8" s="56"/>
      <c r="J8" s="51"/>
      <c r="L8" s="55"/>
      <c r="M8" s="54"/>
      <c r="N8" s="54"/>
      <c r="O8" s="53"/>
    </row>
    <row r="9" spans="1:15" x14ac:dyDescent="0.3">
      <c r="C9" s="56"/>
      <c r="J9" s="51"/>
      <c r="L9" s="55"/>
      <c r="M9" s="54"/>
      <c r="N9" s="54"/>
      <c r="O9" s="53"/>
    </row>
    <row r="10" spans="1:15" ht="15" thickBot="1" x14ac:dyDescent="0.35">
      <c r="A10" s="52" t="s">
        <v>73</v>
      </c>
      <c r="D10" s="15" t="s">
        <v>72</v>
      </c>
      <c r="E10" s="15"/>
      <c r="F10" s="15"/>
      <c r="J10" s="51"/>
      <c r="L10" s="24" t="s">
        <v>71</v>
      </c>
      <c r="M10" s="30"/>
      <c r="N10" s="30"/>
      <c r="O10" s="33"/>
    </row>
    <row r="11" spans="1:15" s="43" customFormat="1" ht="73.2" thickBot="1" x14ac:dyDescent="0.4">
      <c r="A11" s="43" t="s">
        <v>0</v>
      </c>
      <c r="B11" s="43" t="s">
        <v>31</v>
      </c>
      <c r="D11" s="50" t="s">
        <v>70</v>
      </c>
      <c r="E11" s="49" t="s">
        <v>69</v>
      </c>
      <c r="F11" s="49" t="s">
        <v>68</v>
      </c>
      <c r="G11" s="48" t="s">
        <v>67</v>
      </c>
      <c r="H11" s="48" t="s">
        <v>66</v>
      </c>
      <c r="I11" s="48" t="s">
        <v>65</v>
      </c>
      <c r="J11" s="47" t="s">
        <v>64</v>
      </c>
      <c r="L11" s="46" t="s">
        <v>63</v>
      </c>
      <c r="M11" s="45" t="s">
        <v>62</v>
      </c>
      <c r="N11" s="45" t="s">
        <v>61</v>
      </c>
      <c r="O11" s="44" t="s">
        <v>60</v>
      </c>
    </row>
    <row r="12" spans="1:15" x14ac:dyDescent="0.3">
      <c r="A12" t="s">
        <v>59</v>
      </c>
      <c r="B12" s="42">
        <f>Seasonality!B21</f>
        <v>69959</v>
      </c>
      <c r="D12" s="41">
        <f>$B$12</f>
        <v>69959</v>
      </c>
      <c r="E12" s="41"/>
      <c r="F12" s="34">
        <f>D12+E12</f>
        <v>69959</v>
      </c>
      <c r="G12" s="30">
        <f>B12-F12</f>
        <v>0</v>
      </c>
      <c r="H12" s="30">
        <f>ABS(G12)</f>
        <v>0</v>
      </c>
      <c r="I12" s="30">
        <f>G12^2</f>
        <v>0</v>
      </c>
      <c r="J12" s="29">
        <f>H12/B12</f>
        <v>0</v>
      </c>
      <c r="L12" s="39"/>
      <c r="M12" s="30"/>
      <c r="N12" s="30"/>
      <c r="O12" s="33"/>
    </row>
    <row r="13" spans="1:15" x14ac:dyDescent="0.3">
      <c r="A13" t="s">
        <v>58</v>
      </c>
      <c r="B13" s="40">
        <f>Seasonality!B22</f>
        <v>89832</v>
      </c>
      <c r="D13" s="39">
        <f>$B$5*B12+(1-$B$5)*F12</f>
        <v>69959</v>
      </c>
      <c r="E13" s="34">
        <f>$B$6*(D13-D12)+(1-$B$6)*E12</f>
        <v>0</v>
      </c>
      <c r="F13" s="34">
        <f>D13+E13</f>
        <v>69959</v>
      </c>
      <c r="G13" s="30">
        <f>B13-F13</f>
        <v>19873</v>
      </c>
      <c r="H13" s="30">
        <f>ABS(G13)</f>
        <v>19873</v>
      </c>
      <c r="I13" s="30">
        <f>G13^2</f>
        <v>394936129</v>
      </c>
      <c r="J13" s="29">
        <f>H13/B13</f>
        <v>0.2212240626948081</v>
      </c>
      <c r="L13" s="39">
        <f>L12+G13</f>
        <v>19873</v>
      </c>
      <c r="M13" s="30">
        <f>M12+H13</f>
        <v>19873</v>
      </c>
      <c r="N13" s="30">
        <f>SUM($H$11:H13)/COUNT($H$11:H13)</f>
        <v>9936.5</v>
      </c>
      <c r="O13" s="33">
        <f>L13/N13</f>
        <v>2</v>
      </c>
    </row>
    <row r="14" spans="1:15" x14ac:dyDescent="0.3">
      <c r="A14" t="s">
        <v>57</v>
      </c>
      <c r="B14" s="40">
        <f>Seasonality!B23</f>
        <v>108824</v>
      </c>
      <c r="D14" s="39">
        <f>$B$5*B13+(1-$B$5)*F13</f>
        <v>83870.100000000006</v>
      </c>
      <c r="E14" s="34">
        <f>$B$6*(D14-D13)+(1-$B$6)*E13</f>
        <v>13911.100000000006</v>
      </c>
      <c r="F14" s="34">
        <f>D14+E14</f>
        <v>97781.200000000012</v>
      </c>
      <c r="G14" s="30">
        <f>B14-F14</f>
        <v>11042.799999999988</v>
      </c>
      <c r="H14" s="30">
        <f>ABS(G14)</f>
        <v>11042.799999999988</v>
      </c>
      <c r="I14" s="30">
        <f>G14^2</f>
        <v>121943431.83999975</v>
      </c>
      <c r="J14" s="29">
        <f>H14/B14</f>
        <v>0.10147393957215309</v>
      </c>
      <c r="L14" s="39">
        <f>L13+G14</f>
        <v>30915.799999999988</v>
      </c>
      <c r="M14" s="30">
        <f>M13+H14</f>
        <v>30915.799999999988</v>
      </c>
      <c r="N14" s="30">
        <f>SUM($H$11:H14)/COUNT($H$11:H14)</f>
        <v>10305.266666666663</v>
      </c>
      <c r="O14" s="33">
        <f>L14/N14</f>
        <v>3</v>
      </c>
    </row>
    <row r="15" spans="1:15" x14ac:dyDescent="0.3">
      <c r="A15" t="s">
        <v>56</v>
      </c>
      <c r="B15" s="40">
        <f>Seasonality!B24</f>
        <v>124422</v>
      </c>
      <c r="D15" s="39">
        <f>$B$5*B14+(1-$B$5)*F14</f>
        <v>105511.16</v>
      </c>
      <c r="E15" s="34">
        <f>$B$6*(D15-D14)+(1-$B$6)*E14</f>
        <v>21641.059999999998</v>
      </c>
      <c r="F15" s="34">
        <f>D15+E15</f>
        <v>127152.22</v>
      </c>
      <c r="G15" s="30">
        <f>B15-F15</f>
        <v>-2730.2200000000012</v>
      </c>
      <c r="H15" s="30">
        <f>ABS(G15)</f>
        <v>2730.2200000000012</v>
      </c>
      <c r="I15" s="30">
        <f>G15^2</f>
        <v>7454101.2484000064</v>
      </c>
      <c r="J15" s="29">
        <f>H15/B15</f>
        <v>2.1943225474594534E-2</v>
      </c>
      <c r="L15" s="39">
        <f>L14+G15</f>
        <v>28185.579999999987</v>
      </c>
      <c r="M15" s="30">
        <f>M14+H15</f>
        <v>33646.01999999999</v>
      </c>
      <c r="N15" s="30">
        <f>SUM($H$11:H15)/COUNT($H$11:H15)</f>
        <v>8411.5049999999974</v>
      </c>
      <c r="O15" s="33">
        <f>L15/N15</f>
        <v>3.3508367408686075</v>
      </c>
    </row>
    <row r="16" spans="1:15" x14ac:dyDescent="0.3">
      <c r="A16" t="s">
        <v>55</v>
      </c>
      <c r="B16" s="40">
        <f>Seasonality!B25</f>
        <v>117392</v>
      </c>
      <c r="D16" s="39">
        <f>$B$5*B15+(1-$B$5)*F15</f>
        <v>125241.06599999999</v>
      </c>
      <c r="E16" s="34">
        <f>$B$6*(D16-D15)+(1-$B$6)*E15</f>
        <v>19729.905999999988</v>
      </c>
      <c r="F16" s="34">
        <f>D16+E16</f>
        <v>144970.97199999998</v>
      </c>
      <c r="G16" s="30">
        <f>B16-F16</f>
        <v>-27578.97199999998</v>
      </c>
      <c r="H16" s="30">
        <f>ABS(G16)</f>
        <v>27578.97199999998</v>
      </c>
      <c r="I16" s="30">
        <f>G16^2</f>
        <v>760599696.57678294</v>
      </c>
      <c r="J16" s="29">
        <f>H16/B16</f>
        <v>0.23493059152242043</v>
      </c>
      <c r="L16" s="39">
        <f>L15+G16</f>
        <v>606.60800000000745</v>
      </c>
      <c r="M16" s="30">
        <f>M15+H16</f>
        <v>61224.991999999969</v>
      </c>
      <c r="N16" s="30">
        <f>SUM($H$11:H16)/COUNT($H$11:H16)</f>
        <v>12244.998399999993</v>
      </c>
      <c r="O16" s="33">
        <f>L16/N16</f>
        <v>4.9539246979404081E-2</v>
      </c>
    </row>
    <row r="17" spans="1:15" x14ac:dyDescent="0.3">
      <c r="A17" t="s">
        <v>54</v>
      </c>
      <c r="B17" s="40">
        <f>Seasonality!B26</f>
        <v>124137</v>
      </c>
      <c r="D17" s="39">
        <f>$B$5*B16+(1-$B$5)*F16</f>
        <v>125665.69159999999</v>
      </c>
      <c r="E17" s="34">
        <f>$B$6*(D17-D16)+(1-$B$6)*E16</f>
        <v>424.62559999999939</v>
      </c>
      <c r="F17" s="34">
        <f>D17+E17</f>
        <v>126090.31719999999</v>
      </c>
      <c r="G17" s="30">
        <f>B17-F17</f>
        <v>-1953.3171999999904</v>
      </c>
      <c r="H17" s="30">
        <f>ABS(G17)</f>
        <v>1953.3171999999904</v>
      </c>
      <c r="I17" s="30">
        <f>G17^2</f>
        <v>3815448.0838158024</v>
      </c>
      <c r="J17" s="29">
        <f>H17/B17</f>
        <v>1.5735173236021416E-2</v>
      </c>
      <c r="L17" s="39">
        <f>L16+G17</f>
        <v>-1346.709199999983</v>
      </c>
      <c r="M17" s="30">
        <f>M16+H17</f>
        <v>63178.30919999996</v>
      </c>
      <c r="N17" s="30">
        <f>SUM($H$11:H17)/COUNT($H$11:H17)</f>
        <v>10529.718199999994</v>
      </c>
      <c r="O17" s="33">
        <f>L17/N17</f>
        <v>-0.12789603429273005</v>
      </c>
    </row>
    <row r="18" spans="1:15" x14ac:dyDescent="0.3">
      <c r="A18" t="s">
        <v>53</v>
      </c>
      <c r="B18" s="40">
        <f>Seasonality!B27</f>
        <v>165633</v>
      </c>
      <c r="D18" s="39">
        <f>$B$5*B17+(1-$B$5)*F17</f>
        <v>124722.99515999999</v>
      </c>
      <c r="E18" s="34">
        <f>$B$6*(D18-D17)+(1-$B$6)*E17</f>
        <v>-942.69643999999971</v>
      </c>
      <c r="F18" s="34">
        <f>D18+E18</f>
        <v>123780.29871999999</v>
      </c>
      <c r="G18" s="30">
        <f>B18-F18</f>
        <v>41852.701280000008</v>
      </c>
      <c r="H18" s="30">
        <f>ABS(G18)</f>
        <v>41852.701280000008</v>
      </c>
      <c r="I18" s="30">
        <f>G18^2</f>
        <v>1751648604.4329143</v>
      </c>
      <c r="J18" s="29">
        <f>H18/B18</f>
        <v>0.25268334981555612</v>
      </c>
      <c r="L18" s="39">
        <f>L17+G18</f>
        <v>40505.992080000025</v>
      </c>
      <c r="M18" s="30">
        <f>M17+H18</f>
        <v>105031.01047999997</v>
      </c>
      <c r="N18" s="30">
        <f>SUM($H$11:H18)/COUNT($H$11:H18)</f>
        <v>15004.430068571424</v>
      </c>
      <c r="O18" s="33">
        <f>L18/N18</f>
        <v>2.6996021771493126</v>
      </c>
    </row>
    <row r="19" spans="1:15" x14ac:dyDescent="0.3">
      <c r="A19" t="s">
        <v>52</v>
      </c>
      <c r="B19" s="40">
        <f>Seasonality!B28</f>
        <v>200323</v>
      </c>
      <c r="D19" s="39">
        <f>$B$5*B18+(1-$B$5)*F18</f>
        <v>153077.18961599999</v>
      </c>
      <c r="E19" s="34">
        <f>$B$6*(D19-D18)+(1-$B$6)*E18</f>
        <v>28354.194455999997</v>
      </c>
      <c r="F19" s="34">
        <f>D19+E19</f>
        <v>181431.38407199999</v>
      </c>
      <c r="G19" s="30">
        <f>B19-F19</f>
        <v>18891.615928000014</v>
      </c>
      <c r="H19" s="30">
        <f>ABS(G19)</f>
        <v>18891.615928000014</v>
      </c>
      <c r="I19" s="30">
        <f>G19^2</f>
        <v>356893152.37106383</v>
      </c>
      <c r="J19" s="29">
        <f>H19/B19</f>
        <v>9.4305775812063591E-2</v>
      </c>
      <c r="L19" s="39">
        <f>L18+G19</f>
        <v>59397.608008000039</v>
      </c>
      <c r="M19" s="30">
        <f>M18+H19</f>
        <v>123922.62640799998</v>
      </c>
      <c r="N19" s="30">
        <f>SUM($H$11:H19)/COUNT($H$11:H19)</f>
        <v>15490.328300999998</v>
      </c>
      <c r="O19" s="33">
        <f>L19/N19</f>
        <v>3.8344963937378624</v>
      </c>
    </row>
    <row r="20" spans="1:15" ht="15" thickBot="1" x14ac:dyDescent="0.35">
      <c r="A20" t="s">
        <v>51</v>
      </c>
      <c r="B20" s="38">
        <f>Seasonality!B29</f>
        <v>220057</v>
      </c>
      <c r="D20" s="39">
        <f>$B$5*B19+(1-$B$5)*F19</f>
        <v>194655.51522159998</v>
      </c>
      <c r="E20" s="34">
        <f>$B$6*(D20-D19)+(1-$B$6)*E19</f>
        <v>41578.325605599995</v>
      </c>
      <c r="F20" s="34">
        <f>D20+E20</f>
        <v>236233.84082719998</v>
      </c>
      <c r="G20" s="30">
        <f>B20-F20</f>
        <v>-16176.84082719998</v>
      </c>
      <c r="H20" s="30">
        <f>ABS(G20)</f>
        <v>16176.84082719998</v>
      </c>
      <c r="I20" s="30">
        <f>G20^2</f>
        <v>261690179.14856413</v>
      </c>
      <c r="J20" s="29">
        <f>H20/B20</f>
        <v>7.3512048365650631E-2</v>
      </c>
      <c r="L20" s="39">
        <f>L19+G20</f>
        <v>43220.76718080006</v>
      </c>
      <c r="M20" s="30">
        <f>M19+H20</f>
        <v>140099.46723519996</v>
      </c>
      <c r="N20" s="30">
        <f>SUM($H$11:H20)/COUNT($H$11:H20)</f>
        <v>15566.607470577774</v>
      </c>
      <c r="O20" s="33">
        <f>L20/N20</f>
        <v>2.7765052380546646</v>
      </c>
    </row>
    <row r="21" spans="1:15" ht="15" thickBot="1" x14ac:dyDescent="0.35">
      <c r="B21" s="37" t="s">
        <v>50</v>
      </c>
      <c r="C21" s="36"/>
      <c r="D21" s="36">
        <f>$B$5*B20+(1-$B$5)*F20</f>
        <v>224910.05224816001</v>
      </c>
      <c r="E21" s="36">
        <f>$B$6*(D21-D20)+(1-$B$6)*E20</f>
        <v>30254.537026560021</v>
      </c>
      <c r="F21" s="35">
        <f>D21+E21</f>
        <v>255164.58927472003</v>
      </c>
      <c r="G21" s="34"/>
      <c r="H21" s="30"/>
      <c r="I21" s="30"/>
      <c r="J21" s="33"/>
    </row>
    <row r="22" spans="1:15" x14ac:dyDescent="0.3">
      <c r="D22" s="32" t="s">
        <v>30</v>
      </c>
      <c r="E22" s="31"/>
      <c r="F22" s="31"/>
      <c r="G22" s="30">
        <f>SUM(G12:G20)</f>
        <v>43220.76718080006</v>
      </c>
      <c r="H22" s="30">
        <f>SUM(H12:H20)</f>
        <v>140099.46723519996</v>
      </c>
      <c r="I22" s="30">
        <f>SUM(I12:I20)</f>
        <v>3658980742.7015405</v>
      </c>
      <c r="J22" s="29">
        <f>SUM(J12:J20)</f>
        <v>1.0158081664932679</v>
      </c>
    </row>
    <row r="23" spans="1:15" x14ac:dyDescent="0.3">
      <c r="D23" s="28" t="s">
        <v>32</v>
      </c>
      <c r="E23" s="27"/>
      <c r="F23" s="27"/>
      <c r="G23" s="26">
        <f>AVERAGE(G12:G20)</f>
        <v>4802.30746453334</v>
      </c>
      <c r="H23" s="26">
        <f>AVERAGE(H12:H20)</f>
        <v>15566.607470577774</v>
      </c>
      <c r="I23" s="26">
        <f>AVERAGE(I12:I20)</f>
        <v>406553415.85572672</v>
      </c>
      <c r="J23" s="25">
        <f>AVERAGE(J12:J20)</f>
        <v>0.11286757405480755</v>
      </c>
    </row>
    <row r="24" spans="1:15" x14ac:dyDescent="0.3">
      <c r="D24" s="24"/>
      <c r="E24" s="23"/>
      <c r="F24" s="23"/>
      <c r="G24" s="22" t="s">
        <v>49</v>
      </c>
      <c r="H24" s="22" t="s">
        <v>48</v>
      </c>
      <c r="I24" s="22" t="s">
        <v>47</v>
      </c>
      <c r="J24" s="21" t="s">
        <v>46</v>
      </c>
    </row>
    <row r="25" spans="1:15" ht="15" thickBot="1" x14ac:dyDescent="0.35">
      <c r="D25" s="20"/>
      <c r="E25" s="19"/>
      <c r="F25" s="19"/>
      <c r="G25" s="17"/>
      <c r="H25" s="18" t="s">
        <v>45</v>
      </c>
      <c r="I25" s="17">
        <f>SQRT(I22/(COUNT(I12:I20)-2))</f>
        <v>22862.88552811409</v>
      </c>
      <c r="J25" s="16"/>
    </row>
    <row r="26" spans="1:15" x14ac:dyDescent="0.3">
      <c r="A26" s="15"/>
      <c r="B26" s="15"/>
      <c r="I26" t="str">
        <f>IF(COUNT(I12:I20)-2&lt;1,"Not enough data to compute the standard error","")</f>
        <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9"/>
  <sheetViews>
    <sheetView topLeftCell="A25" workbookViewId="0">
      <selection activeCell="F1" activeCellId="1" sqref="B1:B109 F1:I109"/>
    </sheetView>
  </sheetViews>
  <sheetFormatPr defaultRowHeight="14.4" x14ac:dyDescent="0.3"/>
  <cols>
    <col min="3" max="4" width="10.5546875" bestFit="1" customWidth="1"/>
    <col min="5" max="5" width="14.33203125" customWidth="1"/>
    <col min="6" max="8" width="9.5546875" bestFit="1" customWidth="1"/>
    <col min="9" max="9" width="9.88671875" customWidth="1"/>
    <col min="10" max="10" width="19.109375" customWidth="1"/>
  </cols>
  <sheetData>
    <row r="1" spans="1:10" ht="28.8" x14ac:dyDescent="0.3">
      <c r="A1" s="1" t="s">
        <v>0</v>
      </c>
      <c r="B1" s="1" t="s">
        <v>1</v>
      </c>
      <c r="C1" s="1" t="s">
        <v>2</v>
      </c>
      <c r="D1" s="1" t="s">
        <v>3</v>
      </c>
      <c r="E1" s="5" t="s">
        <v>41</v>
      </c>
      <c r="F1" s="1" t="s">
        <v>4</v>
      </c>
      <c r="G1" s="1" t="s">
        <v>5</v>
      </c>
      <c r="H1" s="1" t="s">
        <v>6</v>
      </c>
      <c r="I1" s="1" t="s">
        <v>7</v>
      </c>
      <c r="J1" s="12" t="s">
        <v>42</v>
      </c>
    </row>
    <row r="2" spans="1:10" x14ac:dyDescent="0.3">
      <c r="A2">
        <v>1</v>
      </c>
      <c r="B2" s="4">
        <v>37712</v>
      </c>
      <c r="C2" s="8">
        <v>10281</v>
      </c>
      <c r="D2" s="8">
        <v>4698</v>
      </c>
      <c r="E2" s="9">
        <f>D2/C2*100</f>
        <v>45.695943974321565</v>
      </c>
      <c r="F2" s="8">
        <v>1128</v>
      </c>
      <c r="G2" s="8">
        <v>1221</v>
      </c>
      <c r="H2" s="8">
        <v>1081</v>
      </c>
      <c r="I2" s="8">
        <v>1268</v>
      </c>
    </row>
    <row r="3" spans="1:10" x14ac:dyDescent="0.3">
      <c r="A3">
        <f>+A2+1</f>
        <v>2</v>
      </c>
      <c r="B3" s="4">
        <v>37742</v>
      </c>
      <c r="C3" s="8">
        <v>11683</v>
      </c>
      <c r="D3" s="8">
        <v>4605</v>
      </c>
      <c r="E3" s="9">
        <f t="shared" ref="E3:E66" si="0">D3/C3*100</f>
        <v>39.416245827270387</v>
      </c>
      <c r="F3" s="8">
        <v>1105</v>
      </c>
      <c r="G3" s="8">
        <v>1243</v>
      </c>
      <c r="H3" s="8">
        <v>1105</v>
      </c>
      <c r="I3" s="8">
        <v>1152</v>
      </c>
    </row>
    <row r="4" spans="1:10" x14ac:dyDescent="0.3">
      <c r="A4">
        <f t="shared" ref="A4:A67" si="1">+A3+1</f>
        <v>3</v>
      </c>
      <c r="B4" s="4">
        <v>37773</v>
      </c>
      <c r="C4" s="8">
        <v>14042</v>
      </c>
      <c r="D4" s="8">
        <v>4859</v>
      </c>
      <c r="E4" s="9">
        <f t="shared" si="0"/>
        <v>34.603332858567157</v>
      </c>
      <c r="F4" s="8">
        <v>1166</v>
      </c>
      <c r="G4" s="8">
        <v>1118</v>
      </c>
      <c r="H4" s="8">
        <v>1215</v>
      </c>
      <c r="I4" s="8">
        <v>1360</v>
      </c>
    </row>
    <row r="5" spans="1:10" x14ac:dyDescent="0.3">
      <c r="A5">
        <f t="shared" si="1"/>
        <v>4</v>
      </c>
      <c r="B5" s="4">
        <v>37803</v>
      </c>
      <c r="C5" s="8">
        <v>10283</v>
      </c>
      <c r="D5" s="8">
        <v>4136</v>
      </c>
      <c r="E5" s="9">
        <f t="shared" si="0"/>
        <v>40.221725177477389</v>
      </c>
      <c r="F5" s="8">
        <v>993</v>
      </c>
      <c r="G5" s="8">
        <v>1117</v>
      </c>
      <c r="H5" s="8">
        <v>1034</v>
      </c>
      <c r="I5" s="8">
        <v>992</v>
      </c>
    </row>
    <row r="6" spans="1:10" x14ac:dyDescent="0.3">
      <c r="A6">
        <f t="shared" si="1"/>
        <v>5</v>
      </c>
      <c r="B6" s="4">
        <v>37834</v>
      </c>
      <c r="C6" s="8">
        <v>9522</v>
      </c>
      <c r="D6" s="8">
        <v>3872</v>
      </c>
      <c r="E6" s="9">
        <f t="shared" si="0"/>
        <v>40.663726107960514</v>
      </c>
      <c r="F6" s="8">
        <v>968</v>
      </c>
      <c r="G6" s="8">
        <v>891</v>
      </c>
      <c r="H6" s="8">
        <v>1007</v>
      </c>
      <c r="I6" s="8">
        <v>1006</v>
      </c>
    </row>
    <row r="7" spans="1:10" x14ac:dyDescent="0.3">
      <c r="A7">
        <f t="shared" si="1"/>
        <v>6</v>
      </c>
      <c r="B7" s="4">
        <v>37865</v>
      </c>
      <c r="C7" s="8">
        <v>14263</v>
      </c>
      <c r="D7" s="8">
        <v>5938</v>
      </c>
      <c r="E7" s="9">
        <f t="shared" si="0"/>
        <v>41.632195190352661</v>
      </c>
      <c r="F7" s="8">
        <v>1485</v>
      </c>
      <c r="G7" s="8">
        <v>1425</v>
      </c>
      <c r="H7" s="8">
        <v>1425</v>
      </c>
      <c r="I7" s="8">
        <v>1603</v>
      </c>
    </row>
    <row r="8" spans="1:10" x14ac:dyDescent="0.3">
      <c r="A8">
        <f t="shared" si="1"/>
        <v>7</v>
      </c>
      <c r="B8" s="4">
        <v>37895</v>
      </c>
      <c r="C8" s="8">
        <v>20264</v>
      </c>
      <c r="D8" s="8">
        <v>8790</v>
      </c>
      <c r="E8" s="9">
        <f t="shared" si="0"/>
        <v>43.377418081326489</v>
      </c>
      <c r="F8" s="8">
        <v>2285</v>
      </c>
      <c r="G8" s="8">
        <v>2285</v>
      </c>
      <c r="H8" s="8">
        <v>2373</v>
      </c>
      <c r="I8" s="8">
        <v>1847</v>
      </c>
    </row>
    <row r="9" spans="1:10" x14ac:dyDescent="0.3">
      <c r="A9">
        <f t="shared" si="1"/>
        <v>8</v>
      </c>
      <c r="B9" s="4">
        <v>37926</v>
      </c>
      <c r="C9" s="8">
        <v>15778</v>
      </c>
      <c r="D9" s="8">
        <v>6825</v>
      </c>
      <c r="E9" s="9">
        <f t="shared" si="0"/>
        <v>43.256433007985798</v>
      </c>
      <c r="F9" s="8">
        <v>1775</v>
      </c>
      <c r="G9" s="8">
        <v>1775</v>
      </c>
      <c r="H9" s="8">
        <v>1638</v>
      </c>
      <c r="I9" s="8">
        <v>1637</v>
      </c>
    </row>
    <row r="10" spans="1:10" x14ac:dyDescent="0.3">
      <c r="A10">
        <f t="shared" si="1"/>
        <v>9</v>
      </c>
      <c r="B10" s="4">
        <v>37956</v>
      </c>
      <c r="C10" s="8">
        <v>12758</v>
      </c>
      <c r="D10" s="8">
        <v>4858</v>
      </c>
      <c r="E10" s="9">
        <f t="shared" si="0"/>
        <v>38.078068662799815</v>
      </c>
      <c r="F10" s="8">
        <v>1215</v>
      </c>
      <c r="G10" s="8">
        <v>1215</v>
      </c>
      <c r="H10" s="8">
        <v>1117</v>
      </c>
      <c r="I10" s="8">
        <v>1311</v>
      </c>
    </row>
    <row r="11" spans="1:10" x14ac:dyDescent="0.3">
      <c r="A11">
        <f t="shared" si="1"/>
        <v>10</v>
      </c>
      <c r="B11" s="4">
        <v>37987</v>
      </c>
      <c r="C11" s="8">
        <v>14297</v>
      </c>
      <c r="D11" s="8">
        <v>5907</v>
      </c>
      <c r="E11" s="9">
        <f t="shared" si="0"/>
        <v>41.316360075540324</v>
      </c>
      <c r="F11" s="8">
        <v>1536</v>
      </c>
      <c r="G11" s="8">
        <v>1595</v>
      </c>
      <c r="H11" s="8">
        <v>1418</v>
      </c>
      <c r="I11" s="8">
        <v>1358</v>
      </c>
    </row>
    <row r="12" spans="1:10" x14ac:dyDescent="0.3">
      <c r="A12">
        <f t="shared" si="1"/>
        <v>11</v>
      </c>
      <c r="B12" s="4">
        <v>38018</v>
      </c>
      <c r="C12" s="8">
        <v>17521</v>
      </c>
      <c r="D12" s="8">
        <v>6386</v>
      </c>
      <c r="E12" s="9">
        <f t="shared" si="0"/>
        <v>36.447691341818391</v>
      </c>
      <c r="F12" s="8">
        <v>1597</v>
      </c>
      <c r="G12" s="8">
        <v>1660</v>
      </c>
      <c r="H12" s="8">
        <v>1533</v>
      </c>
      <c r="I12" s="8">
        <v>1596</v>
      </c>
    </row>
    <row r="13" spans="1:10" x14ac:dyDescent="0.3">
      <c r="A13">
        <f t="shared" si="1"/>
        <v>12</v>
      </c>
      <c r="B13" s="4">
        <v>38047</v>
      </c>
      <c r="C13" s="8">
        <v>24773</v>
      </c>
      <c r="D13" s="8">
        <v>9085</v>
      </c>
      <c r="E13" s="9">
        <f t="shared" si="0"/>
        <v>36.672990756065069</v>
      </c>
      <c r="F13" s="8">
        <v>2362</v>
      </c>
      <c r="G13" s="8">
        <v>2453</v>
      </c>
      <c r="H13" s="8">
        <v>2362</v>
      </c>
      <c r="I13" s="8">
        <v>1908</v>
      </c>
    </row>
    <row r="14" spans="1:10" x14ac:dyDescent="0.3">
      <c r="A14">
        <f t="shared" si="1"/>
        <v>13</v>
      </c>
      <c r="B14" s="4">
        <v>38078</v>
      </c>
      <c r="C14" s="8">
        <v>15714</v>
      </c>
      <c r="D14" s="8">
        <v>6492</v>
      </c>
      <c r="E14" s="9">
        <f t="shared" si="0"/>
        <v>41.313478426880494</v>
      </c>
      <c r="F14" s="8">
        <v>1753</v>
      </c>
      <c r="G14" s="8">
        <v>1493</v>
      </c>
      <c r="H14" s="8">
        <v>1753</v>
      </c>
      <c r="I14" s="8">
        <v>1493</v>
      </c>
    </row>
    <row r="15" spans="1:10" x14ac:dyDescent="0.3">
      <c r="A15">
        <f t="shared" si="1"/>
        <v>14</v>
      </c>
      <c r="B15" s="4">
        <v>38108</v>
      </c>
      <c r="C15" s="8">
        <v>17352</v>
      </c>
      <c r="D15" s="8">
        <v>6832</v>
      </c>
      <c r="E15" s="9">
        <f t="shared" si="0"/>
        <v>39.372982941447674</v>
      </c>
      <c r="F15" s="8">
        <v>1708</v>
      </c>
      <c r="G15" s="8">
        <v>1845</v>
      </c>
      <c r="H15" s="8">
        <v>1776</v>
      </c>
      <c r="I15" s="8">
        <v>1503</v>
      </c>
    </row>
    <row r="16" spans="1:10" x14ac:dyDescent="0.3">
      <c r="A16">
        <f t="shared" si="1"/>
        <v>15</v>
      </c>
      <c r="B16" s="4">
        <v>38139</v>
      </c>
      <c r="C16" s="8">
        <v>20901</v>
      </c>
      <c r="D16" s="8">
        <v>8867</v>
      </c>
      <c r="E16" s="9">
        <f t="shared" si="0"/>
        <v>42.423807473326633</v>
      </c>
      <c r="F16" s="8">
        <v>2394</v>
      </c>
      <c r="G16" s="8">
        <v>2394</v>
      </c>
      <c r="H16" s="8">
        <v>2217</v>
      </c>
      <c r="I16" s="8">
        <v>1862</v>
      </c>
    </row>
    <row r="17" spans="1:10" x14ac:dyDescent="0.3">
      <c r="A17">
        <f t="shared" si="1"/>
        <v>16</v>
      </c>
      <c r="B17" s="4">
        <v>38169</v>
      </c>
      <c r="C17" s="8">
        <v>12065</v>
      </c>
      <c r="D17" s="8">
        <v>4998</v>
      </c>
      <c r="E17" s="9">
        <f t="shared" si="0"/>
        <v>41.425611272275177</v>
      </c>
      <c r="F17" s="8">
        <v>1250</v>
      </c>
      <c r="G17" s="8">
        <v>1200</v>
      </c>
      <c r="H17" s="8">
        <v>1250</v>
      </c>
      <c r="I17" s="8">
        <v>1298</v>
      </c>
    </row>
    <row r="18" spans="1:10" x14ac:dyDescent="0.3">
      <c r="A18">
        <f t="shared" si="1"/>
        <v>17</v>
      </c>
      <c r="B18" s="4">
        <v>38200</v>
      </c>
      <c r="C18" s="8">
        <v>13452</v>
      </c>
      <c r="D18" s="8">
        <v>5305</v>
      </c>
      <c r="E18" s="9">
        <f t="shared" si="0"/>
        <v>39.436515016354448</v>
      </c>
      <c r="F18" s="8">
        <v>1220</v>
      </c>
      <c r="G18" s="8">
        <v>1379</v>
      </c>
      <c r="H18" s="8">
        <v>1273</v>
      </c>
      <c r="I18" s="8">
        <v>1433</v>
      </c>
    </row>
    <row r="19" spans="1:10" x14ac:dyDescent="0.3">
      <c r="A19">
        <f t="shared" si="1"/>
        <v>18</v>
      </c>
      <c r="B19" s="4">
        <v>38231</v>
      </c>
      <c r="C19" s="8">
        <v>22018</v>
      </c>
      <c r="D19" s="8">
        <v>7618</v>
      </c>
      <c r="E19" s="9">
        <f t="shared" si="0"/>
        <v>34.59896448360432</v>
      </c>
      <c r="F19" s="8">
        <v>1828</v>
      </c>
      <c r="G19" s="8">
        <v>1752</v>
      </c>
      <c r="H19" s="8">
        <v>1981</v>
      </c>
      <c r="I19" s="8">
        <v>2057</v>
      </c>
      <c r="J19" t="s">
        <v>43</v>
      </c>
    </row>
    <row r="20" spans="1:10" x14ac:dyDescent="0.3">
      <c r="A20">
        <f t="shared" si="1"/>
        <v>19</v>
      </c>
      <c r="B20" s="4">
        <v>38261</v>
      </c>
      <c r="C20" s="8">
        <v>27631</v>
      </c>
      <c r="D20" s="8">
        <v>11443</v>
      </c>
      <c r="E20" s="9">
        <f t="shared" si="0"/>
        <v>41.413629618906299</v>
      </c>
      <c r="F20" s="8">
        <v>2975</v>
      </c>
      <c r="G20" s="8">
        <v>2861</v>
      </c>
      <c r="H20" s="8">
        <v>2861</v>
      </c>
      <c r="I20" s="8">
        <v>2746</v>
      </c>
    </row>
    <row r="21" spans="1:10" x14ac:dyDescent="0.3">
      <c r="A21">
        <f t="shared" si="1"/>
        <v>20</v>
      </c>
      <c r="B21" s="4">
        <v>38292</v>
      </c>
      <c r="C21" s="8">
        <v>21799</v>
      </c>
      <c r="D21" s="8">
        <v>8716</v>
      </c>
      <c r="E21" s="9">
        <f t="shared" si="0"/>
        <v>39.983485480985365</v>
      </c>
      <c r="F21" s="8">
        <v>2353</v>
      </c>
      <c r="G21" s="8">
        <v>2266</v>
      </c>
      <c r="H21" s="8">
        <v>2005</v>
      </c>
      <c r="I21" s="8">
        <v>2092</v>
      </c>
    </row>
    <row r="22" spans="1:10" x14ac:dyDescent="0.3">
      <c r="A22">
        <f t="shared" si="1"/>
        <v>21</v>
      </c>
      <c r="B22" s="4">
        <v>38322</v>
      </c>
      <c r="C22" s="8">
        <v>16209</v>
      </c>
      <c r="D22" s="8">
        <v>6119</v>
      </c>
      <c r="E22" s="9">
        <f t="shared" si="0"/>
        <v>37.750632364735644</v>
      </c>
      <c r="F22" s="8">
        <v>1469</v>
      </c>
      <c r="G22" s="8">
        <v>1469</v>
      </c>
      <c r="H22" s="8">
        <v>1530</v>
      </c>
      <c r="I22" s="8">
        <v>1651</v>
      </c>
    </row>
    <row r="23" spans="1:10" x14ac:dyDescent="0.3">
      <c r="A23">
        <f t="shared" si="1"/>
        <v>22</v>
      </c>
      <c r="B23" s="4">
        <v>38353</v>
      </c>
      <c r="C23" s="8">
        <v>16249</v>
      </c>
      <c r="D23" s="8">
        <v>7408</v>
      </c>
      <c r="E23" s="9">
        <f t="shared" si="0"/>
        <v>45.590497876792419</v>
      </c>
      <c r="F23" s="8">
        <v>1778</v>
      </c>
      <c r="G23" s="8">
        <v>1926</v>
      </c>
      <c r="H23" s="8">
        <v>1852</v>
      </c>
      <c r="I23" s="8">
        <v>1852</v>
      </c>
    </row>
    <row r="24" spans="1:10" x14ac:dyDescent="0.3">
      <c r="A24">
        <f t="shared" si="1"/>
        <v>23</v>
      </c>
      <c r="B24" s="4">
        <v>38384</v>
      </c>
      <c r="C24" s="8">
        <v>18867</v>
      </c>
      <c r="D24" s="8">
        <v>7493</v>
      </c>
      <c r="E24" s="9">
        <f t="shared" si="0"/>
        <v>39.714846027455344</v>
      </c>
      <c r="F24" s="8">
        <v>2023</v>
      </c>
      <c r="G24" s="8">
        <v>1948</v>
      </c>
      <c r="H24" s="8">
        <v>1873</v>
      </c>
      <c r="I24" s="8">
        <v>1649</v>
      </c>
    </row>
    <row r="25" spans="1:10" x14ac:dyDescent="0.3">
      <c r="A25">
        <f t="shared" si="1"/>
        <v>24</v>
      </c>
      <c r="B25" s="4">
        <v>38412</v>
      </c>
      <c r="C25" s="8">
        <v>23857</v>
      </c>
      <c r="D25" s="8">
        <v>8541</v>
      </c>
      <c r="E25" s="9">
        <f t="shared" si="0"/>
        <v>35.800813178522027</v>
      </c>
      <c r="F25" s="8">
        <v>2306</v>
      </c>
      <c r="G25" s="8">
        <v>2050</v>
      </c>
      <c r="H25" s="8">
        <v>2221</v>
      </c>
      <c r="I25" s="8">
        <v>1964</v>
      </c>
    </row>
    <row r="26" spans="1:10" x14ac:dyDescent="0.3">
      <c r="A26">
        <f t="shared" si="1"/>
        <v>25</v>
      </c>
      <c r="B26" s="4">
        <v>38443</v>
      </c>
      <c r="C26" s="8">
        <v>16828</v>
      </c>
      <c r="D26" s="8">
        <v>8029</v>
      </c>
      <c r="E26" s="9">
        <f t="shared" si="0"/>
        <v>47.712146422628955</v>
      </c>
      <c r="F26" s="8">
        <v>1847</v>
      </c>
      <c r="G26" s="8">
        <v>2168</v>
      </c>
      <c r="H26" s="8">
        <v>1847</v>
      </c>
      <c r="I26" s="8">
        <v>2167</v>
      </c>
    </row>
    <row r="27" spans="1:10" x14ac:dyDescent="0.3">
      <c r="A27">
        <f t="shared" si="1"/>
        <v>26</v>
      </c>
      <c r="B27" s="4">
        <v>38473</v>
      </c>
      <c r="C27" s="8">
        <v>19062</v>
      </c>
      <c r="D27" s="8">
        <v>8650</v>
      </c>
      <c r="E27" s="9">
        <f t="shared" si="0"/>
        <v>45.378239429230931</v>
      </c>
      <c r="F27" s="8">
        <v>2336</v>
      </c>
      <c r="G27" s="8">
        <v>2336</v>
      </c>
      <c r="H27" s="8">
        <v>2336</v>
      </c>
      <c r="I27" s="8">
        <v>1642</v>
      </c>
    </row>
    <row r="28" spans="1:10" x14ac:dyDescent="0.3">
      <c r="A28">
        <f t="shared" si="1"/>
        <v>27</v>
      </c>
      <c r="B28" s="4">
        <v>38504</v>
      </c>
      <c r="C28" s="8">
        <v>22724</v>
      </c>
      <c r="D28" s="8">
        <v>9960</v>
      </c>
      <c r="E28" s="9">
        <f t="shared" si="0"/>
        <v>43.83031156486534</v>
      </c>
      <c r="F28" s="8">
        <v>2390</v>
      </c>
      <c r="G28" s="8">
        <v>2590</v>
      </c>
      <c r="H28" s="8">
        <v>2689</v>
      </c>
      <c r="I28" s="8">
        <v>2291</v>
      </c>
    </row>
    <row r="29" spans="1:10" x14ac:dyDescent="0.3">
      <c r="A29">
        <f t="shared" si="1"/>
        <v>28</v>
      </c>
      <c r="B29" s="4">
        <v>38534</v>
      </c>
      <c r="C29" s="8">
        <v>15320</v>
      </c>
      <c r="D29" s="8">
        <v>7152</v>
      </c>
      <c r="E29" s="9">
        <f t="shared" si="0"/>
        <v>46.684073107049606</v>
      </c>
      <c r="F29" s="8">
        <v>1645</v>
      </c>
      <c r="G29" s="8">
        <v>1860</v>
      </c>
      <c r="H29" s="8">
        <v>1716</v>
      </c>
      <c r="I29" s="8">
        <v>1931</v>
      </c>
    </row>
    <row r="30" spans="1:10" x14ac:dyDescent="0.3">
      <c r="A30">
        <f t="shared" si="1"/>
        <v>29</v>
      </c>
      <c r="B30" s="4">
        <v>38565</v>
      </c>
      <c r="C30" s="8">
        <v>16936</v>
      </c>
      <c r="D30" s="8">
        <v>7322</v>
      </c>
      <c r="E30" s="9">
        <f t="shared" si="0"/>
        <v>43.233349078885212</v>
      </c>
      <c r="F30" s="8">
        <v>1831</v>
      </c>
      <c r="G30" s="8">
        <v>1831</v>
      </c>
      <c r="H30" s="8">
        <v>1684</v>
      </c>
      <c r="I30" s="8">
        <v>1976</v>
      </c>
    </row>
    <row r="31" spans="1:10" x14ac:dyDescent="0.3">
      <c r="A31">
        <f t="shared" si="1"/>
        <v>30</v>
      </c>
      <c r="B31" s="4">
        <v>38596</v>
      </c>
      <c r="C31" s="8">
        <v>21986</v>
      </c>
      <c r="D31" s="8">
        <v>9239</v>
      </c>
      <c r="E31" s="9">
        <f t="shared" si="0"/>
        <v>42.022195942872735</v>
      </c>
      <c r="F31" s="8">
        <v>2125</v>
      </c>
      <c r="G31" s="8">
        <v>2402</v>
      </c>
      <c r="H31" s="8">
        <v>2310</v>
      </c>
      <c r="I31" s="8">
        <v>2402</v>
      </c>
    </row>
    <row r="32" spans="1:10" x14ac:dyDescent="0.3">
      <c r="A32">
        <f t="shared" si="1"/>
        <v>31</v>
      </c>
      <c r="B32" s="4">
        <v>38626</v>
      </c>
      <c r="C32" s="8">
        <v>30998</v>
      </c>
      <c r="D32" s="8">
        <v>14123</v>
      </c>
      <c r="E32" s="9">
        <f t="shared" si="0"/>
        <v>45.561003935737787</v>
      </c>
      <c r="F32" s="8">
        <v>3531</v>
      </c>
      <c r="G32" s="8">
        <v>3813</v>
      </c>
      <c r="H32" s="8">
        <v>3813</v>
      </c>
      <c r="I32" s="8">
        <v>2966</v>
      </c>
    </row>
    <row r="33" spans="1:9" x14ac:dyDescent="0.3">
      <c r="A33">
        <f t="shared" si="1"/>
        <v>32</v>
      </c>
      <c r="B33" s="4">
        <v>38657</v>
      </c>
      <c r="C33" s="8">
        <v>22359</v>
      </c>
      <c r="D33" s="8">
        <v>9566</v>
      </c>
      <c r="E33" s="9">
        <f t="shared" si="0"/>
        <v>42.783666532492511</v>
      </c>
      <c r="F33" s="8">
        <v>2296</v>
      </c>
      <c r="G33" s="8">
        <v>2296</v>
      </c>
      <c r="H33" s="8">
        <v>2200</v>
      </c>
      <c r="I33" s="8">
        <v>2774</v>
      </c>
    </row>
    <row r="34" spans="1:9" x14ac:dyDescent="0.3">
      <c r="A34">
        <f t="shared" si="1"/>
        <v>33</v>
      </c>
      <c r="B34" s="4">
        <v>38687</v>
      </c>
      <c r="C34" s="8">
        <v>20860</v>
      </c>
      <c r="D34" s="8">
        <v>7341</v>
      </c>
      <c r="E34" s="9">
        <f t="shared" si="0"/>
        <v>35.191754554170664</v>
      </c>
      <c r="F34" s="8">
        <v>1909</v>
      </c>
      <c r="G34" s="8">
        <v>1835</v>
      </c>
      <c r="H34" s="8">
        <v>1982</v>
      </c>
      <c r="I34" s="8">
        <v>1615</v>
      </c>
    </row>
    <row r="35" spans="1:9" x14ac:dyDescent="0.3">
      <c r="A35">
        <f t="shared" si="1"/>
        <v>34</v>
      </c>
      <c r="B35" s="4">
        <v>38718</v>
      </c>
      <c r="C35" s="8">
        <v>24057</v>
      </c>
      <c r="D35" s="8">
        <v>9404</v>
      </c>
      <c r="E35" s="9">
        <f t="shared" si="0"/>
        <v>39.090493411481063</v>
      </c>
      <c r="F35" s="8">
        <v>2445</v>
      </c>
      <c r="G35" s="8">
        <v>2257</v>
      </c>
      <c r="H35" s="8">
        <v>2539</v>
      </c>
      <c r="I35" s="8">
        <v>2163</v>
      </c>
    </row>
    <row r="36" spans="1:9" x14ac:dyDescent="0.3">
      <c r="A36">
        <f t="shared" si="1"/>
        <v>35</v>
      </c>
      <c r="B36" s="4">
        <v>38749</v>
      </c>
      <c r="C36" s="8">
        <v>23506</v>
      </c>
      <c r="D36" s="8">
        <v>8613</v>
      </c>
      <c r="E36" s="9">
        <f t="shared" si="0"/>
        <v>36.64170849995746</v>
      </c>
      <c r="F36" s="8">
        <v>2067</v>
      </c>
      <c r="G36" s="8">
        <v>1981</v>
      </c>
      <c r="H36" s="8">
        <v>2326</v>
      </c>
      <c r="I36" s="8">
        <v>2239</v>
      </c>
    </row>
    <row r="37" spans="1:9" x14ac:dyDescent="0.3">
      <c r="A37">
        <f t="shared" si="1"/>
        <v>36</v>
      </c>
      <c r="B37" s="4">
        <v>38777</v>
      </c>
      <c r="C37" s="8">
        <v>27985</v>
      </c>
      <c r="D37" s="8">
        <v>9425</v>
      </c>
      <c r="E37" s="9">
        <f t="shared" si="0"/>
        <v>33.678756476683937</v>
      </c>
      <c r="F37" s="8">
        <v>2168</v>
      </c>
      <c r="G37" s="8">
        <v>2168</v>
      </c>
      <c r="H37" s="8">
        <v>2545</v>
      </c>
      <c r="I37" s="8">
        <v>2544</v>
      </c>
    </row>
    <row r="38" spans="1:9" x14ac:dyDescent="0.3">
      <c r="A38">
        <f t="shared" si="1"/>
        <v>37</v>
      </c>
      <c r="B38" s="4">
        <v>38808</v>
      </c>
      <c r="C38" s="8">
        <v>24416</v>
      </c>
      <c r="D38" s="8">
        <v>10905</v>
      </c>
      <c r="E38" s="9">
        <f t="shared" si="0"/>
        <v>44.663335517693312</v>
      </c>
      <c r="F38" s="8">
        <v>2508</v>
      </c>
      <c r="G38" s="8">
        <v>2617</v>
      </c>
      <c r="H38" s="8">
        <v>2944</v>
      </c>
      <c r="I38" s="8">
        <v>2836</v>
      </c>
    </row>
    <row r="39" spans="1:9" x14ac:dyDescent="0.3">
      <c r="A39">
        <f t="shared" si="1"/>
        <v>38</v>
      </c>
      <c r="B39" s="4">
        <v>38838</v>
      </c>
      <c r="C39" s="8">
        <v>24262</v>
      </c>
      <c r="D39" s="8">
        <v>9842</v>
      </c>
      <c r="E39" s="9">
        <f t="shared" si="0"/>
        <v>40.565493364108484</v>
      </c>
      <c r="F39" s="8">
        <v>2362</v>
      </c>
      <c r="G39" s="8">
        <v>2559</v>
      </c>
      <c r="H39" s="8">
        <v>2559</v>
      </c>
      <c r="I39" s="8">
        <v>2362</v>
      </c>
    </row>
    <row r="40" spans="1:9" x14ac:dyDescent="0.3">
      <c r="A40">
        <f t="shared" si="1"/>
        <v>39</v>
      </c>
      <c r="B40" s="4">
        <v>38869</v>
      </c>
      <c r="C40" s="8">
        <v>29924</v>
      </c>
      <c r="D40" s="8">
        <v>12259</v>
      </c>
      <c r="E40" s="9">
        <f t="shared" si="0"/>
        <v>40.967116695628924</v>
      </c>
      <c r="F40" s="8">
        <v>3065</v>
      </c>
      <c r="G40" s="8">
        <v>3187</v>
      </c>
      <c r="H40" s="8">
        <v>2942</v>
      </c>
      <c r="I40" s="8">
        <v>3065</v>
      </c>
    </row>
    <row r="41" spans="1:9" x14ac:dyDescent="0.3">
      <c r="A41">
        <f t="shared" si="1"/>
        <v>40</v>
      </c>
      <c r="B41" s="4">
        <v>38899</v>
      </c>
      <c r="C41" s="8">
        <v>21738</v>
      </c>
      <c r="D41" s="8">
        <v>9285</v>
      </c>
      <c r="E41" s="9">
        <f t="shared" si="0"/>
        <v>42.713221087496549</v>
      </c>
      <c r="F41" s="8">
        <v>2414</v>
      </c>
      <c r="G41" s="8">
        <v>2414</v>
      </c>
      <c r="H41" s="8">
        <v>2507</v>
      </c>
      <c r="I41" s="8">
        <v>1950</v>
      </c>
    </row>
    <row r="42" spans="1:9" x14ac:dyDescent="0.3">
      <c r="A42">
        <f t="shared" si="1"/>
        <v>41</v>
      </c>
      <c r="B42" s="4">
        <v>38930</v>
      </c>
      <c r="C42" s="8">
        <v>20417</v>
      </c>
      <c r="D42" s="8">
        <v>7950</v>
      </c>
      <c r="E42" s="9">
        <f t="shared" si="0"/>
        <v>38.938139785472892</v>
      </c>
      <c r="F42" s="8">
        <v>1908</v>
      </c>
      <c r="G42" s="8">
        <v>1908</v>
      </c>
      <c r="H42" s="8">
        <v>2067</v>
      </c>
      <c r="I42" s="8">
        <v>2067</v>
      </c>
    </row>
    <row r="43" spans="1:9" x14ac:dyDescent="0.3">
      <c r="A43">
        <f t="shared" si="1"/>
        <v>42</v>
      </c>
      <c r="B43" s="4">
        <v>38961</v>
      </c>
      <c r="C43" s="8">
        <v>33280</v>
      </c>
      <c r="D43" s="8">
        <v>11482</v>
      </c>
      <c r="E43" s="9">
        <f t="shared" si="0"/>
        <v>34.501201923076927</v>
      </c>
      <c r="F43" s="8">
        <v>2985</v>
      </c>
      <c r="G43" s="8">
        <v>2641</v>
      </c>
      <c r="H43" s="8">
        <v>2985</v>
      </c>
      <c r="I43" s="8">
        <v>2871</v>
      </c>
    </row>
    <row r="44" spans="1:9" x14ac:dyDescent="0.3">
      <c r="A44">
        <f t="shared" si="1"/>
        <v>43</v>
      </c>
      <c r="B44" s="4">
        <v>38991</v>
      </c>
      <c r="C44" s="8">
        <v>35817</v>
      </c>
      <c r="D44" s="8">
        <v>15817</v>
      </c>
      <c r="E44" s="9">
        <f t="shared" si="0"/>
        <v>44.160594131278444</v>
      </c>
      <c r="F44" s="8">
        <v>4271</v>
      </c>
      <c r="G44" s="8">
        <v>4112</v>
      </c>
      <c r="H44" s="8">
        <v>3638</v>
      </c>
      <c r="I44" s="8">
        <v>3796</v>
      </c>
    </row>
    <row r="45" spans="1:9" x14ac:dyDescent="0.3">
      <c r="A45">
        <f t="shared" si="1"/>
        <v>44</v>
      </c>
      <c r="B45" s="4">
        <v>39022</v>
      </c>
      <c r="C45" s="8">
        <v>26057</v>
      </c>
      <c r="D45" s="8">
        <v>10288</v>
      </c>
      <c r="E45" s="9">
        <f t="shared" si="0"/>
        <v>39.482672602371721</v>
      </c>
      <c r="F45" s="8">
        <v>2366</v>
      </c>
      <c r="G45" s="8">
        <v>2469</v>
      </c>
      <c r="H45" s="8">
        <v>2366</v>
      </c>
      <c r="I45" s="8">
        <v>3087</v>
      </c>
    </row>
    <row r="46" spans="1:9" x14ac:dyDescent="0.3">
      <c r="A46">
        <f t="shared" si="1"/>
        <v>45</v>
      </c>
      <c r="B46" s="4">
        <v>39052</v>
      </c>
      <c r="C46" s="8">
        <v>23742</v>
      </c>
      <c r="D46" s="8">
        <v>8743</v>
      </c>
      <c r="E46" s="9">
        <f t="shared" si="0"/>
        <v>36.825035801533147</v>
      </c>
      <c r="F46" s="8">
        <v>2011</v>
      </c>
      <c r="G46" s="8">
        <v>2273</v>
      </c>
      <c r="H46" s="8">
        <v>2186</v>
      </c>
      <c r="I46" s="8">
        <v>2273</v>
      </c>
    </row>
    <row r="47" spans="1:9" x14ac:dyDescent="0.3">
      <c r="A47">
        <f t="shared" si="1"/>
        <v>46</v>
      </c>
      <c r="B47" s="4">
        <v>39083</v>
      </c>
      <c r="C47" s="8">
        <v>26259</v>
      </c>
      <c r="D47" s="8">
        <v>10419</v>
      </c>
      <c r="E47" s="9">
        <f t="shared" si="0"/>
        <v>39.677824745801438</v>
      </c>
      <c r="F47" s="8">
        <v>2709</v>
      </c>
      <c r="G47" s="8">
        <v>2396</v>
      </c>
      <c r="H47" s="8">
        <v>2396</v>
      </c>
      <c r="I47" s="8">
        <v>2918</v>
      </c>
    </row>
    <row r="48" spans="1:9" x14ac:dyDescent="0.3">
      <c r="A48">
        <f t="shared" si="1"/>
        <v>47</v>
      </c>
      <c r="B48" s="4">
        <v>39114</v>
      </c>
      <c r="C48" s="8">
        <v>23995</v>
      </c>
      <c r="D48" s="8">
        <v>8801</v>
      </c>
      <c r="E48" s="9">
        <f t="shared" si="0"/>
        <v>36.678474682225463</v>
      </c>
      <c r="F48" s="8">
        <v>2288</v>
      </c>
      <c r="G48" s="8">
        <v>2288</v>
      </c>
      <c r="H48" s="8">
        <v>2288</v>
      </c>
      <c r="I48" s="8">
        <v>1937</v>
      </c>
    </row>
    <row r="49" spans="1:9" x14ac:dyDescent="0.3">
      <c r="A49">
        <f t="shared" si="1"/>
        <v>48</v>
      </c>
      <c r="B49" s="4">
        <v>39142</v>
      </c>
      <c r="C49" s="8">
        <v>28421</v>
      </c>
      <c r="D49" s="8">
        <v>8631</v>
      </c>
      <c r="E49" s="9">
        <f t="shared" si="0"/>
        <v>30.368389571091797</v>
      </c>
      <c r="F49" s="8">
        <v>2330</v>
      </c>
      <c r="G49" s="8">
        <v>2158</v>
      </c>
      <c r="H49" s="8">
        <v>2071</v>
      </c>
      <c r="I49" s="8">
        <v>2072</v>
      </c>
    </row>
    <row r="50" spans="1:9" x14ac:dyDescent="0.3">
      <c r="A50">
        <f t="shared" si="1"/>
        <v>49</v>
      </c>
      <c r="B50" s="4">
        <v>39173</v>
      </c>
      <c r="C50" s="8">
        <v>22357</v>
      </c>
      <c r="D50" s="8">
        <v>9682</v>
      </c>
      <c r="E50" s="9">
        <f t="shared" si="0"/>
        <v>43.306347005412178</v>
      </c>
      <c r="F50" s="8">
        <v>2324</v>
      </c>
      <c r="G50" s="8">
        <v>2421</v>
      </c>
      <c r="H50" s="8">
        <v>2227</v>
      </c>
      <c r="I50" s="8">
        <v>2710</v>
      </c>
    </row>
    <row r="51" spans="1:9" x14ac:dyDescent="0.3">
      <c r="A51">
        <f t="shared" si="1"/>
        <v>50</v>
      </c>
      <c r="B51" s="4">
        <v>39203</v>
      </c>
      <c r="C51" s="8">
        <v>23488</v>
      </c>
      <c r="D51" s="8">
        <v>9052</v>
      </c>
      <c r="E51" s="9">
        <f t="shared" si="0"/>
        <v>38.538828337874662</v>
      </c>
      <c r="F51" s="8">
        <v>2172</v>
      </c>
      <c r="G51" s="8">
        <v>2444</v>
      </c>
      <c r="H51" s="8">
        <v>2172</v>
      </c>
      <c r="I51" s="8">
        <v>2264</v>
      </c>
    </row>
    <row r="52" spans="1:9" x14ac:dyDescent="0.3">
      <c r="A52">
        <f t="shared" si="1"/>
        <v>51</v>
      </c>
      <c r="B52" s="4">
        <v>39234</v>
      </c>
      <c r="C52" s="8">
        <v>29631</v>
      </c>
      <c r="D52" s="8">
        <v>11477</v>
      </c>
      <c r="E52" s="9">
        <f t="shared" si="0"/>
        <v>38.733083594883738</v>
      </c>
      <c r="F52" s="8">
        <v>2869</v>
      </c>
      <c r="G52" s="8">
        <v>3099</v>
      </c>
      <c r="H52" s="8">
        <v>2984</v>
      </c>
      <c r="I52" s="8">
        <v>2525</v>
      </c>
    </row>
    <row r="53" spans="1:9" x14ac:dyDescent="0.3">
      <c r="A53">
        <f t="shared" si="1"/>
        <v>52</v>
      </c>
      <c r="B53" s="4">
        <v>39264</v>
      </c>
      <c r="C53" s="8">
        <v>20594</v>
      </c>
      <c r="D53" s="8">
        <v>8242</v>
      </c>
      <c r="E53" s="9">
        <f t="shared" si="0"/>
        <v>40.021365446246485</v>
      </c>
      <c r="F53" s="8">
        <v>2225</v>
      </c>
      <c r="G53" s="8">
        <v>2225</v>
      </c>
      <c r="H53" s="8">
        <v>1978</v>
      </c>
      <c r="I53" s="8">
        <v>1814</v>
      </c>
    </row>
    <row r="54" spans="1:9" x14ac:dyDescent="0.3">
      <c r="A54">
        <f t="shared" si="1"/>
        <v>53</v>
      </c>
      <c r="B54" s="4">
        <v>39295</v>
      </c>
      <c r="C54" s="8">
        <v>20051</v>
      </c>
      <c r="D54" s="8">
        <v>7674</v>
      </c>
      <c r="E54" s="9">
        <f t="shared" si="0"/>
        <v>38.272405366315894</v>
      </c>
      <c r="F54" s="8">
        <v>1765</v>
      </c>
      <c r="G54" s="8">
        <v>1842</v>
      </c>
      <c r="H54" s="8">
        <v>1995</v>
      </c>
      <c r="I54" s="8">
        <v>2072</v>
      </c>
    </row>
    <row r="55" spans="1:9" x14ac:dyDescent="0.3">
      <c r="A55">
        <f t="shared" si="1"/>
        <v>54</v>
      </c>
      <c r="B55" s="4">
        <v>39326</v>
      </c>
      <c r="C55" s="8">
        <v>27466</v>
      </c>
      <c r="D55" s="8">
        <v>10339</v>
      </c>
      <c r="E55" s="9">
        <f t="shared" si="0"/>
        <v>37.64290395397947</v>
      </c>
      <c r="F55" s="8">
        <v>2792</v>
      </c>
      <c r="G55" s="8">
        <v>2378</v>
      </c>
      <c r="H55" s="8">
        <v>2585</v>
      </c>
      <c r="I55" s="8">
        <v>2584</v>
      </c>
    </row>
    <row r="56" spans="1:9" x14ac:dyDescent="0.3">
      <c r="A56">
        <f t="shared" si="1"/>
        <v>55</v>
      </c>
      <c r="B56" s="4">
        <v>39356</v>
      </c>
      <c r="C56" s="8">
        <v>34778</v>
      </c>
      <c r="D56" s="8">
        <v>13919</v>
      </c>
      <c r="E56" s="9">
        <f t="shared" si="0"/>
        <v>40.02242797170625</v>
      </c>
      <c r="F56" s="8">
        <v>3201</v>
      </c>
      <c r="G56" s="8">
        <v>3619</v>
      </c>
      <c r="H56" s="8">
        <v>3201</v>
      </c>
      <c r="I56" s="8">
        <v>3898</v>
      </c>
    </row>
    <row r="57" spans="1:9" x14ac:dyDescent="0.3">
      <c r="A57">
        <f t="shared" si="1"/>
        <v>56</v>
      </c>
      <c r="B57" s="4">
        <v>39387</v>
      </c>
      <c r="C57" s="8">
        <v>25839</v>
      </c>
      <c r="D57" s="8">
        <v>10531</v>
      </c>
      <c r="E57" s="9">
        <f t="shared" si="0"/>
        <v>40.756221215991332</v>
      </c>
      <c r="F57" s="8">
        <v>2527</v>
      </c>
      <c r="G57" s="8">
        <v>2738</v>
      </c>
      <c r="H57" s="8">
        <v>2527</v>
      </c>
      <c r="I57" s="8">
        <v>2739</v>
      </c>
    </row>
    <row r="58" spans="1:9" x14ac:dyDescent="0.3">
      <c r="A58">
        <f t="shared" si="1"/>
        <v>57</v>
      </c>
      <c r="B58" s="4">
        <v>39417</v>
      </c>
      <c r="C58" s="8">
        <v>23053</v>
      </c>
      <c r="D58" s="8">
        <v>8435</v>
      </c>
      <c r="E58" s="9">
        <f t="shared" si="0"/>
        <v>36.58959788313885</v>
      </c>
      <c r="F58" s="8">
        <v>2109</v>
      </c>
      <c r="G58" s="8">
        <v>2109</v>
      </c>
      <c r="H58" s="8">
        <v>2193</v>
      </c>
      <c r="I58" s="8">
        <v>2024</v>
      </c>
    </row>
    <row r="59" spans="1:9" x14ac:dyDescent="0.3">
      <c r="A59">
        <f t="shared" si="1"/>
        <v>58</v>
      </c>
      <c r="B59" s="4">
        <v>39448</v>
      </c>
      <c r="C59" s="8">
        <v>23548</v>
      </c>
      <c r="D59" s="8">
        <v>9750</v>
      </c>
      <c r="E59" s="9">
        <f t="shared" si="0"/>
        <v>41.404790215729577</v>
      </c>
      <c r="F59" s="8">
        <v>2535</v>
      </c>
      <c r="G59" s="8">
        <v>2438</v>
      </c>
      <c r="H59" s="8">
        <v>2340</v>
      </c>
      <c r="I59" s="8">
        <v>2437</v>
      </c>
    </row>
    <row r="60" spans="1:9" x14ac:dyDescent="0.3">
      <c r="A60">
        <f t="shared" si="1"/>
        <v>59</v>
      </c>
      <c r="B60" s="4">
        <v>39479</v>
      </c>
      <c r="C60" s="8">
        <v>22619</v>
      </c>
      <c r="D60" s="8">
        <v>8477</v>
      </c>
      <c r="E60" s="9">
        <f t="shared" si="0"/>
        <v>37.477342057562225</v>
      </c>
      <c r="F60" s="8">
        <v>2204</v>
      </c>
      <c r="G60" s="8">
        <v>1950</v>
      </c>
      <c r="H60" s="8">
        <v>2204</v>
      </c>
      <c r="I60" s="8">
        <v>2119</v>
      </c>
    </row>
    <row r="61" spans="1:9" x14ac:dyDescent="0.3">
      <c r="A61">
        <f t="shared" si="1"/>
        <v>60</v>
      </c>
      <c r="B61" s="4">
        <v>39508</v>
      </c>
      <c r="C61" s="8">
        <v>28817</v>
      </c>
      <c r="D61" s="8">
        <v>9814</v>
      </c>
      <c r="E61" s="9">
        <f t="shared" si="0"/>
        <v>34.056286219939622</v>
      </c>
      <c r="F61" s="8">
        <v>2552</v>
      </c>
      <c r="G61" s="8">
        <v>2454</v>
      </c>
      <c r="H61" s="8">
        <v>2650</v>
      </c>
      <c r="I61" s="8">
        <v>2158</v>
      </c>
    </row>
    <row r="62" spans="1:9" x14ac:dyDescent="0.3">
      <c r="A62">
        <f t="shared" si="1"/>
        <v>61</v>
      </c>
      <c r="B62" s="4">
        <v>39539</v>
      </c>
      <c r="C62" s="8">
        <v>24644</v>
      </c>
      <c r="D62" s="8">
        <v>10684</v>
      </c>
      <c r="E62" s="9">
        <f t="shared" si="0"/>
        <v>43.353351728615486</v>
      </c>
      <c r="F62" s="8">
        <v>2671</v>
      </c>
      <c r="G62" s="8">
        <v>2778</v>
      </c>
      <c r="H62" s="8">
        <v>2671</v>
      </c>
      <c r="I62" s="8">
        <v>2564</v>
      </c>
    </row>
    <row r="63" spans="1:9" x14ac:dyDescent="0.3">
      <c r="A63">
        <f t="shared" si="1"/>
        <v>62</v>
      </c>
      <c r="B63" s="4">
        <v>39569</v>
      </c>
      <c r="C63" s="8">
        <v>27949</v>
      </c>
      <c r="D63" s="8">
        <v>11693</v>
      </c>
      <c r="E63" s="9">
        <f t="shared" si="0"/>
        <v>41.836917242119576</v>
      </c>
      <c r="F63" s="8">
        <v>2923</v>
      </c>
      <c r="G63" s="8">
        <v>3157</v>
      </c>
      <c r="H63" s="8">
        <v>3040</v>
      </c>
      <c r="I63" s="8">
        <v>2573</v>
      </c>
    </row>
    <row r="64" spans="1:9" x14ac:dyDescent="0.3">
      <c r="A64">
        <f t="shared" si="1"/>
        <v>63</v>
      </c>
      <c r="B64" s="4">
        <v>39600</v>
      </c>
      <c r="C64" s="8">
        <v>32737</v>
      </c>
      <c r="D64" s="8">
        <v>14439</v>
      </c>
      <c r="E64" s="9">
        <f t="shared" si="0"/>
        <v>44.106057366282798</v>
      </c>
      <c r="F64" s="8">
        <v>3465</v>
      </c>
      <c r="G64" s="8">
        <v>3610</v>
      </c>
      <c r="H64" s="8">
        <v>3899</v>
      </c>
      <c r="I64" s="8">
        <v>3465</v>
      </c>
    </row>
    <row r="65" spans="1:9" x14ac:dyDescent="0.3">
      <c r="A65">
        <f t="shared" si="1"/>
        <v>64</v>
      </c>
      <c r="B65" s="4">
        <v>39630</v>
      </c>
      <c r="C65" s="8">
        <v>21654</v>
      </c>
      <c r="D65" s="8">
        <v>9081</v>
      </c>
      <c r="E65" s="9">
        <f t="shared" si="0"/>
        <v>41.936824605153781</v>
      </c>
      <c r="F65" s="8">
        <v>2089</v>
      </c>
      <c r="G65" s="8">
        <v>2089</v>
      </c>
      <c r="H65" s="8">
        <v>2089</v>
      </c>
      <c r="I65" s="8">
        <v>2814</v>
      </c>
    </row>
    <row r="66" spans="1:9" x14ac:dyDescent="0.3">
      <c r="A66">
        <f t="shared" si="1"/>
        <v>65</v>
      </c>
      <c r="B66" s="4">
        <v>39661</v>
      </c>
      <c r="C66" s="8">
        <v>22718</v>
      </c>
      <c r="D66" s="8">
        <v>9781</v>
      </c>
      <c r="E66" s="9">
        <f t="shared" si="0"/>
        <v>43.053966018135398</v>
      </c>
      <c r="F66" s="8">
        <v>2250</v>
      </c>
      <c r="G66" s="8">
        <v>2445</v>
      </c>
      <c r="H66" s="8">
        <v>2641</v>
      </c>
      <c r="I66" s="8">
        <v>2445</v>
      </c>
    </row>
    <row r="67" spans="1:9" x14ac:dyDescent="0.3">
      <c r="A67">
        <f t="shared" si="1"/>
        <v>66</v>
      </c>
      <c r="B67" s="4">
        <v>39692</v>
      </c>
      <c r="C67" s="8">
        <v>28855</v>
      </c>
      <c r="D67" s="8">
        <v>10307</v>
      </c>
      <c r="E67" s="9">
        <f t="shared" ref="E67:E109" si="2">D67/C67*100</f>
        <v>35.719979206376713</v>
      </c>
      <c r="F67" s="8">
        <v>2783</v>
      </c>
      <c r="G67" s="8">
        <v>2577</v>
      </c>
      <c r="H67" s="8">
        <v>2680</v>
      </c>
      <c r="I67" s="8">
        <v>2267</v>
      </c>
    </row>
    <row r="68" spans="1:9" x14ac:dyDescent="0.3">
      <c r="A68">
        <f t="shared" ref="A68:A109" si="3">+A67+1</f>
        <v>67</v>
      </c>
      <c r="B68" s="4">
        <v>39722</v>
      </c>
      <c r="C68" s="8">
        <v>33205</v>
      </c>
      <c r="D68" s="8">
        <v>14800</v>
      </c>
      <c r="E68" s="9">
        <f t="shared" si="2"/>
        <v>44.571600662550821</v>
      </c>
      <c r="F68" s="8">
        <v>3552</v>
      </c>
      <c r="G68" s="8">
        <v>3996</v>
      </c>
      <c r="H68" s="8">
        <v>3552</v>
      </c>
      <c r="I68" s="8">
        <v>3700</v>
      </c>
    </row>
    <row r="69" spans="1:9" x14ac:dyDescent="0.3">
      <c r="A69">
        <f t="shared" si="3"/>
        <v>68</v>
      </c>
      <c r="B69" s="4">
        <v>39753</v>
      </c>
      <c r="C69" s="8">
        <v>20983</v>
      </c>
      <c r="D69" s="8">
        <v>7960</v>
      </c>
      <c r="E69" s="9">
        <f t="shared" si="2"/>
        <v>37.935471572225133</v>
      </c>
      <c r="F69" s="8">
        <v>1831</v>
      </c>
      <c r="G69" s="8">
        <v>2070</v>
      </c>
      <c r="H69" s="8">
        <v>2149</v>
      </c>
      <c r="I69" s="8">
        <v>1910</v>
      </c>
    </row>
    <row r="70" spans="1:9" x14ac:dyDescent="0.3">
      <c r="A70">
        <f t="shared" si="3"/>
        <v>69</v>
      </c>
      <c r="B70" s="4">
        <v>39783</v>
      </c>
      <c r="C70" s="8">
        <v>17751</v>
      </c>
      <c r="D70" s="8">
        <v>6858</v>
      </c>
      <c r="E70" s="9">
        <f t="shared" si="2"/>
        <v>38.634443129964509</v>
      </c>
      <c r="F70" s="8">
        <v>1783</v>
      </c>
      <c r="G70" s="8">
        <v>1783</v>
      </c>
      <c r="H70" s="8">
        <v>1852</v>
      </c>
      <c r="I70" s="8">
        <v>1440</v>
      </c>
    </row>
    <row r="71" spans="1:9" x14ac:dyDescent="0.3">
      <c r="A71">
        <f t="shared" si="3"/>
        <v>70</v>
      </c>
      <c r="B71" s="4">
        <v>39814</v>
      </c>
      <c r="C71" s="8">
        <v>22114</v>
      </c>
      <c r="D71" s="8">
        <v>9438</v>
      </c>
      <c r="E71" s="9">
        <f t="shared" si="2"/>
        <v>42.678845979922222</v>
      </c>
      <c r="F71" s="8">
        <v>2360</v>
      </c>
      <c r="G71" s="8">
        <v>2171</v>
      </c>
      <c r="H71" s="8">
        <v>2454</v>
      </c>
      <c r="I71" s="8">
        <v>2453</v>
      </c>
    </row>
    <row r="72" spans="1:9" x14ac:dyDescent="0.3">
      <c r="A72">
        <f t="shared" si="3"/>
        <v>71</v>
      </c>
      <c r="B72" s="4">
        <v>39845</v>
      </c>
      <c r="C72" s="8">
        <v>20025</v>
      </c>
      <c r="D72" s="8">
        <v>8487</v>
      </c>
      <c r="E72" s="9">
        <f t="shared" si="2"/>
        <v>42.382022471910112</v>
      </c>
      <c r="F72" s="8">
        <v>2037</v>
      </c>
      <c r="G72" s="8">
        <v>2037</v>
      </c>
      <c r="H72" s="8">
        <v>2037</v>
      </c>
      <c r="I72" s="8">
        <v>2376</v>
      </c>
    </row>
    <row r="73" spans="1:9" x14ac:dyDescent="0.3">
      <c r="A73">
        <f t="shared" si="3"/>
        <v>72</v>
      </c>
      <c r="B73" s="4">
        <v>39873</v>
      </c>
      <c r="C73" s="8">
        <v>31286</v>
      </c>
      <c r="D73" s="8">
        <v>10609</v>
      </c>
      <c r="E73" s="9">
        <f t="shared" si="2"/>
        <v>33.909735984146259</v>
      </c>
      <c r="F73" s="8">
        <v>2546</v>
      </c>
      <c r="G73" s="8">
        <v>2546</v>
      </c>
      <c r="H73" s="8">
        <v>2864</v>
      </c>
      <c r="I73" s="8">
        <v>2653</v>
      </c>
    </row>
    <row r="74" spans="1:9" x14ac:dyDescent="0.3">
      <c r="A74">
        <f t="shared" si="3"/>
        <v>73</v>
      </c>
      <c r="B74" s="4">
        <v>39904</v>
      </c>
      <c r="C74" s="8">
        <v>27039</v>
      </c>
      <c r="D74" s="8">
        <v>11282</v>
      </c>
      <c r="E74" s="9">
        <f t="shared" si="2"/>
        <v>41.724915862273015</v>
      </c>
      <c r="F74" s="8">
        <v>2821</v>
      </c>
      <c r="G74" s="8">
        <v>2821</v>
      </c>
      <c r="H74" s="8">
        <v>2821</v>
      </c>
      <c r="I74" s="8">
        <v>2819</v>
      </c>
    </row>
    <row r="75" spans="1:9" x14ac:dyDescent="0.3">
      <c r="A75">
        <f t="shared" si="3"/>
        <v>74</v>
      </c>
      <c r="B75" s="4">
        <v>39934</v>
      </c>
      <c r="C75" s="8">
        <v>31113</v>
      </c>
      <c r="D75" s="8">
        <v>12870</v>
      </c>
      <c r="E75" s="9">
        <f t="shared" si="2"/>
        <v>41.365345675441134</v>
      </c>
      <c r="F75" s="8">
        <v>3218</v>
      </c>
      <c r="G75" s="8">
        <v>3218</v>
      </c>
      <c r="H75" s="8">
        <v>3475</v>
      </c>
      <c r="I75" s="8">
        <v>2959</v>
      </c>
    </row>
    <row r="76" spans="1:9" x14ac:dyDescent="0.3">
      <c r="A76">
        <f t="shared" si="3"/>
        <v>75</v>
      </c>
      <c r="B76" s="4">
        <v>39965</v>
      </c>
      <c r="C76" s="8">
        <v>39396</v>
      </c>
      <c r="D76" s="8">
        <v>17811</v>
      </c>
      <c r="E76" s="9">
        <f t="shared" si="2"/>
        <v>45.210173621687481</v>
      </c>
      <c r="F76" s="8">
        <v>4453</v>
      </c>
      <c r="G76" s="8">
        <v>4097</v>
      </c>
      <c r="H76" s="8">
        <v>4453</v>
      </c>
      <c r="I76" s="8">
        <v>4808</v>
      </c>
    </row>
    <row r="77" spans="1:9" x14ac:dyDescent="0.3">
      <c r="A77">
        <f t="shared" si="3"/>
        <v>76</v>
      </c>
      <c r="B77" s="4">
        <v>39995</v>
      </c>
      <c r="C77" s="8">
        <v>27219</v>
      </c>
      <c r="D77" s="8">
        <v>12128</v>
      </c>
      <c r="E77" s="9">
        <f t="shared" si="2"/>
        <v>44.557110841691468</v>
      </c>
      <c r="F77" s="8">
        <v>2789</v>
      </c>
      <c r="G77" s="8">
        <v>3032</v>
      </c>
      <c r="H77" s="8">
        <v>3153</v>
      </c>
      <c r="I77" s="8">
        <v>3154</v>
      </c>
    </row>
    <row r="78" spans="1:9" x14ac:dyDescent="0.3">
      <c r="A78">
        <f t="shared" si="3"/>
        <v>77</v>
      </c>
      <c r="B78" s="4">
        <v>40026</v>
      </c>
      <c r="C78" s="8">
        <v>24434</v>
      </c>
      <c r="D78" s="8">
        <v>10161</v>
      </c>
      <c r="E78" s="9">
        <f t="shared" si="2"/>
        <v>41.585495620856186</v>
      </c>
      <c r="F78" s="8">
        <v>2439</v>
      </c>
      <c r="G78" s="8">
        <v>2540</v>
      </c>
      <c r="H78" s="8">
        <v>2743</v>
      </c>
      <c r="I78" s="8">
        <v>2439</v>
      </c>
    </row>
    <row r="79" spans="1:9" x14ac:dyDescent="0.3">
      <c r="A79">
        <f t="shared" si="3"/>
        <v>78</v>
      </c>
      <c r="B79" s="4">
        <v>40057</v>
      </c>
      <c r="C79" s="8">
        <v>41338</v>
      </c>
      <c r="D79" s="8">
        <v>16359</v>
      </c>
      <c r="E79" s="9">
        <f t="shared" si="2"/>
        <v>39.573757801538534</v>
      </c>
      <c r="F79" s="8">
        <v>4253</v>
      </c>
      <c r="G79" s="8">
        <v>3763</v>
      </c>
      <c r="H79" s="8">
        <v>4417</v>
      </c>
      <c r="I79" s="8">
        <v>3926</v>
      </c>
    </row>
    <row r="80" spans="1:9" x14ac:dyDescent="0.3">
      <c r="A80">
        <f t="shared" si="3"/>
        <v>79</v>
      </c>
      <c r="B80" s="4">
        <v>40087</v>
      </c>
      <c r="C80" s="8">
        <v>43171</v>
      </c>
      <c r="D80" s="8">
        <v>17796</v>
      </c>
      <c r="E80" s="9">
        <f t="shared" si="2"/>
        <v>41.222116698709783</v>
      </c>
      <c r="F80" s="8">
        <v>4271</v>
      </c>
      <c r="G80" s="8">
        <v>4271</v>
      </c>
      <c r="H80" s="8">
        <v>4627</v>
      </c>
      <c r="I80" s="8">
        <v>4627</v>
      </c>
    </row>
    <row r="81" spans="1:9" x14ac:dyDescent="0.3">
      <c r="A81">
        <f t="shared" si="3"/>
        <v>80</v>
      </c>
      <c r="B81" s="4">
        <v>40118</v>
      </c>
      <c r="C81" s="8">
        <v>27743</v>
      </c>
      <c r="D81" s="8">
        <v>11604</v>
      </c>
      <c r="E81" s="9">
        <f t="shared" si="2"/>
        <v>41.826767112424754</v>
      </c>
      <c r="F81" s="8">
        <v>2901</v>
      </c>
      <c r="G81" s="8">
        <v>2901</v>
      </c>
      <c r="H81" s="8">
        <v>2669</v>
      </c>
      <c r="I81" s="8">
        <v>3133</v>
      </c>
    </row>
    <row r="82" spans="1:9" x14ac:dyDescent="0.3">
      <c r="A82">
        <f t="shared" si="3"/>
        <v>81</v>
      </c>
      <c r="B82" s="4">
        <v>40148</v>
      </c>
      <c r="C82" s="8">
        <v>27424</v>
      </c>
      <c r="D82" s="8">
        <v>11517</v>
      </c>
      <c r="E82" s="9">
        <f t="shared" si="2"/>
        <v>41.996061843640611</v>
      </c>
      <c r="F82" s="8">
        <v>2994</v>
      </c>
      <c r="G82" s="8">
        <v>3110</v>
      </c>
      <c r="H82" s="8">
        <v>2649</v>
      </c>
      <c r="I82" s="8">
        <v>2764</v>
      </c>
    </row>
    <row r="83" spans="1:9" x14ac:dyDescent="0.3">
      <c r="A83">
        <f t="shared" si="3"/>
        <v>82</v>
      </c>
      <c r="B83" s="4">
        <v>40179</v>
      </c>
      <c r="C83" s="8">
        <v>35941</v>
      </c>
      <c r="D83" s="8">
        <v>15925</v>
      </c>
      <c r="E83" s="9">
        <f t="shared" si="2"/>
        <v>44.308728193428124</v>
      </c>
      <c r="F83" s="8">
        <v>4300</v>
      </c>
      <c r="G83" s="8">
        <v>3981</v>
      </c>
      <c r="H83" s="8">
        <v>3822</v>
      </c>
      <c r="I83" s="8">
        <v>3822</v>
      </c>
    </row>
    <row r="84" spans="1:9" x14ac:dyDescent="0.3">
      <c r="A84">
        <f t="shared" si="3"/>
        <v>83</v>
      </c>
      <c r="B84" s="4">
        <v>40210</v>
      </c>
      <c r="C84" s="8">
        <v>32140</v>
      </c>
      <c r="D84" s="8">
        <v>13532</v>
      </c>
      <c r="E84" s="9">
        <f t="shared" si="2"/>
        <v>42.103298070939637</v>
      </c>
      <c r="F84" s="8">
        <v>3248</v>
      </c>
      <c r="G84" s="8">
        <v>3112</v>
      </c>
      <c r="H84" s="8">
        <v>3654</v>
      </c>
      <c r="I84" s="8">
        <v>3518</v>
      </c>
    </row>
    <row r="85" spans="1:9" x14ac:dyDescent="0.3">
      <c r="A85">
        <f t="shared" si="3"/>
        <v>84</v>
      </c>
      <c r="B85" s="4">
        <v>40238</v>
      </c>
      <c r="C85" s="8">
        <v>43245</v>
      </c>
      <c r="D85" s="8">
        <v>14648</v>
      </c>
      <c r="E85" s="9">
        <f t="shared" si="2"/>
        <v>33.872123944964741</v>
      </c>
      <c r="F85" s="8">
        <v>3955</v>
      </c>
      <c r="G85" s="8">
        <v>3662</v>
      </c>
      <c r="H85" s="8">
        <v>3516</v>
      </c>
      <c r="I85" s="8">
        <v>3515</v>
      </c>
    </row>
    <row r="86" spans="1:9" x14ac:dyDescent="0.3">
      <c r="A86">
        <f t="shared" si="3"/>
        <v>85</v>
      </c>
      <c r="B86" s="4">
        <v>40269</v>
      </c>
      <c r="C86" s="8">
        <v>38301</v>
      </c>
      <c r="D86" s="8">
        <v>15697</v>
      </c>
      <c r="E86" s="9">
        <f t="shared" si="2"/>
        <v>40.983264144539305</v>
      </c>
      <c r="F86" s="8">
        <v>3610</v>
      </c>
      <c r="G86" s="8">
        <v>3610</v>
      </c>
      <c r="H86" s="8">
        <v>3924</v>
      </c>
      <c r="I86" s="8">
        <v>4553</v>
      </c>
    </row>
    <row r="87" spans="1:9" x14ac:dyDescent="0.3">
      <c r="A87">
        <f t="shared" si="3"/>
        <v>86</v>
      </c>
      <c r="B87" s="4">
        <v>40299</v>
      </c>
      <c r="C87" s="8">
        <v>40442</v>
      </c>
      <c r="D87" s="8">
        <v>16653</v>
      </c>
      <c r="E87" s="9">
        <f t="shared" si="2"/>
        <v>41.177488749320013</v>
      </c>
      <c r="F87" s="8">
        <v>4330</v>
      </c>
      <c r="G87" s="8">
        <v>4163</v>
      </c>
      <c r="H87" s="8">
        <v>4496</v>
      </c>
      <c r="I87" s="8">
        <v>3664</v>
      </c>
    </row>
    <row r="88" spans="1:9" x14ac:dyDescent="0.3">
      <c r="A88">
        <f t="shared" si="3"/>
        <v>87</v>
      </c>
      <c r="B88" s="4">
        <v>40330</v>
      </c>
      <c r="C88" s="8">
        <v>38356</v>
      </c>
      <c r="D88" s="8">
        <v>15411</v>
      </c>
      <c r="E88" s="9">
        <f t="shared" si="2"/>
        <v>40.178850766503281</v>
      </c>
      <c r="F88" s="8">
        <v>4161</v>
      </c>
      <c r="G88" s="8">
        <v>4007</v>
      </c>
      <c r="H88" s="8">
        <v>3699</v>
      </c>
      <c r="I88" s="8">
        <v>3544</v>
      </c>
    </row>
    <row r="89" spans="1:9" x14ac:dyDescent="0.3">
      <c r="A89">
        <f t="shared" si="3"/>
        <v>88</v>
      </c>
      <c r="B89" s="4">
        <v>40360</v>
      </c>
      <c r="C89" s="8">
        <v>31198</v>
      </c>
      <c r="D89" s="8">
        <v>13534</v>
      </c>
      <c r="E89" s="9">
        <f t="shared" si="2"/>
        <v>43.380985960638505</v>
      </c>
      <c r="F89" s="8">
        <v>3248</v>
      </c>
      <c r="G89" s="8">
        <v>3248</v>
      </c>
      <c r="H89" s="8">
        <v>3519</v>
      </c>
      <c r="I89" s="8">
        <v>3519</v>
      </c>
    </row>
    <row r="90" spans="1:9" x14ac:dyDescent="0.3">
      <c r="A90">
        <f t="shared" si="3"/>
        <v>89</v>
      </c>
      <c r="B90" s="4">
        <v>40391</v>
      </c>
      <c r="C90" s="8">
        <v>29763</v>
      </c>
      <c r="D90" s="8">
        <v>12454</v>
      </c>
      <c r="E90" s="9">
        <f t="shared" si="2"/>
        <v>41.843900144474681</v>
      </c>
      <c r="F90" s="8">
        <v>3114</v>
      </c>
      <c r="G90" s="8">
        <v>2864</v>
      </c>
      <c r="H90" s="8">
        <v>3238</v>
      </c>
      <c r="I90" s="8">
        <v>3238</v>
      </c>
    </row>
    <row r="91" spans="1:9" x14ac:dyDescent="0.3">
      <c r="A91">
        <f t="shared" si="3"/>
        <v>90</v>
      </c>
      <c r="B91" s="4">
        <v>40422</v>
      </c>
      <c r="C91" s="8">
        <v>42042</v>
      </c>
      <c r="D91" s="8">
        <v>16300</v>
      </c>
      <c r="E91" s="9">
        <f t="shared" si="2"/>
        <v>38.770753056467342</v>
      </c>
      <c r="F91" s="8">
        <v>4401</v>
      </c>
      <c r="G91" s="8">
        <v>4238</v>
      </c>
      <c r="H91" s="8">
        <v>3912</v>
      </c>
      <c r="I91" s="8">
        <v>3749</v>
      </c>
    </row>
    <row r="92" spans="1:9" x14ac:dyDescent="0.3">
      <c r="A92">
        <f t="shared" si="3"/>
        <v>91</v>
      </c>
      <c r="B92" s="4">
        <v>40452</v>
      </c>
      <c r="C92" s="8">
        <v>55946</v>
      </c>
      <c r="D92" s="8">
        <v>23378</v>
      </c>
      <c r="E92" s="9">
        <f t="shared" si="2"/>
        <v>41.786722911378831</v>
      </c>
      <c r="F92" s="8">
        <v>6078</v>
      </c>
      <c r="G92" s="8">
        <v>6312</v>
      </c>
      <c r="H92" s="8">
        <v>6078</v>
      </c>
      <c r="I92" s="8">
        <v>4910</v>
      </c>
    </row>
    <row r="93" spans="1:9" x14ac:dyDescent="0.3">
      <c r="A93">
        <f t="shared" si="3"/>
        <v>92</v>
      </c>
      <c r="B93" s="4">
        <v>40483</v>
      </c>
      <c r="C93" s="8">
        <v>37044</v>
      </c>
      <c r="D93" s="8">
        <v>16975</v>
      </c>
      <c r="E93" s="9">
        <f t="shared" si="2"/>
        <v>45.823885109599395</v>
      </c>
      <c r="F93" s="8">
        <v>4583</v>
      </c>
      <c r="G93" s="8">
        <v>4583</v>
      </c>
      <c r="H93" s="8">
        <v>4414</v>
      </c>
      <c r="I93" s="8">
        <v>3395</v>
      </c>
    </row>
    <row r="94" spans="1:9" x14ac:dyDescent="0.3">
      <c r="A94">
        <f t="shared" si="3"/>
        <v>93</v>
      </c>
      <c r="B94" s="4">
        <v>40513</v>
      </c>
      <c r="C94" s="8">
        <v>35298</v>
      </c>
      <c r="D94" s="8">
        <v>15135</v>
      </c>
      <c r="E94" s="9">
        <f t="shared" si="2"/>
        <v>42.87778344382118</v>
      </c>
      <c r="F94" s="8">
        <v>3481</v>
      </c>
      <c r="G94" s="8">
        <v>3481</v>
      </c>
      <c r="H94" s="8">
        <v>3784</v>
      </c>
      <c r="I94" s="8">
        <v>4389</v>
      </c>
    </row>
    <row r="95" spans="1:9" x14ac:dyDescent="0.3">
      <c r="A95">
        <f t="shared" si="3"/>
        <v>94</v>
      </c>
      <c r="B95" s="4">
        <v>40544</v>
      </c>
      <c r="C95" s="8">
        <v>42838</v>
      </c>
      <c r="D95" s="8">
        <v>19430</v>
      </c>
      <c r="E95" s="9">
        <f t="shared" si="2"/>
        <v>45.356926093655161</v>
      </c>
      <c r="F95" s="8">
        <v>4663</v>
      </c>
      <c r="G95" s="8">
        <v>5246</v>
      </c>
      <c r="H95" s="8">
        <v>5246</v>
      </c>
      <c r="I95" s="8">
        <v>4275</v>
      </c>
    </row>
    <row r="96" spans="1:9" x14ac:dyDescent="0.3">
      <c r="A96">
        <f t="shared" si="3"/>
        <v>95</v>
      </c>
      <c r="B96" s="4">
        <v>40575</v>
      </c>
      <c r="C96" s="8">
        <v>41784</v>
      </c>
      <c r="D96" s="8">
        <v>17534</v>
      </c>
      <c r="E96" s="9">
        <f t="shared" si="2"/>
        <v>41.963430978364926</v>
      </c>
      <c r="F96" s="8">
        <v>4384</v>
      </c>
      <c r="G96" s="8">
        <v>4734</v>
      </c>
      <c r="H96" s="8">
        <v>4208</v>
      </c>
      <c r="I96" s="8">
        <v>4208</v>
      </c>
    </row>
    <row r="97" spans="1:9" x14ac:dyDescent="0.3">
      <c r="A97">
        <f t="shared" si="3"/>
        <v>96</v>
      </c>
      <c r="B97" s="4">
        <v>40603</v>
      </c>
      <c r="C97" s="8">
        <v>45500</v>
      </c>
      <c r="D97" s="8">
        <v>17822</v>
      </c>
      <c r="E97" s="9">
        <f t="shared" si="2"/>
        <v>39.169230769230765</v>
      </c>
      <c r="F97" s="8">
        <v>4812</v>
      </c>
      <c r="G97" s="8">
        <v>4456</v>
      </c>
      <c r="H97" s="8">
        <v>4456</v>
      </c>
      <c r="I97" s="8">
        <v>4098</v>
      </c>
    </row>
    <row r="98" spans="1:9" x14ac:dyDescent="0.3">
      <c r="A98">
        <f t="shared" si="3"/>
        <v>97</v>
      </c>
      <c r="B98" s="4">
        <v>40634</v>
      </c>
      <c r="C98" s="8">
        <v>42513</v>
      </c>
      <c r="D98" s="8">
        <v>17740</v>
      </c>
      <c r="E98" s="9">
        <f t="shared" si="2"/>
        <v>41.728412485592642</v>
      </c>
      <c r="F98" s="8">
        <v>4612</v>
      </c>
      <c r="G98" s="8">
        <v>4790</v>
      </c>
      <c r="H98" s="8">
        <v>4435</v>
      </c>
      <c r="I98" s="8">
        <v>3903</v>
      </c>
    </row>
    <row r="99" spans="1:9" x14ac:dyDescent="0.3">
      <c r="A99">
        <f t="shared" si="3"/>
        <v>98</v>
      </c>
      <c r="B99" s="4">
        <v>40664</v>
      </c>
      <c r="C99" s="8">
        <v>41874</v>
      </c>
      <c r="D99" s="8">
        <v>17952</v>
      </c>
      <c r="E99" s="9">
        <f t="shared" si="2"/>
        <v>42.87147155752973</v>
      </c>
      <c r="F99" s="8">
        <v>4847</v>
      </c>
      <c r="G99" s="8">
        <v>4668</v>
      </c>
      <c r="H99" s="8">
        <v>4129</v>
      </c>
      <c r="I99" s="8">
        <v>4308</v>
      </c>
    </row>
    <row r="100" spans="1:9" x14ac:dyDescent="0.3">
      <c r="A100">
        <f t="shared" si="3"/>
        <v>99</v>
      </c>
      <c r="B100" s="4">
        <v>40695</v>
      </c>
      <c r="C100" s="8">
        <v>48716</v>
      </c>
      <c r="D100" s="8">
        <v>21552</v>
      </c>
      <c r="E100" s="9">
        <f t="shared" si="2"/>
        <v>44.240085392889398</v>
      </c>
      <c r="F100" s="8">
        <v>5604</v>
      </c>
      <c r="G100" s="8">
        <v>5172</v>
      </c>
      <c r="H100" s="8">
        <v>5819</v>
      </c>
      <c r="I100" s="8">
        <v>4957</v>
      </c>
    </row>
    <row r="101" spans="1:9" x14ac:dyDescent="0.3">
      <c r="A101">
        <f t="shared" si="3"/>
        <v>100</v>
      </c>
      <c r="B101" s="4">
        <v>40725</v>
      </c>
      <c r="C101" s="8">
        <v>38577</v>
      </c>
      <c r="D101" s="8">
        <v>15699</v>
      </c>
      <c r="E101" s="9">
        <f t="shared" si="2"/>
        <v>40.695232910801771</v>
      </c>
      <c r="F101" s="8">
        <v>3611</v>
      </c>
      <c r="G101" s="8">
        <v>3925</v>
      </c>
      <c r="H101" s="8">
        <v>3925</v>
      </c>
      <c r="I101" s="8">
        <v>4238</v>
      </c>
    </row>
    <row r="102" spans="1:9" x14ac:dyDescent="0.3">
      <c r="A102">
        <f t="shared" si="3"/>
        <v>101</v>
      </c>
      <c r="B102" s="4">
        <v>40756</v>
      </c>
      <c r="C102" s="8">
        <v>36407</v>
      </c>
      <c r="D102" s="8">
        <v>15059</v>
      </c>
      <c r="E102" s="9">
        <f t="shared" si="2"/>
        <v>41.362924712280609</v>
      </c>
      <c r="F102" s="8">
        <v>3464</v>
      </c>
      <c r="G102" s="8">
        <v>3915</v>
      </c>
      <c r="H102" s="8">
        <v>3765</v>
      </c>
      <c r="I102" s="8">
        <v>3915</v>
      </c>
    </row>
    <row r="103" spans="1:9" x14ac:dyDescent="0.3">
      <c r="A103">
        <f t="shared" si="3"/>
        <v>102</v>
      </c>
      <c r="B103" s="4">
        <v>40787</v>
      </c>
      <c r="C103" s="8">
        <v>56864</v>
      </c>
      <c r="D103" s="8">
        <v>23508</v>
      </c>
      <c r="E103" s="9">
        <f t="shared" si="2"/>
        <v>41.340742824985931</v>
      </c>
      <c r="F103" s="8">
        <v>5642</v>
      </c>
      <c r="G103" s="8">
        <v>6347</v>
      </c>
      <c r="H103" s="8">
        <v>5877</v>
      </c>
      <c r="I103" s="8">
        <v>5642</v>
      </c>
    </row>
    <row r="104" spans="1:9" x14ac:dyDescent="0.3">
      <c r="A104">
        <f t="shared" si="3"/>
        <v>103</v>
      </c>
      <c r="B104" s="4">
        <v>40817</v>
      </c>
      <c r="C104" s="8">
        <v>67886</v>
      </c>
      <c r="D104" s="8">
        <v>30519</v>
      </c>
      <c r="E104" s="9">
        <f t="shared" si="2"/>
        <v>44.956250184132223</v>
      </c>
      <c r="F104" s="8">
        <v>7325</v>
      </c>
      <c r="G104" s="8">
        <v>7325</v>
      </c>
      <c r="H104" s="8">
        <v>7630</v>
      </c>
      <c r="I104" s="8">
        <v>8239</v>
      </c>
    </row>
    <row r="105" spans="1:9" x14ac:dyDescent="0.3">
      <c r="A105">
        <f t="shared" si="3"/>
        <v>104</v>
      </c>
      <c r="B105" s="4">
        <v>40848</v>
      </c>
      <c r="C105" s="8">
        <v>39735</v>
      </c>
      <c r="D105" s="8">
        <v>16175</v>
      </c>
      <c r="E105" s="9">
        <f t="shared" si="2"/>
        <v>40.707185101296083</v>
      </c>
      <c r="F105" s="8">
        <v>3720</v>
      </c>
      <c r="G105" s="8">
        <v>4367</v>
      </c>
      <c r="H105" s="8">
        <v>4044</v>
      </c>
      <c r="I105" s="8">
        <v>4044</v>
      </c>
    </row>
    <row r="106" spans="1:9" x14ac:dyDescent="0.3">
      <c r="A106">
        <f t="shared" si="3"/>
        <v>105</v>
      </c>
      <c r="B106" s="4">
        <v>40878</v>
      </c>
      <c r="C106" s="8">
        <v>36604</v>
      </c>
      <c r="D106" s="8">
        <v>15315</v>
      </c>
      <c r="E106" s="9">
        <f t="shared" si="2"/>
        <v>41.839689651404214</v>
      </c>
      <c r="F106" s="8">
        <v>3982</v>
      </c>
      <c r="G106" s="8">
        <v>3522</v>
      </c>
      <c r="H106" s="8">
        <v>3982</v>
      </c>
      <c r="I106" s="8">
        <v>3829</v>
      </c>
    </row>
    <row r="107" spans="1:9" x14ac:dyDescent="0.3">
      <c r="A107">
        <f t="shared" si="3"/>
        <v>106</v>
      </c>
      <c r="B107" s="4">
        <v>40909</v>
      </c>
      <c r="C107" s="8">
        <v>42277</v>
      </c>
      <c r="D107" s="8">
        <v>17950</v>
      </c>
      <c r="E107" s="9">
        <f t="shared" si="2"/>
        <v>42.458074130141682</v>
      </c>
      <c r="F107" s="8">
        <v>4847</v>
      </c>
      <c r="G107" s="8">
        <v>4129</v>
      </c>
      <c r="H107" s="8">
        <v>4667</v>
      </c>
      <c r="I107" s="8">
        <v>4307</v>
      </c>
    </row>
    <row r="108" spans="1:9" x14ac:dyDescent="0.3">
      <c r="A108">
        <f t="shared" si="3"/>
        <v>107</v>
      </c>
      <c r="B108" s="4">
        <v>40940</v>
      </c>
      <c r="C108" s="8">
        <v>36701</v>
      </c>
      <c r="D108" s="8">
        <v>13534</v>
      </c>
      <c r="E108" s="9">
        <f t="shared" si="2"/>
        <v>36.876379390207354</v>
      </c>
      <c r="F108" s="8">
        <v>3113</v>
      </c>
      <c r="G108" s="8">
        <v>3654</v>
      </c>
      <c r="H108" s="8">
        <v>3248</v>
      </c>
      <c r="I108" s="8">
        <v>3519</v>
      </c>
    </row>
    <row r="109" spans="1:9" x14ac:dyDescent="0.3">
      <c r="A109">
        <f t="shared" si="3"/>
        <v>108</v>
      </c>
      <c r="B109" s="4">
        <v>40969</v>
      </c>
      <c r="C109" s="8">
        <v>43541</v>
      </c>
      <c r="D109" s="8">
        <v>15054</v>
      </c>
      <c r="E109" s="9">
        <f t="shared" si="2"/>
        <v>34.574309271720907</v>
      </c>
      <c r="F109" s="8">
        <v>3914</v>
      </c>
      <c r="G109" s="8">
        <v>3764</v>
      </c>
      <c r="H109" s="8">
        <v>3764</v>
      </c>
      <c r="I109" s="8">
        <v>3612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R38"/>
  <sheetViews>
    <sheetView tabSelected="1" topLeftCell="A19" workbookViewId="0">
      <selection activeCell="B18" sqref="B18"/>
    </sheetView>
  </sheetViews>
  <sheetFormatPr defaultRowHeight="14.4" x14ac:dyDescent="0.3"/>
  <cols>
    <col min="1" max="1" width="11.44140625" customWidth="1"/>
    <col min="2" max="2" width="10.44140625" customWidth="1"/>
    <col min="3" max="6" width="10.109375" customWidth="1"/>
    <col min="7" max="7" width="9.77734375" customWidth="1"/>
    <col min="8" max="10" width="10" customWidth="1"/>
    <col min="15" max="15" width="10.88671875" customWidth="1"/>
  </cols>
  <sheetData>
    <row r="2" spans="1:15" ht="15" customHeight="1" x14ac:dyDescent="0.3">
      <c r="B2" s="13" t="s">
        <v>8</v>
      </c>
      <c r="C2" s="13"/>
      <c r="D2" s="13"/>
      <c r="E2" s="13"/>
      <c r="F2" s="13"/>
      <c r="G2" s="13"/>
      <c r="H2" s="13"/>
      <c r="I2" s="13"/>
      <c r="J2" s="13"/>
      <c r="K2" s="13"/>
    </row>
    <row r="3" spans="1:15" ht="28.8" x14ac:dyDescent="0.3">
      <c r="A3" s="3"/>
      <c r="B3" s="3" t="s">
        <v>9</v>
      </c>
      <c r="C3" s="3" t="s">
        <v>10</v>
      </c>
      <c r="D3" s="3" t="s">
        <v>11</v>
      </c>
      <c r="E3" s="3" t="s">
        <v>12</v>
      </c>
      <c r="F3" s="3" t="s">
        <v>13</v>
      </c>
      <c r="G3" s="3" t="s">
        <v>14</v>
      </c>
      <c r="H3" s="3" t="s">
        <v>15</v>
      </c>
      <c r="I3" s="3" t="s">
        <v>16</v>
      </c>
      <c r="J3" s="3" t="s">
        <v>17</v>
      </c>
      <c r="K3" s="3"/>
      <c r="L3" s="7" t="s">
        <v>33</v>
      </c>
      <c r="M3" s="7" t="s">
        <v>34</v>
      </c>
      <c r="N3" s="7" t="s">
        <v>35</v>
      </c>
      <c r="O3" s="7" t="s">
        <v>36</v>
      </c>
    </row>
    <row r="4" spans="1:15" x14ac:dyDescent="0.3">
      <c r="A4" s="3" t="s">
        <v>18</v>
      </c>
      <c r="B4" s="2">
        <f>'Demand Data'!D2</f>
        <v>4698</v>
      </c>
      <c r="C4" s="2">
        <f>'Demand Data'!D14</f>
        <v>6492</v>
      </c>
      <c r="D4" s="2">
        <f>'Demand Data'!D26</f>
        <v>8029</v>
      </c>
      <c r="E4" s="2">
        <f>'Demand Data'!D38</f>
        <v>10905</v>
      </c>
      <c r="F4" s="2">
        <f>'Demand Data'!D50</f>
        <v>9682</v>
      </c>
      <c r="G4" s="2">
        <f>'Demand Data'!D62</f>
        <v>10684</v>
      </c>
      <c r="H4" s="2">
        <f>'Demand Data'!D74</f>
        <v>11282</v>
      </c>
      <c r="I4" s="2">
        <f>'Demand Data'!D86</f>
        <v>15697</v>
      </c>
      <c r="J4" s="2">
        <f>'Demand Data'!D98</f>
        <v>17740</v>
      </c>
      <c r="L4" s="2">
        <f>AVERAGE(B4:J4)</f>
        <v>10578.777777777777</v>
      </c>
      <c r="M4" s="2">
        <f>AVERAGE(B4:J15)</f>
        <v>11301.657407407407</v>
      </c>
      <c r="N4" s="2">
        <f>L4/$M$4</f>
        <v>0.93603773291200321</v>
      </c>
      <c r="O4" s="11">
        <f>($C$30/12)*N4</f>
        <v>19903.640305344281</v>
      </c>
    </row>
    <row r="5" spans="1:15" x14ac:dyDescent="0.3">
      <c r="A5" s="3" t="s">
        <v>19</v>
      </c>
      <c r="B5" s="2">
        <f>'Demand Data'!D3</f>
        <v>4605</v>
      </c>
      <c r="C5" s="2">
        <f>'Demand Data'!D15</f>
        <v>6832</v>
      </c>
      <c r="D5" s="2">
        <f>'Demand Data'!D27</f>
        <v>8650</v>
      </c>
      <c r="E5" s="2">
        <f>'Demand Data'!D39</f>
        <v>9842</v>
      </c>
      <c r="F5" s="2">
        <f>'Demand Data'!D51</f>
        <v>9052</v>
      </c>
      <c r="G5" s="2">
        <f>'Demand Data'!D63</f>
        <v>11693</v>
      </c>
      <c r="H5" s="2">
        <f>'Demand Data'!D75</f>
        <v>12870</v>
      </c>
      <c r="I5" s="2">
        <f>'Demand Data'!D87</f>
        <v>16653</v>
      </c>
      <c r="J5" s="2">
        <f>'Demand Data'!D99</f>
        <v>17952</v>
      </c>
      <c r="L5" s="2">
        <f t="shared" ref="L5:L18" si="0">AVERAGE(B5:J5)</f>
        <v>10905.444444444445</v>
      </c>
      <c r="M5" s="2"/>
      <c r="N5" s="2">
        <f t="shared" ref="N5:N15" si="1">L5/$M$4</f>
        <v>0.96494204799525485</v>
      </c>
      <c r="O5" s="11">
        <f t="shared" ref="O5:O15" si="2">($C$30/12)*N5</f>
        <v>20518.253445884697</v>
      </c>
    </row>
    <row r="6" spans="1:15" x14ac:dyDescent="0.3">
      <c r="A6" s="3" t="s">
        <v>20</v>
      </c>
      <c r="B6" s="2">
        <f>'Demand Data'!D4</f>
        <v>4859</v>
      </c>
      <c r="C6" s="2">
        <f>'Demand Data'!D16</f>
        <v>8867</v>
      </c>
      <c r="D6" s="2">
        <f>'Demand Data'!D28</f>
        <v>9960</v>
      </c>
      <c r="E6" s="2">
        <f>'Demand Data'!D40</f>
        <v>12259</v>
      </c>
      <c r="F6" s="2">
        <f>'Demand Data'!D52</f>
        <v>11477</v>
      </c>
      <c r="G6" s="2">
        <f>'Demand Data'!D64</f>
        <v>14439</v>
      </c>
      <c r="H6" s="2">
        <f>'Demand Data'!D76</f>
        <v>17811</v>
      </c>
      <c r="I6" s="2">
        <f>'Demand Data'!D88</f>
        <v>15411</v>
      </c>
      <c r="J6" s="2">
        <f>'Demand Data'!D100</f>
        <v>21552</v>
      </c>
      <c r="L6" s="2">
        <f t="shared" si="0"/>
        <v>12959.444444444445</v>
      </c>
      <c r="M6" s="2"/>
      <c r="N6" s="2">
        <f t="shared" si="1"/>
        <v>1.1466853026309647</v>
      </c>
      <c r="O6" s="11">
        <f t="shared" si="2"/>
        <v>24382.790356099009</v>
      </c>
    </row>
    <row r="7" spans="1:15" x14ac:dyDescent="0.3">
      <c r="A7" s="3" t="s">
        <v>21</v>
      </c>
      <c r="B7" s="2">
        <f>'Demand Data'!D5</f>
        <v>4136</v>
      </c>
      <c r="C7" s="2">
        <f>'Demand Data'!D17</f>
        <v>4998</v>
      </c>
      <c r="D7" s="2">
        <f>'Demand Data'!D29</f>
        <v>7152</v>
      </c>
      <c r="E7" s="2">
        <f>'Demand Data'!D41</f>
        <v>9285</v>
      </c>
      <c r="F7" s="2">
        <f>'Demand Data'!D53</f>
        <v>8242</v>
      </c>
      <c r="G7" s="2">
        <f>'Demand Data'!D65</f>
        <v>9081</v>
      </c>
      <c r="H7" s="2">
        <f>'Demand Data'!D77</f>
        <v>12128</v>
      </c>
      <c r="I7" s="2">
        <f>'Demand Data'!D89</f>
        <v>13534</v>
      </c>
      <c r="J7" s="2">
        <f>'Demand Data'!D101</f>
        <v>15699</v>
      </c>
      <c r="L7" s="2">
        <f t="shared" si="0"/>
        <v>9361.6666666666661</v>
      </c>
      <c r="M7" s="2"/>
      <c r="N7" s="2">
        <f t="shared" si="1"/>
        <v>0.82834458072767103</v>
      </c>
      <c r="O7" s="11">
        <f t="shared" si="2"/>
        <v>17613.683726609695</v>
      </c>
    </row>
    <row r="8" spans="1:15" x14ac:dyDescent="0.3">
      <c r="A8" s="3" t="s">
        <v>22</v>
      </c>
      <c r="B8" s="2">
        <f>'Demand Data'!D6</f>
        <v>3872</v>
      </c>
      <c r="C8" s="2">
        <f>'Demand Data'!D18</f>
        <v>5305</v>
      </c>
      <c r="D8" s="2">
        <f>'Demand Data'!D30</f>
        <v>7322</v>
      </c>
      <c r="E8" s="2">
        <f>'Demand Data'!D42</f>
        <v>7950</v>
      </c>
      <c r="F8" s="2">
        <f>'Demand Data'!D54</f>
        <v>7674</v>
      </c>
      <c r="G8" s="2">
        <f>'Demand Data'!D66</f>
        <v>9781</v>
      </c>
      <c r="H8" s="2">
        <f>'Demand Data'!D78</f>
        <v>10161</v>
      </c>
      <c r="I8" s="2">
        <f>'Demand Data'!D90</f>
        <v>12454</v>
      </c>
      <c r="J8" s="2">
        <f>'Demand Data'!D102</f>
        <v>15059</v>
      </c>
      <c r="L8" s="2">
        <f t="shared" si="0"/>
        <v>8842</v>
      </c>
      <c r="M8" s="2"/>
      <c r="N8" s="2">
        <f t="shared" si="1"/>
        <v>0.7823631243860496</v>
      </c>
      <c r="O8" s="11">
        <f t="shared" si="2"/>
        <v>16635.947108137752</v>
      </c>
    </row>
    <row r="9" spans="1:15" x14ac:dyDescent="0.3">
      <c r="A9" s="3" t="s">
        <v>23</v>
      </c>
      <c r="B9" s="2">
        <f>'Demand Data'!D7</f>
        <v>5938</v>
      </c>
      <c r="C9" s="2">
        <f>'Demand Data'!D19</f>
        <v>7618</v>
      </c>
      <c r="D9" s="2">
        <f>'Demand Data'!D31</f>
        <v>9239</v>
      </c>
      <c r="E9" s="2">
        <f>'Demand Data'!D43</f>
        <v>11482</v>
      </c>
      <c r="F9" s="2">
        <f>'Demand Data'!D55</f>
        <v>10339</v>
      </c>
      <c r="G9" s="2">
        <f>'Demand Data'!D67</f>
        <v>10307</v>
      </c>
      <c r="H9" s="2">
        <f>'Demand Data'!D79</f>
        <v>16359</v>
      </c>
      <c r="I9" s="2">
        <f>'Demand Data'!D91</f>
        <v>16300</v>
      </c>
      <c r="J9" s="2">
        <f>'Demand Data'!D103</f>
        <v>23508</v>
      </c>
      <c r="L9" s="2">
        <f t="shared" si="0"/>
        <v>12343.333333333334</v>
      </c>
      <c r="M9" s="2"/>
      <c r="N9" s="2">
        <f t="shared" si="1"/>
        <v>1.0921701913600022</v>
      </c>
      <c r="O9" s="11">
        <f t="shared" si="2"/>
        <v>23223.596524705608</v>
      </c>
    </row>
    <row r="10" spans="1:15" x14ac:dyDescent="0.3">
      <c r="A10" s="3" t="s">
        <v>24</v>
      </c>
      <c r="B10" s="2">
        <f>'Demand Data'!D8</f>
        <v>8790</v>
      </c>
      <c r="C10" s="2">
        <f>'Demand Data'!D20</f>
        <v>11443</v>
      </c>
      <c r="D10" s="2">
        <f>'Demand Data'!D32</f>
        <v>14123</v>
      </c>
      <c r="E10" s="2">
        <f>'Demand Data'!D44</f>
        <v>15817</v>
      </c>
      <c r="F10" s="2">
        <f>'Demand Data'!D56</f>
        <v>13919</v>
      </c>
      <c r="G10" s="2">
        <f>'Demand Data'!D68</f>
        <v>14800</v>
      </c>
      <c r="H10" s="2">
        <f>'Demand Data'!D80</f>
        <v>17796</v>
      </c>
      <c r="I10" s="2">
        <f>'Demand Data'!D92</f>
        <v>23378</v>
      </c>
      <c r="J10" s="2">
        <f>'Demand Data'!D104</f>
        <v>30519</v>
      </c>
      <c r="L10" s="2">
        <f t="shared" si="0"/>
        <v>16731.666666666668</v>
      </c>
      <c r="M10" s="2"/>
      <c r="N10" s="2">
        <f t="shared" si="1"/>
        <v>1.4804613220447018</v>
      </c>
      <c r="O10" s="11">
        <f t="shared" si="2"/>
        <v>31480.108764720444</v>
      </c>
    </row>
    <row r="11" spans="1:15" x14ac:dyDescent="0.3">
      <c r="A11" s="3" t="s">
        <v>25</v>
      </c>
      <c r="B11" s="2">
        <f>'Demand Data'!D9</f>
        <v>6825</v>
      </c>
      <c r="C11" s="2">
        <f>'Demand Data'!D21</f>
        <v>8716</v>
      </c>
      <c r="D11" s="2">
        <f>'Demand Data'!D33</f>
        <v>9566</v>
      </c>
      <c r="E11" s="2">
        <f>'Demand Data'!D45</f>
        <v>10288</v>
      </c>
      <c r="F11" s="2">
        <f>'Demand Data'!D57</f>
        <v>10531</v>
      </c>
      <c r="G11" s="2">
        <f>'Demand Data'!D69</f>
        <v>7960</v>
      </c>
      <c r="H11" s="2">
        <f>'Demand Data'!D81</f>
        <v>11604</v>
      </c>
      <c r="I11" s="2">
        <f>'Demand Data'!D93</f>
        <v>16975</v>
      </c>
      <c r="J11" s="2">
        <f>'Demand Data'!D105</f>
        <v>16175</v>
      </c>
      <c r="L11" s="2">
        <f t="shared" si="0"/>
        <v>10960</v>
      </c>
      <c r="M11" s="2"/>
      <c r="N11" s="2">
        <f t="shared" si="1"/>
        <v>0.96976926524215146</v>
      </c>
      <c r="O11" s="11">
        <f t="shared" si="2"/>
        <v>20620.898021396715</v>
      </c>
    </row>
    <row r="12" spans="1:15" x14ac:dyDescent="0.3">
      <c r="A12" s="3" t="s">
        <v>26</v>
      </c>
      <c r="B12" s="2">
        <f>'Demand Data'!D10</f>
        <v>4858</v>
      </c>
      <c r="C12" s="2">
        <f>'Demand Data'!D22</f>
        <v>6119</v>
      </c>
      <c r="D12" s="2">
        <f>'Demand Data'!D34</f>
        <v>7341</v>
      </c>
      <c r="E12" s="2">
        <f>'Demand Data'!D46</f>
        <v>8743</v>
      </c>
      <c r="F12" s="2">
        <f>'Demand Data'!D58</f>
        <v>8435</v>
      </c>
      <c r="G12" s="2">
        <f>'Demand Data'!D70</f>
        <v>6858</v>
      </c>
      <c r="H12" s="2">
        <f>'Demand Data'!D82</f>
        <v>11517</v>
      </c>
      <c r="I12" s="2">
        <f>'Demand Data'!D94</f>
        <v>15135</v>
      </c>
      <c r="J12" s="2">
        <f>'Demand Data'!D106</f>
        <v>15315</v>
      </c>
      <c r="L12" s="2">
        <f t="shared" si="0"/>
        <v>9369</v>
      </c>
      <c r="M12" s="2"/>
      <c r="N12" s="2">
        <f t="shared" si="1"/>
        <v>0.82899345310709105</v>
      </c>
      <c r="O12" s="11">
        <f t="shared" si="2"/>
        <v>17627.481164458564</v>
      </c>
    </row>
    <row r="13" spans="1:15" x14ac:dyDescent="0.3">
      <c r="A13" s="3" t="s">
        <v>27</v>
      </c>
      <c r="B13" s="2">
        <f>'Demand Data'!D11</f>
        <v>5907</v>
      </c>
      <c r="C13" s="2">
        <f>'Demand Data'!D23</f>
        <v>7408</v>
      </c>
      <c r="D13" s="2">
        <f>'Demand Data'!D35</f>
        <v>9404</v>
      </c>
      <c r="E13" s="2">
        <f>'Demand Data'!D47</f>
        <v>10419</v>
      </c>
      <c r="F13" s="2">
        <f>'Demand Data'!D59</f>
        <v>9750</v>
      </c>
      <c r="G13" s="2">
        <f>'Demand Data'!D71</f>
        <v>9438</v>
      </c>
      <c r="H13" s="2">
        <f>'Demand Data'!D83</f>
        <v>15925</v>
      </c>
      <c r="I13" s="2">
        <f>'Demand Data'!D95</f>
        <v>19430</v>
      </c>
      <c r="J13" s="2">
        <f>'Demand Data'!D107</f>
        <v>17950</v>
      </c>
      <c r="L13" s="2">
        <f t="shared" si="0"/>
        <v>11736.777777777777</v>
      </c>
      <c r="M13" s="2"/>
      <c r="N13" s="2">
        <f t="shared" si="1"/>
        <v>1.0385005804622232</v>
      </c>
      <c r="O13" s="11">
        <f t="shared" si="2"/>
        <v>22082.381172933459</v>
      </c>
    </row>
    <row r="14" spans="1:15" x14ac:dyDescent="0.3">
      <c r="A14" s="3" t="s">
        <v>28</v>
      </c>
      <c r="B14" s="2">
        <f>'Demand Data'!D12</f>
        <v>6386</v>
      </c>
      <c r="C14" s="2">
        <f>'Demand Data'!D24</f>
        <v>7493</v>
      </c>
      <c r="D14" s="2">
        <f>'Demand Data'!D36</f>
        <v>8613</v>
      </c>
      <c r="E14" s="2">
        <f>'Demand Data'!D48</f>
        <v>8801</v>
      </c>
      <c r="F14" s="2">
        <f>'Demand Data'!D60</f>
        <v>8477</v>
      </c>
      <c r="G14" s="2">
        <f>'Demand Data'!D72</f>
        <v>8487</v>
      </c>
      <c r="H14" s="2">
        <f>'Demand Data'!D84</f>
        <v>13532</v>
      </c>
      <c r="I14" s="2">
        <f>'Demand Data'!D96</f>
        <v>17534</v>
      </c>
      <c r="J14" s="2">
        <f>'Demand Data'!D108</f>
        <v>13534</v>
      </c>
      <c r="L14" s="2">
        <f t="shared" si="0"/>
        <v>10317.444444444445</v>
      </c>
      <c r="M14" s="2"/>
      <c r="N14" s="2">
        <f t="shared" si="1"/>
        <v>0.91291428084540216</v>
      </c>
      <c r="O14" s="11">
        <f t="shared" si="2"/>
        <v>19411.949792911953</v>
      </c>
    </row>
    <row r="15" spans="1:15" x14ac:dyDescent="0.3">
      <c r="A15" s="3" t="s">
        <v>29</v>
      </c>
      <c r="B15" s="2">
        <f>'Demand Data'!D13</f>
        <v>9085</v>
      </c>
      <c r="C15" s="2">
        <f>'Demand Data'!D25</f>
        <v>8541</v>
      </c>
      <c r="D15" s="2">
        <f>'Demand Data'!D37</f>
        <v>9425</v>
      </c>
      <c r="E15" s="2">
        <f>'Demand Data'!D49</f>
        <v>8631</v>
      </c>
      <c r="F15" s="2">
        <f>'Demand Data'!D61</f>
        <v>9814</v>
      </c>
      <c r="G15" s="2">
        <f>'Demand Data'!D73</f>
        <v>10609</v>
      </c>
      <c r="H15" s="2">
        <f>'Demand Data'!D85</f>
        <v>14648</v>
      </c>
      <c r="I15" s="2">
        <f>'Demand Data'!D97</f>
        <v>17822</v>
      </c>
      <c r="J15" s="2">
        <f>'Demand Data'!D109</f>
        <v>15054</v>
      </c>
      <c r="L15" s="2">
        <f t="shared" si="0"/>
        <v>11514.333333333334</v>
      </c>
      <c r="M15" s="2"/>
      <c r="N15" s="2">
        <f t="shared" si="1"/>
        <v>1.0188181182864855</v>
      </c>
      <c r="O15" s="11">
        <f t="shared" si="2"/>
        <v>21663.858891517848</v>
      </c>
    </row>
    <row r="16" spans="1:15" x14ac:dyDescent="0.3">
      <c r="A16" s="3" t="s">
        <v>30</v>
      </c>
      <c r="B16" s="9">
        <f>SUM(B4:B15)</f>
        <v>69959</v>
      </c>
      <c r="C16" s="9">
        <f t="shared" ref="C16:J16" si="3">SUM(C4:C15)</f>
        <v>89832</v>
      </c>
      <c r="D16" s="9">
        <f t="shared" si="3"/>
        <v>108824</v>
      </c>
      <c r="E16" s="9">
        <f t="shared" si="3"/>
        <v>124422</v>
      </c>
      <c r="F16" s="9">
        <f t="shared" si="3"/>
        <v>117392</v>
      </c>
      <c r="G16" s="9">
        <f t="shared" si="3"/>
        <v>124137</v>
      </c>
      <c r="H16" s="9">
        <f t="shared" si="3"/>
        <v>165633</v>
      </c>
      <c r="I16" s="9">
        <f t="shared" si="3"/>
        <v>200323</v>
      </c>
      <c r="J16" s="9">
        <f t="shared" si="3"/>
        <v>220057</v>
      </c>
      <c r="L16" s="2">
        <f t="shared" si="0"/>
        <v>135619.88888888888</v>
      </c>
    </row>
    <row r="17" spans="1:12" x14ac:dyDescent="0.3">
      <c r="A17" s="3" t="s">
        <v>32</v>
      </c>
      <c r="B17" s="9">
        <f>AVERAGE(B4:B16)</f>
        <v>10762.923076923076</v>
      </c>
      <c r="C17" s="9">
        <f t="shared" ref="C17:J17" si="4">AVERAGE(C4:C16)</f>
        <v>13820.307692307691</v>
      </c>
      <c r="D17" s="9">
        <f t="shared" si="4"/>
        <v>16742.153846153848</v>
      </c>
      <c r="E17" s="9">
        <f t="shared" si="4"/>
        <v>19141.846153846152</v>
      </c>
      <c r="F17" s="9">
        <f t="shared" si="4"/>
        <v>18060.307692307691</v>
      </c>
      <c r="G17" s="9">
        <f t="shared" si="4"/>
        <v>19098</v>
      </c>
      <c r="H17" s="9">
        <f t="shared" si="4"/>
        <v>25482</v>
      </c>
      <c r="I17" s="9">
        <f t="shared" si="4"/>
        <v>30818.923076923078</v>
      </c>
      <c r="J17" s="9">
        <f t="shared" si="4"/>
        <v>33854.923076923078</v>
      </c>
      <c r="L17" s="2">
        <f t="shared" si="0"/>
        <v>20864.598290598293</v>
      </c>
    </row>
    <row r="18" spans="1:12" x14ac:dyDescent="0.3">
      <c r="A18" s="3" t="s">
        <v>39</v>
      </c>
      <c r="B18" s="9">
        <f>_xlfn.STDEV.P(B4:B15)</f>
        <v>1634.1780022554321</v>
      </c>
      <c r="C18" s="9">
        <f t="shared" ref="C18:J18" si="5">_xlfn.STDEV.P(C4:C15)</f>
        <v>1694.2510144603721</v>
      </c>
      <c r="D18" s="9">
        <f t="shared" si="5"/>
        <v>1780.207026038139</v>
      </c>
      <c r="E18" s="9">
        <f t="shared" si="5"/>
        <v>2045.6339074559098</v>
      </c>
      <c r="F18" s="9">
        <f t="shared" si="5"/>
        <v>1626.2606562978217</v>
      </c>
      <c r="G18" s="9">
        <f t="shared" si="5"/>
        <v>2284.8965011206378</v>
      </c>
      <c r="H18" s="9">
        <f t="shared" si="5"/>
        <v>2536.2162475164982</v>
      </c>
      <c r="I18" s="9">
        <f t="shared" si="5"/>
        <v>2698.9070460198432</v>
      </c>
      <c r="J18" s="9">
        <f t="shared" si="5"/>
        <v>4577.9265040396713</v>
      </c>
      <c r="L18" s="2">
        <f t="shared" si="0"/>
        <v>2319.830767244925</v>
      </c>
    </row>
    <row r="20" spans="1:12" x14ac:dyDescent="0.3">
      <c r="A20" s="5" t="s">
        <v>38</v>
      </c>
      <c r="B20" s="5" t="s">
        <v>31</v>
      </c>
      <c r="C20" s="5" t="s">
        <v>37</v>
      </c>
    </row>
    <row r="21" spans="1:12" x14ac:dyDescent="0.3">
      <c r="A21" s="3" t="s">
        <v>9</v>
      </c>
      <c r="B21" s="10">
        <f>B16</f>
        <v>69959</v>
      </c>
      <c r="C21" s="2">
        <f>'Exponential Smooth with Trend'!F12</f>
        <v>69959</v>
      </c>
    </row>
    <row r="22" spans="1:12" x14ac:dyDescent="0.3">
      <c r="A22" s="3" t="s">
        <v>10</v>
      </c>
      <c r="B22" s="10">
        <f>C16</f>
        <v>89832</v>
      </c>
      <c r="C22" s="2">
        <f>'Exponential Smooth with Trend'!F13</f>
        <v>69959</v>
      </c>
    </row>
    <row r="23" spans="1:12" x14ac:dyDescent="0.3">
      <c r="A23" s="3" t="s">
        <v>11</v>
      </c>
      <c r="B23" s="10">
        <f>D16</f>
        <v>108824</v>
      </c>
      <c r="C23" s="2">
        <f>'Exponential Smooth with Trend'!F14</f>
        <v>97781.200000000012</v>
      </c>
    </row>
    <row r="24" spans="1:12" x14ac:dyDescent="0.3">
      <c r="A24" s="3" t="s">
        <v>12</v>
      </c>
      <c r="B24" s="10">
        <f>E16</f>
        <v>124422</v>
      </c>
      <c r="C24" s="2">
        <f>'Exponential Smooth with Trend'!F15</f>
        <v>127152.22</v>
      </c>
    </row>
    <row r="25" spans="1:12" x14ac:dyDescent="0.3">
      <c r="A25" s="3" t="s">
        <v>13</v>
      </c>
      <c r="B25" s="10">
        <f>F16</f>
        <v>117392</v>
      </c>
      <c r="C25" s="2">
        <f>'Exponential Smooth with Trend'!F16</f>
        <v>144970.97199999998</v>
      </c>
    </row>
    <row r="26" spans="1:12" x14ac:dyDescent="0.3">
      <c r="A26" s="3" t="s">
        <v>14</v>
      </c>
      <c r="B26" s="10">
        <f>G16</f>
        <v>124137</v>
      </c>
      <c r="C26" s="2">
        <f>'Exponential Smooth with Trend'!F17</f>
        <v>126090.31719999999</v>
      </c>
    </row>
    <row r="27" spans="1:12" x14ac:dyDescent="0.3">
      <c r="A27" s="3" t="s">
        <v>15</v>
      </c>
      <c r="B27" s="10">
        <f>H16</f>
        <v>165633</v>
      </c>
      <c r="C27" s="2">
        <f>'Exponential Smooth with Trend'!F18</f>
        <v>123780.29871999999</v>
      </c>
    </row>
    <row r="28" spans="1:12" x14ac:dyDescent="0.3">
      <c r="A28" s="3" t="s">
        <v>16</v>
      </c>
      <c r="B28" s="10">
        <f>I16</f>
        <v>200323</v>
      </c>
      <c r="C28" s="2">
        <f>'Exponential Smooth with Trend'!F19</f>
        <v>181431.38407199999</v>
      </c>
    </row>
    <row r="29" spans="1:12" x14ac:dyDescent="0.3">
      <c r="A29" s="3" t="s">
        <v>17</v>
      </c>
      <c r="B29" s="10">
        <f>J16</f>
        <v>220057</v>
      </c>
      <c r="C29" s="2">
        <f>'Exponential Smooth with Trend'!F20</f>
        <v>236233.84082719998</v>
      </c>
    </row>
    <row r="30" spans="1:12" x14ac:dyDescent="0.3">
      <c r="A30" s="3" t="s">
        <v>40</v>
      </c>
      <c r="B30" s="6"/>
      <c r="C30" s="8">
        <f>'Exponential Smooth with Trend'!F21</f>
        <v>255164.58927472003</v>
      </c>
      <c r="D30" s="9"/>
    </row>
    <row r="35" spans="11:18" ht="14.4" customHeight="1" x14ac:dyDescent="0.3">
      <c r="K35" s="14" t="s">
        <v>44</v>
      </c>
      <c r="L35" s="14"/>
      <c r="M35" s="14"/>
      <c r="N35" s="14"/>
      <c r="O35" s="14"/>
      <c r="P35" s="14"/>
      <c r="Q35" s="14"/>
      <c r="R35" s="14"/>
    </row>
    <row r="36" spans="11:18" x14ac:dyDescent="0.3">
      <c r="K36" s="14"/>
      <c r="L36" s="14"/>
      <c r="M36" s="14"/>
      <c r="N36" s="14"/>
      <c r="O36" s="14"/>
      <c r="P36" s="14"/>
      <c r="Q36" s="14"/>
      <c r="R36" s="14"/>
    </row>
    <row r="37" spans="11:18" x14ac:dyDescent="0.3">
      <c r="K37" s="14"/>
      <c r="L37" s="14"/>
      <c r="M37" s="14"/>
      <c r="N37" s="14"/>
      <c r="O37" s="14"/>
      <c r="P37" s="14"/>
      <c r="Q37" s="14"/>
      <c r="R37" s="14"/>
    </row>
    <row r="38" spans="11:18" x14ac:dyDescent="0.3">
      <c r="K38" s="14"/>
      <c r="L38" s="14"/>
      <c r="M38" s="14"/>
      <c r="N38" s="14"/>
      <c r="O38" s="14"/>
      <c r="P38" s="14"/>
      <c r="Q38" s="14"/>
      <c r="R38" s="14"/>
    </row>
  </sheetData>
  <mergeCells count="2">
    <mergeCell ref="B2:K2"/>
    <mergeCell ref="K35:R3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Exponential Smooth with Trend</vt:lpstr>
      <vt:lpstr>Demand Data</vt:lpstr>
      <vt:lpstr>Seasonality</vt:lpstr>
    </vt:vector>
  </TitlesOfParts>
  <Company>University Of Victoria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Hansinie Lorenz</dc:creator>
  <cp:lastModifiedBy>Asus VivoBook</cp:lastModifiedBy>
  <dcterms:created xsi:type="dcterms:W3CDTF">2019-01-21T05:36:31Z</dcterms:created>
  <dcterms:modified xsi:type="dcterms:W3CDTF">2023-01-27T21:45:30Z</dcterms:modified>
</cp:coreProperties>
</file>