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mr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F22" i="1" s="1"/>
  <c r="I15" i="1"/>
  <c r="F21" i="1" s="1"/>
  <c r="I14" i="1"/>
  <c r="C13" i="1"/>
  <c r="C22" i="1" s="1"/>
  <c r="C14" i="1"/>
  <c r="C20" i="1" s="1"/>
  <c r="I20" i="1" s="1"/>
  <c r="I22" i="1" l="1"/>
  <c r="L22" i="1" s="1"/>
  <c r="C21" i="1"/>
  <c r="I21" i="1" s="1"/>
  <c r="L21" i="1" s="1"/>
  <c r="K8" i="1"/>
  <c r="K15" i="1" s="1"/>
  <c r="K7" i="1"/>
  <c r="K14" i="1" s="1"/>
  <c r="K6" i="1"/>
  <c r="K13" i="1" s="1"/>
  <c r="J8" i="1"/>
  <c r="J15" i="1" s="1"/>
  <c r="J7" i="1"/>
  <c r="J14" i="1" s="1"/>
  <c r="J6" i="1"/>
  <c r="J13" i="1" s="1"/>
  <c r="E7" i="1"/>
  <c r="E14" i="1" s="1"/>
  <c r="E20" i="1" s="1"/>
  <c r="K20" i="1" s="1"/>
  <c r="E6" i="1"/>
  <c r="E13" i="1" s="1"/>
  <c r="D7" i="1"/>
  <c r="D14" i="1" s="1"/>
  <c r="D20" i="1" s="1"/>
  <c r="J20" i="1" s="1"/>
  <c r="D6" i="1"/>
  <c r="D13" i="1" s="1"/>
  <c r="G21" i="1" l="1"/>
  <c r="G22" i="1"/>
  <c r="E22" i="1"/>
  <c r="E21" i="1"/>
  <c r="D21" i="1"/>
  <c r="J21" i="1" s="1"/>
  <c r="D22" i="1"/>
  <c r="J22" i="1" s="1"/>
  <c r="H22" i="1"/>
  <c r="H21" i="1"/>
  <c r="K21" i="1" l="1"/>
  <c r="K22" i="1"/>
</calcChain>
</file>

<file path=xl/sharedStrings.xml><?xml version="1.0" encoding="utf-8"?>
<sst xmlns="http://schemas.openxmlformats.org/spreadsheetml/2006/main" count="53" uniqueCount="28">
  <si>
    <t>Type</t>
  </si>
  <si>
    <t>TL</t>
  </si>
  <si>
    <t>USD</t>
  </si>
  <si>
    <t>EURO</t>
  </si>
  <si>
    <t>Price of Egg</t>
  </si>
  <si>
    <t>Price of Packet</t>
  </si>
  <si>
    <t>Price of Employee of the month</t>
  </si>
  <si>
    <t>Price of Live Chicjken</t>
  </si>
  <si>
    <t>FACTORY OUTCOMES</t>
  </si>
  <si>
    <t>FACTORY INCOMES</t>
  </si>
  <si>
    <t>Price of Chicken (Kg)</t>
  </si>
  <si>
    <t xml:space="preserve">EXCHANGE RATES </t>
  </si>
  <si>
    <t>TL - USD</t>
  </si>
  <si>
    <t>TL - EU</t>
  </si>
  <si>
    <t xml:space="preserve"> *Your factory has 10,000 chickens and every chicken gives an egg per day.
* Every chicken is eating packet forage per week.
* Factory is selling 2750 chicken for distribution per week.
* Factory is buying 2750 live chicken per week.
* Average of chicken weight is 3 kg after rendering.
* Factory has 30 standard employees.</t>
  </si>
  <si>
    <t>INFORMATIONS</t>
  </si>
  <si>
    <t>Daily</t>
  </si>
  <si>
    <t>Weekly</t>
  </si>
  <si>
    <t>Monthly</t>
  </si>
  <si>
    <t>Incomes</t>
  </si>
  <si>
    <t>Outcomes</t>
  </si>
  <si>
    <t xml:space="preserve">Selling Chickens </t>
  </si>
  <si>
    <t>Selling Egg</t>
  </si>
  <si>
    <t>Price of Live Chicken</t>
  </si>
  <si>
    <t>Profit</t>
  </si>
  <si>
    <t>Profit rate</t>
  </si>
  <si>
    <t>Average Income And Outcome Graphs</t>
  </si>
  <si>
    <t>Profit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</si>
</sst>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0" borderId="1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4" xfId="0" applyBorder="1"/>
    <xf numFmtId="4" fontId="0" fillId="0" borderId="2" xfId="0" applyNumberFormat="1" applyBorder="1"/>
    <xf numFmtId="4" fontId="2" fillId="0" borderId="13" xfId="0" applyNumberFormat="1" applyFont="1" applyBorder="1"/>
    <xf numFmtId="4" fontId="0" fillId="0" borderId="0" xfId="0" applyNumberFormat="1" applyBorder="1"/>
    <xf numFmtId="4" fontId="0" fillId="0" borderId="6" xfId="0" applyNumberFormat="1" applyBorder="1"/>
    <xf numFmtId="4" fontId="0" fillId="0" borderId="0" xfId="0" applyNumberFormat="1"/>
    <xf numFmtId="4" fontId="2" fillId="0" borderId="14" xfId="0" applyNumberFormat="1" applyFon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3" fillId="0" borderId="0" xfId="0" applyNumberFormat="1" applyFont="1" applyBorder="1"/>
    <xf numFmtId="0" fontId="0" fillId="0" borderId="0" xfId="0" applyNumberFormat="1"/>
    <xf numFmtId="10" fontId="0" fillId="0" borderId="0" xfId="1" applyNumberFormat="1" applyFont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Border="1"/>
    <xf numFmtId="4" fontId="2" fillId="0" borderId="0" xfId="0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top" wrapText="1"/>
    </xf>
    <xf numFmtId="4" fontId="2" fillId="0" borderId="0" xfId="0" applyNumberFormat="1" applyFont="1" applyFill="1" applyBorder="1" applyAlignment="1"/>
    <xf numFmtId="4" fontId="2" fillId="0" borderId="0" xfId="0" applyNumberFormat="1" applyFont="1" applyBorder="1" applyAlignment="1"/>
    <xf numFmtId="4" fontId="0" fillId="0" borderId="0" xfId="0" applyNumberFormat="1" applyBorder="1" applyAlignment="1"/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Alignment="1">
      <alignment horizontal="center"/>
    </xf>
    <xf numFmtId="0" fontId="2" fillId="4" borderId="1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4" fontId="2" fillId="4" borderId="13" xfId="0" applyNumberFormat="1" applyFont="1" applyFill="1" applyBorder="1"/>
    <xf numFmtId="4" fontId="2" fillId="4" borderId="14" xfId="0" applyNumberFormat="1" applyFont="1" applyFill="1" applyBorder="1"/>
    <xf numFmtId="0" fontId="2" fillId="5" borderId="1" xfId="0" applyFont="1" applyFill="1" applyBorder="1"/>
    <xf numFmtId="4" fontId="2" fillId="4" borderId="13" xfId="0" applyNumberFormat="1" applyFont="1" applyFill="1" applyBorder="1" applyAlignment="1">
      <alignment vertical="center"/>
    </xf>
    <xf numFmtId="0" fontId="2" fillId="4" borderId="13" xfId="0" applyFont="1" applyFill="1" applyBorder="1" applyAlignment="1"/>
    <xf numFmtId="4" fontId="2" fillId="4" borderId="14" xfId="0" applyNumberFormat="1" applyFont="1" applyFill="1" applyBorder="1" applyAlignment="1"/>
    <xf numFmtId="0" fontId="2" fillId="4" borderId="7" xfId="0" applyFont="1" applyFill="1" applyBorder="1"/>
    <xf numFmtId="0" fontId="2" fillId="0" borderId="14" xfId="0" applyFont="1" applyBorder="1"/>
    <xf numFmtId="4" fontId="5" fillId="0" borderId="0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9" fontId="0" fillId="0" borderId="12" xfId="1" applyFont="1" applyBorder="1"/>
    <xf numFmtId="9" fontId="0" fillId="0" borderId="13" xfId="1" applyFont="1" applyBorder="1"/>
    <xf numFmtId="9" fontId="0" fillId="0" borderId="14" xfId="1" applyFont="1" applyBorder="1"/>
    <xf numFmtId="4" fontId="3" fillId="0" borderId="4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Daily</a:t>
            </a:r>
            <a:r>
              <a:rPr lang="tr-TR" baseline="0"/>
              <a:t> Income &amp; Outcome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Sheet1!$C$19:$E$19</c:f>
              <c:strCache>
                <c:ptCount val="3"/>
                <c:pt idx="0">
                  <c:v>TL</c:v>
                </c:pt>
                <c:pt idx="1">
                  <c:v>USD</c:v>
                </c:pt>
                <c:pt idx="2">
                  <c:v>EURO</c:v>
                </c:pt>
              </c:strCache>
            </c:strRef>
          </c:cat>
          <c:val>
            <c:numRef>
              <c:f>Sheet1!$C$20:$E$20</c:f>
              <c:numCache>
                <c:formatCode>#,##0.00</c:formatCode>
                <c:ptCount val="3"/>
                <c:pt idx="0">
                  <c:v>2000</c:v>
                </c:pt>
                <c:pt idx="1">
                  <c:v>668.89632107023419</c:v>
                </c:pt>
                <c:pt idx="2">
                  <c:v>597.01492537313436</c:v>
                </c:pt>
              </c:numCache>
            </c:numRef>
          </c:val>
        </c:ser>
        <c:ser>
          <c:idx val="1"/>
          <c:order val="1"/>
          <c:tx>
            <c:v>Outcome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Sheet1!$F$20:$H$20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2569136"/>
        <c:axId val="1122570768"/>
      </c:barChart>
      <c:catAx>
        <c:axId val="11225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70768"/>
        <c:crosses val="autoZero"/>
        <c:auto val="1"/>
        <c:lblAlgn val="ctr"/>
        <c:lblOffset val="100"/>
        <c:noMultiLvlLbl val="0"/>
      </c:catAx>
      <c:valAx>
        <c:axId val="11225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Weekly</a:t>
            </a:r>
            <a:r>
              <a:rPr lang="tr-TR" baseline="0"/>
              <a:t> Income &amp; Outcome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(Sheet1!$C$19,Sheet1!$D$19,Sheet1!$E$19)</c:f>
              <c:strCache>
                <c:ptCount val="3"/>
                <c:pt idx="0">
                  <c:v>TL</c:v>
                </c:pt>
                <c:pt idx="1">
                  <c:v>USD</c:v>
                </c:pt>
                <c:pt idx="2">
                  <c:v>EURO</c:v>
                </c:pt>
              </c:strCache>
            </c:strRef>
          </c:cat>
          <c:val>
            <c:numRef>
              <c:f>Sheet1!$C$21:$E$21</c:f>
              <c:numCache>
                <c:formatCode>#,##0.00</c:formatCode>
                <c:ptCount val="3"/>
                <c:pt idx="0">
                  <c:v>210000</c:v>
                </c:pt>
                <c:pt idx="1">
                  <c:v>70234.113712374587</c:v>
                </c:pt>
                <c:pt idx="2">
                  <c:v>62686.567164179105</c:v>
                </c:pt>
              </c:numCache>
            </c:numRef>
          </c:val>
        </c:ser>
        <c:ser>
          <c:idx val="1"/>
          <c:order val="1"/>
          <c:tx>
            <c:v>Income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(Sheet1!$C$19,Sheet1!$D$19,Sheet1!$E$19)</c:f>
              <c:strCache>
                <c:ptCount val="3"/>
                <c:pt idx="0">
                  <c:v>TL</c:v>
                </c:pt>
                <c:pt idx="1">
                  <c:v>USD</c:v>
                </c:pt>
                <c:pt idx="2">
                  <c:v>EURO</c:v>
                </c:pt>
              </c:strCache>
            </c:strRef>
          </c:cat>
          <c:val>
            <c:numRef>
              <c:f>(Sheet1!$F$21,Sheet1!$G$21,Sheet1!$H$21)</c:f>
              <c:numCache>
                <c:formatCode>#,##0.00</c:formatCode>
                <c:ptCount val="3"/>
                <c:pt idx="0">
                  <c:v>52500</c:v>
                </c:pt>
                <c:pt idx="1">
                  <c:v>11496.655518394648</c:v>
                </c:pt>
                <c:pt idx="2">
                  <c:v>10261.194029850743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2577296"/>
        <c:axId val="1122579472"/>
        <c:axId val="0"/>
      </c:bar3DChart>
      <c:catAx>
        <c:axId val="112257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79472"/>
        <c:crosses val="autoZero"/>
        <c:auto val="1"/>
        <c:lblAlgn val="ctr"/>
        <c:lblOffset val="100"/>
        <c:noMultiLvlLbl val="0"/>
      </c:catAx>
      <c:valAx>
        <c:axId val="11225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Monthly</a:t>
            </a:r>
            <a:r>
              <a:rPr lang="tr-TR" baseline="0"/>
              <a:t> Income &amp; Outcome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(Sheet1!$F$19,Sheet1!$G$19,Sheet1!$H$19)</c:f>
              <c:strCache>
                <c:ptCount val="3"/>
                <c:pt idx="0">
                  <c:v>TL</c:v>
                </c:pt>
                <c:pt idx="1">
                  <c:v>USD</c:v>
                </c:pt>
                <c:pt idx="2">
                  <c:v>EURO</c:v>
                </c:pt>
              </c:strCache>
            </c:strRef>
          </c:cat>
          <c:val>
            <c:numRef>
              <c:f>(Sheet1!$C$22,Sheet1!$D$22,Sheet1!$E$22)</c:f>
              <c:numCache>
                <c:formatCode>#,##0.00</c:formatCode>
                <c:ptCount val="3"/>
                <c:pt idx="0">
                  <c:v>840000</c:v>
                </c:pt>
                <c:pt idx="1">
                  <c:v>280936.45484949835</c:v>
                </c:pt>
                <c:pt idx="2">
                  <c:v>250746.26865671642</c:v>
                </c:pt>
              </c:numCache>
            </c:numRef>
          </c:val>
        </c:ser>
        <c:ser>
          <c:idx val="1"/>
          <c:order val="1"/>
          <c:tx>
            <c:v>Outcome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(Sheet1!$F$19,Sheet1!$G$19,Sheet1!$H$19)</c:f>
              <c:strCache>
                <c:ptCount val="3"/>
                <c:pt idx="0">
                  <c:v>TL</c:v>
                </c:pt>
                <c:pt idx="1">
                  <c:v>USD</c:v>
                </c:pt>
                <c:pt idx="2">
                  <c:v>EURO</c:v>
                </c:pt>
              </c:strCache>
            </c:strRef>
          </c:cat>
          <c:val>
            <c:numRef>
              <c:f>(Sheet1!$F$22,Sheet1!$G$22,Sheet1!$H$22)</c:f>
              <c:numCache>
                <c:formatCode>#,##0.00</c:formatCode>
                <c:ptCount val="3"/>
                <c:pt idx="0">
                  <c:v>255000</c:v>
                </c:pt>
                <c:pt idx="1">
                  <c:v>61036.789297658863</c:v>
                </c:pt>
                <c:pt idx="2">
                  <c:v>54477.611940298499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3"/>
        <c:gapDepth val="64"/>
        <c:shape val="box"/>
        <c:axId val="1181044704"/>
        <c:axId val="1181038176"/>
        <c:axId val="0"/>
      </c:bar3DChart>
      <c:catAx>
        <c:axId val="11810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38176"/>
        <c:crosses val="autoZero"/>
        <c:auto val="1"/>
        <c:lblAlgn val="ctr"/>
        <c:lblOffset val="100"/>
        <c:noMultiLvlLbl val="0"/>
      </c:catAx>
      <c:valAx>
        <c:axId val="11810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77800"/>
    </a:effectLst>
    <a:scene3d>
      <a:camera prst="orthographicFront"/>
      <a:lightRig rig="threePt" dir="t"/>
    </a:scene3d>
    <a:sp3d prstMaterial="matte">
      <a:bevelB w="114300" prst="artDeco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Profit</a:t>
            </a:r>
            <a:r>
              <a:rPr lang="tr-TR" baseline="0"/>
              <a:t>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(Sheet1!$B$20,Sheet1!$B$21,Sheet1!$B$22)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Sheet1!$L$20:$L$22</c:f>
              <c:numCache>
                <c:formatCode>0%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0.6964285714285714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25</xdr:row>
      <xdr:rowOff>14287</xdr:rowOff>
    </xdr:from>
    <xdr:to>
      <xdr:col>6</xdr:col>
      <xdr:colOff>447675</xdr:colOff>
      <xdr:row>39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24</xdr:row>
      <xdr:rowOff>185737</xdr:rowOff>
    </xdr:from>
    <xdr:to>
      <xdr:col>11</xdr:col>
      <xdr:colOff>461962</xdr:colOff>
      <xdr:row>39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528637</xdr:colOff>
      <xdr:row>25</xdr:row>
      <xdr:rowOff>4762</xdr:rowOff>
    </xdr:from>
    <xdr:to>
      <xdr:col>19</xdr:col>
      <xdr:colOff>385762</xdr:colOff>
      <xdr:row>39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43</xdr:row>
      <xdr:rowOff>80962</xdr:rowOff>
    </xdr:from>
    <xdr:to>
      <xdr:col>6</xdr:col>
      <xdr:colOff>571500</xdr:colOff>
      <xdr:row>57</xdr:row>
      <xdr:rowOff>157162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80"/>
  <sheetViews>
    <sheetView tabSelected="1" topLeftCell="A40" workbookViewId="0">
      <selection activeCell="H43" sqref="H43"/>
    </sheetView>
  </sheetViews>
  <sheetFormatPr defaultRowHeight="15" x14ac:dyDescent="0.25"/>
  <cols>
    <col min="2" max="2" width="19.42578125" bestFit="1" customWidth="1"/>
    <col min="3" max="3" width="11.7109375" bestFit="1" customWidth="1"/>
    <col min="4" max="6" width="10.140625" bestFit="1" customWidth="1"/>
    <col min="8" max="8" width="29.7109375" bestFit="1" customWidth="1"/>
    <col min="9" max="9" width="11.7109375" bestFit="1" customWidth="1"/>
    <col min="10" max="11" width="10.140625" bestFit="1" customWidth="1"/>
    <col min="12" max="12" width="10.5703125" bestFit="1" customWidth="1"/>
    <col min="13" max="13" width="8" bestFit="1" customWidth="1"/>
    <col min="14" max="14" width="17" bestFit="1" customWidth="1"/>
  </cols>
  <sheetData>
    <row r="4" spans="2:24" x14ac:dyDescent="0.25">
      <c r="B4" s="26" t="s">
        <v>9</v>
      </c>
      <c r="C4" s="27"/>
      <c r="D4" s="27"/>
      <c r="E4" s="28"/>
      <c r="H4" s="26" t="s">
        <v>8</v>
      </c>
      <c r="I4" s="27"/>
      <c r="J4" s="27"/>
      <c r="K4" s="28"/>
      <c r="P4" s="31" t="s">
        <v>15</v>
      </c>
      <c r="Q4" s="32"/>
      <c r="R4" s="32"/>
      <c r="S4" s="32"/>
      <c r="T4" s="32"/>
      <c r="U4" s="33"/>
    </row>
    <row r="5" spans="2:24" ht="15" customHeight="1" x14ac:dyDescent="0.25">
      <c r="B5" s="7" t="s">
        <v>0</v>
      </c>
      <c r="C5" s="8" t="s">
        <v>1</v>
      </c>
      <c r="D5" s="9" t="s">
        <v>2</v>
      </c>
      <c r="E5" s="10" t="s">
        <v>3</v>
      </c>
      <c r="H5" s="7" t="s">
        <v>0</v>
      </c>
      <c r="I5" s="9" t="s">
        <v>1</v>
      </c>
      <c r="J5" s="9" t="s">
        <v>2</v>
      </c>
      <c r="K5" s="10" t="s">
        <v>3</v>
      </c>
      <c r="M5" s="31" t="s">
        <v>11</v>
      </c>
      <c r="N5" s="33"/>
      <c r="P5" s="38" t="s">
        <v>14</v>
      </c>
      <c r="Q5" s="38"/>
      <c r="R5" s="38"/>
      <c r="S5" s="38"/>
      <c r="T5" s="38"/>
      <c r="U5" s="38"/>
    </row>
    <row r="6" spans="2:24" x14ac:dyDescent="0.25">
      <c r="B6" s="14" t="s">
        <v>10</v>
      </c>
      <c r="C6" s="15">
        <v>6.5</v>
      </c>
      <c r="D6" s="15">
        <f>C6/N6</f>
        <v>2.1739130434782608</v>
      </c>
      <c r="E6" s="16">
        <f>C6/N7</f>
        <v>1.9402985074626866</v>
      </c>
      <c r="F6" s="17"/>
      <c r="G6" s="17"/>
      <c r="H6" s="14" t="s">
        <v>5</v>
      </c>
      <c r="I6" s="15">
        <v>2.5</v>
      </c>
      <c r="J6" s="15">
        <f>I6/N6</f>
        <v>0.83612040133779253</v>
      </c>
      <c r="K6" s="16">
        <f>I6/N7</f>
        <v>0.74626865671641784</v>
      </c>
      <c r="M6" s="11" t="s">
        <v>12</v>
      </c>
      <c r="N6" s="3">
        <v>2.99</v>
      </c>
      <c r="P6" s="29"/>
      <c r="Q6" s="29"/>
      <c r="R6" s="29"/>
      <c r="S6" s="29"/>
      <c r="T6" s="29"/>
      <c r="U6" s="29"/>
    </row>
    <row r="7" spans="2:24" x14ac:dyDescent="0.25">
      <c r="B7" s="18" t="s">
        <v>4</v>
      </c>
      <c r="C7" s="19">
        <v>0.2</v>
      </c>
      <c r="D7" s="19">
        <f>C7/N6</f>
        <v>6.6889632107023408E-2</v>
      </c>
      <c r="E7" s="20">
        <f>C7/N7</f>
        <v>5.9701492537313432E-2</v>
      </c>
      <c r="F7" s="17"/>
      <c r="G7" s="17"/>
      <c r="H7" s="14" t="s">
        <v>6</v>
      </c>
      <c r="I7" s="15">
        <v>1500</v>
      </c>
      <c r="J7" s="15">
        <f>I7/N6</f>
        <v>501.67224080267556</v>
      </c>
      <c r="K7" s="16">
        <f>I7/N7</f>
        <v>447.76119402985074</v>
      </c>
      <c r="M7" s="12" t="s">
        <v>13</v>
      </c>
      <c r="N7" s="4">
        <v>3.35</v>
      </c>
      <c r="P7" s="29"/>
      <c r="Q7" s="29"/>
      <c r="R7" s="29"/>
      <c r="S7" s="29"/>
      <c r="T7" s="29"/>
      <c r="U7" s="29"/>
    </row>
    <row r="8" spans="2:24" x14ac:dyDescent="0.25">
      <c r="B8" s="17"/>
      <c r="C8" s="17"/>
      <c r="D8" s="17"/>
      <c r="E8" s="17"/>
      <c r="F8" s="17"/>
      <c r="G8" s="17"/>
      <c r="H8" s="18" t="s">
        <v>7</v>
      </c>
      <c r="I8" s="19">
        <v>10</v>
      </c>
      <c r="J8" s="19">
        <f>I8/N6</f>
        <v>3.3444816053511701</v>
      </c>
      <c r="K8" s="20">
        <f>I8/N7</f>
        <v>2.9850746268656714</v>
      </c>
      <c r="P8" s="29"/>
      <c r="Q8" s="29"/>
      <c r="R8" s="29"/>
      <c r="S8" s="29"/>
      <c r="T8" s="29"/>
      <c r="U8" s="29"/>
    </row>
    <row r="9" spans="2:24" x14ac:dyDescent="0.25">
      <c r="B9" s="17"/>
      <c r="C9" s="17"/>
      <c r="D9" s="17"/>
      <c r="E9" s="17"/>
      <c r="F9" s="17"/>
      <c r="G9" s="17"/>
      <c r="H9" s="36"/>
      <c r="I9" s="15"/>
      <c r="J9" s="15"/>
      <c r="K9" s="15"/>
      <c r="P9" s="29"/>
      <c r="Q9" s="29"/>
      <c r="R9" s="29"/>
      <c r="S9" s="29"/>
      <c r="T9" s="29"/>
      <c r="U9" s="29"/>
    </row>
    <row r="10" spans="2:24" x14ac:dyDescent="0.25">
      <c r="B10" s="17"/>
      <c r="C10" s="17"/>
      <c r="D10" s="17"/>
      <c r="E10" s="17"/>
      <c r="F10" s="17"/>
      <c r="G10" s="17"/>
      <c r="H10" s="36"/>
      <c r="I10" s="15"/>
      <c r="J10" s="15"/>
      <c r="K10" s="15"/>
      <c r="P10" s="29"/>
      <c r="Q10" s="29"/>
      <c r="R10" s="29"/>
      <c r="S10" s="29"/>
      <c r="T10" s="29"/>
      <c r="U10" s="29"/>
    </row>
    <row r="11" spans="2:24" x14ac:dyDescent="0.25">
      <c r="B11" s="43" t="s">
        <v>19</v>
      </c>
      <c r="C11" s="43"/>
      <c r="D11" s="43"/>
      <c r="E11" s="43"/>
      <c r="F11" s="17"/>
      <c r="G11" s="17"/>
      <c r="H11" s="42" t="s">
        <v>20</v>
      </c>
      <c r="I11" s="42"/>
      <c r="J11" s="42"/>
      <c r="K11" s="42"/>
      <c r="P11" s="29"/>
      <c r="Q11" s="29"/>
      <c r="R11" s="29"/>
      <c r="S11" s="29"/>
      <c r="T11" s="29"/>
      <c r="U11" s="29"/>
    </row>
    <row r="12" spans="2:24" x14ac:dyDescent="0.25">
      <c r="B12" s="50" t="s">
        <v>0</v>
      </c>
      <c r="C12" s="45" t="s">
        <v>1</v>
      </c>
      <c r="D12" s="46" t="s">
        <v>2</v>
      </c>
      <c r="E12" s="47" t="s">
        <v>3</v>
      </c>
      <c r="H12" s="50" t="s">
        <v>0</v>
      </c>
      <c r="I12" s="45" t="s">
        <v>1</v>
      </c>
      <c r="J12" s="46" t="s">
        <v>2</v>
      </c>
      <c r="K12" s="47" t="s">
        <v>3</v>
      </c>
      <c r="P12" s="29"/>
      <c r="Q12" s="29"/>
      <c r="R12" s="29"/>
      <c r="S12" s="29"/>
      <c r="T12" s="29"/>
      <c r="U12" s="29"/>
    </row>
    <row r="13" spans="2:24" x14ac:dyDescent="0.25">
      <c r="B13" s="48" t="s">
        <v>21</v>
      </c>
      <c r="C13" s="15">
        <f>10000*3*C6*4</f>
        <v>780000</v>
      </c>
      <c r="D13" s="15">
        <f t="shared" ref="D13:E13" si="0">10000*3*D6*4</f>
        <v>260869.5652173913</v>
      </c>
      <c r="E13" s="21">
        <f t="shared" si="0"/>
        <v>232835.8208955224</v>
      </c>
      <c r="F13" s="17"/>
      <c r="G13" s="17"/>
      <c r="H13" s="48" t="s">
        <v>5</v>
      </c>
      <c r="I13" s="15">
        <f>10000*4*I6</f>
        <v>100000</v>
      </c>
      <c r="J13" s="15">
        <f t="shared" ref="J13:K13" si="1">2750*4*J6</f>
        <v>9197.3244147157184</v>
      </c>
      <c r="K13" s="15">
        <f t="shared" si="1"/>
        <v>8208.9552238805954</v>
      </c>
      <c r="P13" s="29"/>
      <c r="Q13" s="29"/>
      <c r="R13" s="29"/>
      <c r="S13" s="29"/>
      <c r="T13" s="29"/>
      <c r="U13" s="29"/>
    </row>
    <row r="14" spans="2:24" x14ac:dyDescent="0.25">
      <c r="B14" s="49" t="s">
        <v>22</v>
      </c>
      <c r="C14" s="19">
        <f>10000*30*C7</f>
        <v>60000</v>
      </c>
      <c r="D14" s="19">
        <f t="shared" ref="D14:E14" si="2">10000*30*D7</f>
        <v>20066.889632107024</v>
      </c>
      <c r="E14" s="20">
        <f t="shared" si="2"/>
        <v>17910.447761194031</v>
      </c>
      <c r="F14" s="17"/>
      <c r="G14" s="17"/>
      <c r="H14" s="48" t="s">
        <v>6</v>
      </c>
      <c r="I14" s="15">
        <f>30*I7</f>
        <v>45000</v>
      </c>
      <c r="J14" s="15">
        <f t="shared" ref="J14:K14" si="3">30*J7</f>
        <v>15050.167224080267</v>
      </c>
      <c r="K14" s="15">
        <f t="shared" si="3"/>
        <v>13432.835820895521</v>
      </c>
      <c r="P14" s="29"/>
      <c r="Q14" s="29"/>
      <c r="R14" s="29"/>
      <c r="S14" s="29"/>
      <c r="T14" s="29"/>
      <c r="U14" s="29"/>
    </row>
    <row r="15" spans="2:24" x14ac:dyDescent="0.25">
      <c r="B15" s="17"/>
      <c r="D15" s="17"/>
      <c r="E15" s="17"/>
      <c r="F15" s="17"/>
      <c r="G15" s="17"/>
      <c r="H15" s="49" t="s">
        <v>23</v>
      </c>
      <c r="I15" s="19">
        <f>I8*2750*4</f>
        <v>110000</v>
      </c>
      <c r="J15" s="19">
        <f t="shared" ref="J15:K15" si="4">J8*2750*4</f>
        <v>36789.297658862874</v>
      </c>
      <c r="K15" s="19">
        <f t="shared" si="4"/>
        <v>32835.820895522382</v>
      </c>
      <c r="L15" s="15"/>
      <c r="M15" s="15"/>
      <c r="N15" s="15"/>
      <c r="P15" s="29"/>
      <c r="Q15" s="29"/>
      <c r="R15" s="29"/>
      <c r="S15" s="29"/>
      <c r="T15" s="29"/>
      <c r="U15" s="29"/>
      <c r="V15" s="5"/>
      <c r="W15" s="5"/>
      <c r="X15" s="6"/>
    </row>
    <row r="16" spans="2:24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P16" s="29"/>
      <c r="Q16" s="29"/>
      <c r="R16" s="29"/>
      <c r="S16" s="29"/>
      <c r="T16" s="29"/>
      <c r="U16" s="29"/>
    </row>
    <row r="17" spans="2:21" x14ac:dyDescent="0.25">
      <c r="B17" s="39"/>
      <c r="C17" s="39"/>
      <c r="D17" s="39"/>
      <c r="E17" s="39"/>
      <c r="F17" s="15"/>
      <c r="G17" s="15"/>
      <c r="H17" s="40"/>
      <c r="I17" s="41"/>
      <c r="J17" s="41"/>
      <c r="K17" s="41"/>
      <c r="L17" s="2"/>
      <c r="P17" s="29"/>
      <c r="Q17" s="29"/>
      <c r="R17" s="29"/>
      <c r="S17" s="29"/>
      <c r="T17" s="29"/>
      <c r="U17" s="29"/>
    </row>
    <row r="18" spans="2:21" x14ac:dyDescent="0.25">
      <c r="B18" s="11"/>
      <c r="C18" s="60" t="s">
        <v>19</v>
      </c>
      <c r="D18" s="61"/>
      <c r="E18" s="62"/>
      <c r="F18" s="57" t="s">
        <v>20</v>
      </c>
      <c r="G18" s="58"/>
      <c r="H18" s="59"/>
      <c r="I18" s="60" t="s">
        <v>24</v>
      </c>
      <c r="J18" s="61"/>
      <c r="K18" s="61"/>
      <c r="L18" s="11"/>
      <c r="P18" s="30"/>
      <c r="Q18" s="30"/>
      <c r="R18" s="30"/>
      <c r="S18" s="30"/>
      <c r="T18" s="30"/>
      <c r="U18" s="30"/>
    </row>
    <row r="19" spans="2:21" x14ac:dyDescent="0.25">
      <c r="B19" s="55"/>
      <c r="C19" s="54" t="s">
        <v>1</v>
      </c>
      <c r="D19" s="54" t="s">
        <v>2</v>
      </c>
      <c r="E19" s="54" t="s">
        <v>3</v>
      </c>
      <c r="F19" s="45" t="s">
        <v>1</v>
      </c>
      <c r="G19" s="54" t="s">
        <v>2</v>
      </c>
      <c r="H19" s="47" t="s">
        <v>3</v>
      </c>
      <c r="I19" s="54" t="s">
        <v>1</v>
      </c>
      <c r="J19" s="54" t="s">
        <v>2</v>
      </c>
      <c r="K19" s="54" t="s">
        <v>3</v>
      </c>
      <c r="L19" s="44" t="s">
        <v>25</v>
      </c>
      <c r="P19" s="1"/>
      <c r="Q19" s="1"/>
      <c r="R19" s="1"/>
      <c r="S19" s="1"/>
      <c r="T19" s="1"/>
      <c r="U19" s="1"/>
    </row>
    <row r="20" spans="2:21" x14ac:dyDescent="0.25">
      <c r="B20" s="51" t="s">
        <v>16</v>
      </c>
      <c r="C20" s="15">
        <f>C14/30</f>
        <v>2000</v>
      </c>
      <c r="D20" s="15">
        <f t="shared" ref="D20:E20" si="5">D14/30</f>
        <v>668.89632107023419</v>
      </c>
      <c r="E20" s="15">
        <f t="shared" si="5"/>
        <v>597.01492537313436</v>
      </c>
      <c r="F20" s="13">
        <v>0</v>
      </c>
      <c r="G20" s="15">
        <v>0</v>
      </c>
      <c r="H20" s="66">
        <v>0</v>
      </c>
      <c r="I20" s="15">
        <f>C20-F20</f>
        <v>2000</v>
      </c>
      <c r="J20" s="15">
        <f t="shared" ref="J20:K22" si="6">D20-G20</f>
        <v>668.89632107023419</v>
      </c>
      <c r="K20" s="15">
        <f t="shared" si="6"/>
        <v>597.01492537313436</v>
      </c>
      <c r="L20" s="63">
        <v>1</v>
      </c>
    </row>
    <row r="21" spans="2:21" x14ac:dyDescent="0.25">
      <c r="B21" s="52" t="s">
        <v>17</v>
      </c>
      <c r="C21" s="15">
        <f>SUM(C13:C14)/4</f>
        <v>210000</v>
      </c>
      <c r="D21" s="15">
        <f t="shared" ref="D21:E21" si="7">SUM(D13:D14)/4</f>
        <v>70234.113712374587</v>
      </c>
      <c r="E21" s="15">
        <f t="shared" si="7"/>
        <v>62686.567164179105</v>
      </c>
      <c r="F21" s="22">
        <f>(I13+I15)/4</f>
        <v>52500</v>
      </c>
      <c r="G21" s="15">
        <f t="shared" ref="G21:H21" si="8">(J13+J15)/4</f>
        <v>11496.655518394648</v>
      </c>
      <c r="H21" s="15">
        <f t="shared" si="8"/>
        <v>10261.194029850743</v>
      </c>
      <c r="I21" s="22">
        <f t="shared" ref="I21:I22" si="9">C21-F21</f>
        <v>157500</v>
      </c>
      <c r="J21" s="15">
        <f t="shared" si="6"/>
        <v>58737.458193979939</v>
      </c>
      <c r="K21" s="15">
        <f t="shared" si="6"/>
        <v>52425.373134328358</v>
      </c>
      <c r="L21" s="64">
        <f>I21/C21</f>
        <v>0.75</v>
      </c>
    </row>
    <row r="22" spans="2:21" x14ac:dyDescent="0.25">
      <c r="B22" s="53" t="s">
        <v>18</v>
      </c>
      <c r="C22" s="19">
        <f>SUM(C13:C14)</f>
        <v>840000</v>
      </c>
      <c r="D22" s="19">
        <f t="shared" ref="D22:F22" si="10">SUM(D13:D14)</f>
        <v>280936.45484949835</v>
      </c>
      <c r="E22" s="20">
        <f t="shared" si="10"/>
        <v>250746.26865671642</v>
      </c>
      <c r="F22" s="19">
        <f>SUM(I13:I15)</f>
        <v>255000</v>
      </c>
      <c r="G22" s="19">
        <f t="shared" ref="G22:H22" si="11">SUM(J13:J15)</f>
        <v>61036.789297658863</v>
      </c>
      <c r="H22" s="20">
        <f t="shared" si="11"/>
        <v>54477.611940298499</v>
      </c>
      <c r="I22" s="19">
        <f t="shared" si="9"/>
        <v>585000</v>
      </c>
      <c r="J22" s="19">
        <f t="shared" si="6"/>
        <v>219899.66555183948</v>
      </c>
      <c r="K22" s="19">
        <f t="shared" si="6"/>
        <v>196268.65671641793</v>
      </c>
      <c r="L22" s="65">
        <f>I22/C22</f>
        <v>0.6964285714285714</v>
      </c>
    </row>
    <row r="23" spans="2:2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2"/>
    </row>
    <row r="24" spans="2:21" ht="26.25" x14ac:dyDescent="0.4">
      <c r="B24" s="56" t="s">
        <v>26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</row>
    <row r="25" spans="2:21" x14ac:dyDescent="0.25">
      <c r="B25" s="36"/>
      <c r="C25" s="36"/>
      <c r="D25" s="36"/>
      <c r="E25" s="36"/>
      <c r="F25" s="15"/>
      <c r="G25" s="15"/>
      <c r="H25" s="36"/>
      <c r="I25" s="36"/>
      <c r="J25" s="36"/>
      <c r="K25" s="36"/>
      <c r="L25" s="2"/>
    </row>
    <row r="26" spans="2:21" x14ac:dyDescent="0.25">
      <c r="B26" s="36"/>
      <c r="C26" s="15"/>
      <c r="D26" s="15"/>
      <c r="E26" s="15"/>
      <c r="F26" s="15"/>
      <c r="G26" s="15"/>
      <c r="H26" s="36"/>
      <c r="I26" s="15"/>
      <c r="J26" s="15"/>
      <c r="K26" s="15"/>
      <c r="L26" s="2"/>
    </row>
    <row r="27" spans="2:21" x14ac:dyDescent="0.25">
      <c r="B27" s="36"/>
      <c r="C27" s="15"/>
      <c r="D27" s="15"/>
      <c r="E27" s="15"/>
      <c r="F27" s="15"/>
      <c r="G27" s="15"/>
      <c r="H27" s="36"/>
      <c r="I27" s="15"/>
      <c r="J27" s="15"/>
      <c r="K27" s="15"/>
      <c r="L27" s="2"/>
    </row>
    <row r="28" spans="2:21" x14ac:dyDescent="0.25">
      <c r="B28" s="37"/>
      <c r="C28" s="15"/>
      <c r="D28" s="15"/>
      <c r="E28" s="15"/>
      <c r="F28" s="15"/>
      <c r="G28" s="15"/>
      <c r="H28" s="37"/>
      <c r="I28" s="15"/>
      <c r="J28" s="15"/>
      <c r="K28" s="15"/>
      <c r="L28" s="2"/>
    </row>
    <row r="29" spans="2:2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2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21" x14ac:dyDescent="0.25">
      <c r="B31" s="34"/>
      <c r="C31" s="34"/>
      <c r="D31" s="34"/>
      <c r="E31" s="34"/>
      <c r="F31" s="15"/>
      <c r="G31" s="15"/>
      <c r="H31" s="34"/>
      <c r="I31" s="35"/>
      <c r="J31" s="35"/>
      <c r="K31" s="35"/>
      <c r="L31" s="2"/>
    </row>
    <row r="32" spans="2:21" x14ac:dyDescent="0.25">
      <c r="B32" s="36"/>
      <c r="C32" s="36"/>
      <c r="D32" s="36"/>
      <c r="E32" s="36"/>
      <c r="F32" s="15"/>
      <c r="G32" s="15"/>
      <c r="H32" s="36"/>
      <c r="I32" s="36"/>
      <c r="J32" s="36"/>
      <c r="K32" s="36"/>
      <c r="L32" s="2"/>
    </row>
    <row r="33" spans="2:13" x14ac:dyDescent="0.25">
      <c r="B33" s="36"/>
      <c r="C33" s="15"/>
      <c r="D33" s="15"/>
      <c r="E33" s="15"/>
      <c r="F33" s="15"/>
      <c r="G33" s="15"/>
      <c r="H33" s="36"/>
      <c r="I33" s="23"/>
      <c r="J33" s="23"/>
      <c r="K33" s="23"/>
      <c r="L33" s="2"/>
    </row>
    <row r="34" spans="2:13" x14ac:dyDescent="0.25">
      <c r="B34" s="36"/>
      <c r="C34" s="15"/>
      <c r="D34" s="15"/>
      <c r="E34" s="15"/>
      <c r="F34" s="15"/>
      <c r="G34" s="15"/>
      <c r="H34" s="36"/>
      <c r="I34" s="23"/>
      <c r="J34" s="23"/>
      <c r="K34" s="23"/>
      <c r="L34" s="2"/>
    </row>
    <row r="35" spans="2:13" x14ac:dyDescent="0.25">
      <c r="B35" s="37"/>
      <c r="C35" s="15"/>
      <c r="D35" s="15"/>
      <c r="E35" s="15"/>
      <c r="F35" s="15"/>
      <c r="G35" s="15"/>
      <c r="H35" s="36"/>
      <c r="I35" s="23"/>
      <c r="J35" s="23"/>
      <c r="K35" s="23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37"/>
      <c r="I36" s="15"/>
      <c r="J36" s="15"/>
      <c r="K36" s="15"/>
      <c r="L36" s="2"/>
    </row>
    <row r="43" spans="2:13" ht="18.75" x14ac:dyDescent="0.3">
      <c r="B43" s="67" t="s">
        <v>27</v>
      </c>
      <c r="C43" s="67"/>
      <c r="D43" s="67"/>
      <c r="E43" s="67"/>
      <c r="F43" s="67"/>
      <c r="G43" s="67"/>
    </row>
    <row r="55" spans="2:25" x14ac:dyDescent="0.25">
      <c r="B55" s="36"/>
      <c r="C55" s="36"/>
      <c r="D55" s="36"/>
      <c r="E55" s="36"/>
    </row>
    <row r="56" spans="2:25" x14ac:dyDescent="0.25">
      <c r="C56" s="17"/>
      <c r="D56" s="17"/>
      <c r="E56" s="17"/>
    </row>
    <row r="57" spans="2:25" x14ac:dyDescent="0.25">
      <c r="C57" s="17"/>
      <c r="D57" s="17"/>
      <c r="E57" s="17"/>
    </row>
    <row r="58" spans="2:25" x14ac:dyDescent="0.25">
      <c r="C58" s="17"/>
      <c r="D58" s="17"/>
      <c r="E58" s="17"/>
    </row>
    <row r="62" spans="2:25" x14ac:dyDescent="0.25">
      <c r="W62" s="24"/>
      <c r="X62" s="24"/>
      <c r="Y62" s="24"/>
    </row>
    <row r="78" spans="3:3" x14ac:dyDescent="0.25">
      <c r="C78" s="25"/>
    </row>
    <row r="79" spans="3:3" x14ac:dyDescent="0.25">
      <c r="C79" s="25"/>
    </row>
    <row r="80" spans="3:3" x14ac:dyDescent="0.25">
      <c r="C80" s="25"/>
    </row>
  </sheetData>
  <mergeCells count="14">
    <mergeCell ref="B43:G43"/>
    <mergeCell ref="B4:E4"/>
    <mergeCell ref="H4:K4"/>
    <mergeCell ref="P4:U4"/>
    <mergeCell ref="M5:N5"/>
    <mergeCell ref="B11:E11"/>
    <mergeCell ref="H11:K11"/>
    <mergeCell ref="P5:U18"/>
    <mergeCell ref="F18:H18"/>
    <mergeCell ref="C18:E18"/>
    <mergeCell ref="I18:K18"/>
    <mergeCell ref="B31:E31"/>
    <mergeCell ref="H31:K31"/>
    <mergeCell ref="B24:T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bayram</dc:creator>
  <cp:lastModifiedBy>emre bayram</cp:lastModifiedBy>
  <dcterms:created xsi:type="dcterms:W3CDTF">2015-10-03T18:24:37Z</dcterms:created>
  <dcterms:modified xsi:type="dcterms:W3CDTF">2015-10-04T21:29:43Z</dcterms:modified>
</cp:coreProperties>
</file>