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G36" i="1"/>
  <c r="F35"/>
  <c r="G35" s="1"/>
  <c r="E35"/>
  <c r="F34"/>
  <c r="G34" s="1"/>
  <c r="E34"/>
  <c r="J30"/>
  <c r="F30"/>
  <c r="G30" s="1"/>
  <c r="E30"/>
  <c r="C30"/>
  <c r="C38" s="1"/>
  <c r="F29"/>
  <c r="G29" s="1"/>
  <c r="E29"/>
  <c r="C39" s="1"/>
  <c r="J23"/>
  <c r="J16"/>
  <c r="E16"/>
  <c r="E15"/>
  <c r="E14"/>
  <c r="B13"/>
  <c r="B12"/>
  <c r="J9"/>
  <c r="D7"/>
  <c r="G16" s="1"/>
  <c r="C7"/>
  <c r="F16" s="1"/>
  <c r="D6"/>
  <c r="G15" s="1"/>
  <c r="C6"/>
  <c r="F15" s="1"/>
  <c r="D5"/>
  <c r="G14" s="1"/>
  <c r="G17" s="1"/>
  <c r="C5"/>
  <c r="F14" s="1"/>
  <c r="F17" s="1"/>
  <c r="D4"/>
  <c r="D13" s="1"/>
  <c r="C4"/>
  <c r="C13" s="1"/>
  <c r="D3"/>
  <c r="D12" s="1"/>
  <c r="D17" s="1"/>
  <c r="C3"/>
  <c r="C12" s="1"/>
  <c r="C17" s="1"/>
  <c r="B17" l="1"/>
  <c r="D19" s="1"/>
  <c r="E17"/>
  <c r="D23" s="1"/>
  <c r="D21"/>
  <c r="D20"/>
  <c r="D24"/>
  <c r="D22"/>
  <c r="C40"/>
  <c r="D40"/>
  <c r="D38"/>
  <c r="D39"/>
</calcChain>
</file>

<file path=xl/sharedStrings.xml><?xml version="1.0" encoding="utf-8"?>
<sst xmlns="http://schemas.openxmlformats.org/spreadsheetml/2006/main" count="87" uniqueCount="36">
  <si>
    <t>Price of Unit List</t>
  </si>
  <si>
    <t>TL</t>
  </si>
  <si>
    <t>USD</t>
  </si>
  <si>
    <t>EURO</t>
  </si>
  <si>
    <t>Constant Exchange Rates</t>
  </si>
  <si>
    <t>DAYS</t>
  </si>
  <si>
    <t>Price of Chicken kg</t>
  </si>
  <si>
    <t>USD/TL</t>
  </si>
  <si>
    <t>Price of an Egg</t>
  </si>
  <si>
    <t>EUR/TL</t>
  </si>
  <si>
    <t>Price of a packet</t>
  </si>
  <si>
    <t>Price of live chicken</t>
  </si>
  <si>
    <t xml:space="preserve">Price of an employee </t>
  </si>
  <si>
    <t>INCOME(MONTHLY)</t>
  </si>
  <si>
    <t>OUTCOME(MONTHLY)</t>
  </si>
  <si>
    <t>TOTAL</t>
  </si>
  <si>
    <t>AVERAGE</t>
  </si>
  <si>
    <t>DAILY</t>
  </si>
  <si>
    <t>income</t>
  </si>
  <si>
    <t>WEEKLY</t>
  </si>
  <si>
    <t>MONTHLY</t>
  </si>
  <si>
    <t>DAİLY</t>
  </si>
  <si>
    <t>outcome</t>
  </si>
  <si>
    <t>INCOMES</t>
  </si>
  <si>
    <t>SALES</t>
  </si>
  <si>
    <t>Price of Chicken  3kg</t>
  </si>
  <si>
    <t>-</t>
  </si>
  <si>
    <t>OUTCOMES</t>
  </si>
  <si>
    <t>PIECE</t>
  </si>
  <si>
    <t>WEEKS</t>
  </si>
  <si>
    <t>TOTAL PROFIT AND RATE</t>
  </si>
  <si>
    <t>Sütun1</t>
  </si>
  <si>
    <t>Sütun2</t>
  </si>
  <si>
    <t>Sütun3</t>
  </si>
  <si>
    <t>Sütun4</t>
  </si>
  <si>
    <t>Sütun5</t>
  </si>
</sst>
</file>

<file path=xl/styles.xml><?xml version="1.0" encoding="utf-8"?>
<styleSheet xmlns="http://schemas.openxmlformats.org/spreadsheetml/2006/main">
  <numFmts count="5">
    <numFmt numFmtId="44" formatCode="_-* #,##0.00\ &quot;₺&quot;_-;\-* #,##0.00\ &quot;₺&quot;_-;_-* &quot;-&quot;??\ &quot;₺&quot;_-;_-@_-"/>
    <numFmt numFmtId="164" formatCode="_-* #,##0.00\ [$₺-41F]_-;\-* #,##0.00\ [$₺-41F]_-;_-* &quot;-&quot;??\ [$₺-41F]_-;_-@_-"/>
    <numFmt numFmtId="165" formatCode="_-* #,##0.000\ &quot;₺&quot;_-;\-* #,##0.000\ &quot;₺&quot;_-;_-* &quot;-&quot;???\ &quot;₺&quot;_-;_-@_-"/>
    <numFmt numFmtId="166" formatCode="_-[$$-409]* #,##0.0000_ ;_-[$$-409]* \-#,##0.0000\ ;_-[$$-409]* &quot;-&quot;????_ ;_-@_ "/>
    <numFmt numFmtId="167" formatCode="_-[$€-2]\ * #,##0.000_-;\-[$€-2]\ * #,##0.000_-;_-[$€-2]\ * &quot;-&quot;?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right"/>
    </xf>
    <xf numFmtId="166" fontId="2" fillId="0" borderId="0" xfId="0" applyNumberFormat="1" applyFont="1" applyAlignment="1"/>
    <xf numFmtId="167" fontId="2" fillId="0" borderId="0" xfId="1" applyNumberFormat="1" applyFont="1" applyAlignment="1"/>
    <xf numFmtId="165" fontId="2" fillId="0" borderId="0" xfId="1" applyNumberFormat="1" applyFont="1" applyAlignment="1">
      <alignment horizontal="center" wrapText="1"/>
    </xf>
    <xf numFmtId="165" fontId="2" fillId="0" borderId="0" xfId="1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1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0" fontId="2" fillId="0" borderId="0" xfId="0" applyFont="1" applyAlignment="1" applyProtection="1">
      <alignment vertical="center" wrapText="1"/>
      <protection locked="0"/>
    </xf>
    <xf numFmtId="164" fontId="2" fillId="0" borderId="0" xfId="0" applyNumberFormat="1" applyFont="1" applyAlignment="1"/>
    <xf numFmtId="16" fontId="2" fillId="0" borderId="0" xfId="0" applyNumberFormat="1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3" borderId="0" xfId="0" applyFont="1" applyFill="1" applyAlignment="1">
      <alignment wrapText="1"/>
    </xf>
    <xf numFmtId="164" fontId="2" fillId="4" borderId="0" xfId="0" applyNumberFormat="1" applyFont="1" applyFill="1" applyAlignment="1">
      <alignment wrapText="1"/>
    </xf>
    <xf numFmtId="0" fontId="2" fillId="2" borderId="0" xfId="0" applyFont="1" applyFill="1" applyAlignment="1">
      <alignment horizontal="center" vertical="center"/>
    </xf>
    <xf numFmtId="165" fontId="2" fillId="4" borderId="0" xfId="0" applyNumberFormat="1" applyFont="1" applyFill="1"/>
    <xf numFmtId="9" fontId="2" fillId="4" borderId="0" xfId="2" applyFont="1" applyFill="1"/>
    <xf numFmtId="10" fontId="2" fillId="4" borderId="0" xfId="0" applyNumberFormat="1" applyFont="1" applyFill="1"/>
  </cellXfs>
  <cellStyles count="3">
    <cellStyle name="Normal" xfId="0" builtinId="0"/>
    <cellStyle name="ParaBirimi" xfId="1" builtinId="4"/>
    <cellStyle name="Yüzde" xfId="2" builtinId="5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.00\ [$₺-41F]_-;\-* #,##0.00\ [$₺-41F]_-;_-* &quot;-&quot;??\ [$₺-41F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.00\ [$₺-41F]_-;\-* #,##0.00\ [$₺-41F]_-;_-* &quot;-&quot;??\ [$₺-41F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0\ &quot;₺&quot;_-;\-* #,##0.000\ &quot;₺&quot;_-;_-* &quot;-&quot;???\ &quot;₺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0\ &quot;₺&quot;_-;\-* #,##0.000\ &quot;₺&quot;_-;_-* &quot;-&quot;???\ &quot;₺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0\ &quot;₺&quot;_-;\-* #,##0.000\ &quot;₺&quot;_-;_-* &quot;-&quot;???\ &quot;₺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0\ &quot;₺&quot;_-;\-* #,##0.000\ &quot;₺&quot;_-;_-* &quot;-&quot;???\ &quot;₺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_-[$€-2]\ * #,##0.000_-;\-[$€-2]\ * #,##0.000_-;_-[$€-2]\ * &quot;-&quot;?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_-[$$-409]* #,##0.0000_ ;_-[$$-409]* \-#,##0.0000\ ;_-[$$-409]* &quot;-&quot;????_ ;_-@_ 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0\ &quot;₺&quot;_-;\-* #,##0.000\ &quot;₺&quot;_-;_-* &quot;-&quot;???\ &quot;₺&quot;_-;_-@_-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.00\ [$₺-41F]_-;\-* #,##0.00\ [$₺-41F]_-;_-* &quot;-&quot;??\ [$₺-41F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2 )Average</a:t>
            </a:r>
            <a:r>
              <a:rPr lang="tr-TR" baseline="0"/>
              <a:t> income and outcome</a:t>
            </a:r>
            <a:endParaRPr lang="tr-TR"/>
          </a:p>
        </c:rich>
      </c:tx>
      <c:layout/>
    </c:title>
    <c:plotArea>
      <c:layout>
        <c:manualLayout>
          <c:layoutTarget val="inner"/>
          <c:xMode val="edge"/>
          <c:yMode val="edge"/>
          <c:x val="0.18569728586881279"/>
          <c:y val="0.18029147279885471"/>
          <c:w val="0.66302237960128785"/>
          <c:h val="0.64697715342400453"/>
        </c:manualLayout>
      </c:layout>
      <c:barChart>
        <c:barDir val="col"/>
        <c:grouping val="clustered"/>
        <c:ser>
          <c:idx val="0"/>
          <c:order val="0"/>
          <c:tx>
            <c:v>income</c:v>
          </c:tx>
          <c:cat>
            <c:strRef>
              <c:f>[1]Sayfa1!$C$19:$C$21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MONTHLY</c:v>
                </c:pt>
              </c:strCache>
            </c:strRef>
          </c:cat>
          <c:val>
            <c:numRef>
              <c:f>[1]Sayfa1!$D$19:$D$21</c:f>
              <c:numCache>
                <c:formatCode>General</c:formatCode>
                <c:ptCount val="3"/>
                <c:pt idx="0">
                  <c:v>7170</c:v>
                </c:pt>
                <c:pt idx="1">
                  <c:v>53775</c:v>
                </c:pt>
                <c:pt idx="2">
                  <c:v>215100</c:v>
                </c:pt>
              </c:numCache>
            </c:numRef>
          </c:val>
        </c:ser>
        <c:ser>
          <c:idx val="1"/>
          <c:order val="1"/>
          <c:tx>
            <c:v>outcome</c:v>
          </c:tx>
          <c:cat>
            <c:strRef>
              <c:f>[1]Sayfa1!$C$19:$C$21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MONTHLY</c:v>
                </c:pt>
              </c:strCache>
            </c:strRef>
          </c:cat>
          <c:val>
            <c:numRef>
              <c:f>[1]Sayfa1!$D$22:$D$24</c:f>
              <c:numCache>
                <c:formatCode>General</c:formatCode>
                <c:ptCount val="3"/>
                <c:pt idx="0">
                  <c:v>8500</c:v>
                </c:pt>
                <c:pt idx="1">
                  <c:v>63750</c:v>
                </c:pt>
                <c:pt idx="2">
                  <c:v>255000</c:v>
                </c:pt>
              </c:numCache>
            </c:numRef>
          </c:val>
        </c:ser>
        <c:axId val="90297856"/>
        <c:axId val="90299392"/>
      </c:barChart>
      <c:catAx>
        <c:axId val="90297856"/>
        <c:scaling>
          <c:orientation val="minMax"/>
        </c:scaling>
        <c:axPos val="b"/>
        <c:numFmt formatCode="General" sourceLinked="1"/>
        <c:tickLblPos val="nextTo"/>
        <c:crossAx val="90299392"/>
        <c:crosses val="autoZero"/>
        <c:auto val="1"/>
        <c:lblAlgn val="ctr"/>
        <c:lblOffset val="100"/>
      </c:catAx>
      <c:valAx>
        <c:axId val="90299392"/>
        <c:scaling>
          <c:orientation val="minMax"/>
        </c:scaling>
        <c:axPos val="l"/>
        <c:majorGridlines/>
        <c:numFmt formatCode="General" sourceLinked="1"/>
        <c:tickLblPos val="nextTo"/>
        <c:crossAx val="90297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4)TOTAL PROFIT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7"/>
          <c:dPt>
            <c:idx val="1"/>
            <c:explosion val="7"/>
          </c:dPt>
          <c:dLbls>
            <c:showPercent val="1"/>
          </c:dLbls>
          <c:cat>
            <c:strRef>
              <c:f>[1]Sayfa1!$B$38:$B$40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MONTHLY</c:v>
                </c:pt>
              </c:strCache>
            </c:strRef>
          </c:cat>
          <c:val>
            <c:numRef>
              <c:f>[1]Sayfa1!$C$38:$C$40</c:f>
              <c:numCache>
                <c:formatCode>General</c:formatCode>
                <c:ptCount val="3"/>
                <c:pt idx="0">
                  <c:v>20</c:v>
                </c:pt>
                <c:pt idx="1">
                  <c:v>1265</c:v>
                </c:pt>
                <c:pt idx="2">
                  <c:v>-39900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3-a)</a:t>
            </a:r>
            <a:r>
              <a:rPr lang="en-US"/>
              <a:t>DAYS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DAYS</c:v>
          </c:tx>
          <c:marker>
            <c:symbol val="none"/>
          </c:marker>
          <c:val>
            <c:numRef>
              <c:f>[1]Sayfa1!$J$2:$J$32</c:f>
              <c:numCache>
                <c:formatCode>General</c:formatCode>
                <c:ptCount val="31"/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1276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1276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1276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1276</c:v>
                </c:pt>
                <c:pt idx="29">
                  <c:v>20</c:v>
                </c:pt>
                <c:pt idx="30">
                  <c:v>-39000</c:v>
                </c:pt>
              </c:numCache>
            </c:numRef>
          </c:val>
        </c:ser>
        <c:marker val="1"/>
        <c:axId val="91632768"/>
        <c:axId val="91634304"/>
      </c:lineChart>
      <c:catAx>
        <c:axId val="91632768"/>
        <c:scaling>
          <c:orientation val="minMax"/>
        </c:scaling>
        <c:axPos val="b"/>
        <c:tickLblPos val="nextTo"/>
        <c:crossAx val="91634304"/>
        <c:crosses val="autoZero"/>
        <c:auto val="1"/>
        <c:lblAlgn val="ctr"/>
        <c:lblOffset val="100"/>
      </c:catAx>
      <c:valAx>
        <c:axId val="91634304"/>
        <c:scaling>
          <c:orientation val="minMax"/>
        </c:scaling>
        <c:axPos val="l"/>
        <c:majorGridlines/>
        <c:numFmt formatCode="General" sourceLinked="1"/>
        <c:tickLblPos val="nextTo"/>
        <c:crossAx val="9163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3-b)WEEKLY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1"/>
          <c:order val="0"/>
          <c:tx>
            <c:v>WEEKLY</c:v>
          </c:tx>
          <c:val>
            <c:numRef>
              <c:f>[1]Sayfa1!$J$35:$J$38</c:f>
              <c:numCache>
                <c:formatCode>General</c:formatCode>
                <c:ptCount val="4"/>
                <c:pt idx="0">
                  <c:v>1265</c:v>
                </c:pt>
                <c:pt idx="1">
                  <c:v>1265</c:v>
                </c:pt>
                <c:pt idx="2">
                  <c:v>1265</c:v>
                </c:pt>
                <c:pt idx="3">
                  <c:v>1265</c:v>
                </c:pt>
              </c:numCache>
            </c:numRef>
          </c:val>
        </c:ser>
        <c:shape val="cylinder"/>
        <c:axId val="91642496"/>
        <c:axId val="91656576"/>
        <c:axId val="0"/>
      </c:bar3DChart>
      <c:catAx>
        <c:axId val="91642496"/>
        <c:scaling>
          <c:orientation val="minMax"/>
        </c:scaling>
        <c:axPos val="b"/>
        <c:tickLblPos val="nextTo"/>
        <c:crossAx val="91656576"/>
        <c:crosses val="autoZero"/>
        <c:auto val="1"/>
        <c:lblAlgn val="ctr"/>
        <c:lblOffset val="100"/>
      </c:catAx>
      <c:valAx>
        <c:axId val="91656576"/>
        <c:scaling>
          <c:orientation val="minMax"/>
        </c:scaling>
        <c:axPos val="l"/>
        <c:majorGridlines/>
        <c:numFmt formatCode="General" sourceLinked="1"/>
        <c:tickLblPos val="nextTo"/>
        <c:crossAx val="9164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3-c)</a:t>
            </a:r>
            <a:r>
              <a:rPr lang="en-US"/>
              <a:t>MONTHLY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MONTHLY</c:v>
          </c:tx>
          <c:val>
            <c:numRef>
              <c:f>[1]Sayfa1!$J$41</c:f>
              <c:numCache>
                <c:formatCode>General</c:formatCode>
                <c:ptCount val="1"/>
                <c:pt idx="0">
                  <c:v>-39000</c:v>
                </c:pt>
              </c:numCache>
            </c:numRef>
          </c:val>
        </c:ser>
        <c:shape val="pyramid"/>
        <c:axId val="91689344"/>
        <c:axId val="91690880"/>
        <c:axId val="0"/>
      </c:bar3DChart>
      <c:catAx>
        <c:axId val="91689344"/>
        <c:scaling>
          <c:orientation val="minMax"/>
        </c:scaling>
        <c:axPos val="b"/>
        <c:tickLblPos val="nextTo"/>
        <c:crossAx val="91690880"/>
        <c:crosses val="autoZero"/>
        <c:auto val="1"/>
        <c:lblAlgn val="ctr"/>
        <c:lblOffset val="100"/>
      </c:catAx>
      <c:valAx>
        <c:axId val="91690880"/>
        <c:scaling>
          <c:orientation val="minMax"/>
        </c:scaling>
        <c:axPos val="l"/>
        <c:majorGridlines/>
        <c:numFmt formatCode="General" sourceLinked="1"/>
        <c:tickLblPos val="nextTo"/>
        <c:crossAx val="9168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587011</xdr:colOff>
      <xdr:row>3</xdr:row>
      <xdr:rowOff>39189</xdr:rowOff>
    </xdr:from>
    <xdr:to>
      <xdr:col>18</xdr:col>
      <xdr:colOff>156209</xdr:colOff>
      <xdr:row>19</xdr:row>
      <xdr:rowOff>39189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598714</xdr:colOff>
      <xdr:row>21</xdr:row>
      <xdr:rowOff>158932</xdr:rowOff>
    </xdr:from>
    <xdr:to>
      <xdr:col>18</xdr:col>
      <xdr:colOff>174171</xdr:colOff>
      <xdr:row>38</xdr:row>
      <xdr:rowOff>126275</xdr:rowOff>
    </xdr:to>
    <xdr:graphicFrame macro="">
      <xdr:nvGraphicFramePr>
        <xdr:cNvPr id="3" name="2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</xdr:colOff>
      <xdr:row>42</xdr:row>
      <xdr:rowOff>156210</xdr:rowOff>
    </xdr:from>
    <xdr:to>
      <xdr:col>3</xdr:col>
      <xdr:colOff>891540</xdr:colOff>
      <xdr:row>58</xdr:row>
      <xdr:rowOff>156210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163286</xdr:colOff>
      <xdr:row>42</xdr:row>
      <xdr:rowOff>137161</xdr:rowOff>
    </xdr:from>
    <xdr:to>
      <xdr:col>8</xdr:col>
      <xdr:colOff>511629</xdr:colOff>
      <xdr:row>59</xdr:row>
      <xdr:rowOff>104504</xdr:rowOff>
    </xdr:to>
    <xdr:graphicFrame macro="">
      <xdr:nvGraphicFramePr>
        <xdr:cNvPr id="5" name="4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764178</xdr:colOff>
      <xdr:row>43</xdr:row>
      <xdr:rowOff>17416</xdr:rowOff>
    </xdr:from>
    <xdr:to>
      <xdr:col>16</xdr:col>
      <xdr:colOff>132806</xdr:colOff>
      <xdr:row>59</xdr:row>
      <xdr:rowOff>152399</xdr:rowOff>
    </xdr:to>
    <xdr:graphicFrame macro="">
      <xdr:nvGraphicFramePr>
        <xdr:cNvPr id="6" name="5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w2/hw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yfa1"/>
      <sheetName val="Sayfa2"/>
      <sheetName val="Sayfa3"/>
    </sheetNames>
    <sheetDataSet>
      <sheetData sheetId="0">
        <row r="3">
          <cell r="J3">
            <v>20</v>
          </cell>
        </row>
        <row r="4">
          <cell r="J4">
            <v>20</v>
          </cell>
        </row>
        <row r="5">
          <cell r="J5">
            <v>20</v>
          </cell>
        </row>
        <row r="6">
          <cell r="J6">
            <v>20</v>
          </cell>
        </row>
        <row r="7">
          <cell r="J7">
            <v>20</v>
          </cell>
        </row>
        <row r="8">
          <cell r="J8">
            <v>20</v>
          </cell>
        </row>
        <row r="9">
          <cell r="J9">
            <v>1276</v>
          </cell>
        </row>
        <row r="10">
          <cell r="J10">
            <v>20</v>
          </cell>
        </row>
        <row r="11">
          <cell r="J11">
            <v>20</v>
          </cell>
        </row>
        <row r="12">
          <cell r="J12">
            <v>20</v>
          </cell>
        </row>
        <row r="13">
          <cell r="J13">
            <v>20</v>
          </cell>
        </row>
        <row r="14">
          <cell r="J14">
            <v>20</v>
          </cell>
        </row>
        <row r="15">
          <cell r="J15">
            <v>20</v>
          </cell>
        </row>
        <row r="16">
          <cell r="J16">
            <v>1276</v>
          </cell>
        </row>
        <row r="17">
          <cell r="J17">
            <v>20</v>
          </cell>
        </row>
        <row r="18">
          <cell r="J18">
            <v>20</v>
          </cell>
        </row>
        <row r="19">
          <cell r="C19" t="str">
            <v>DAILY</v>
          </cell>
          <cell r="D19">
            <v>7170</v>
          </cell>
          <cell r="J19">
            <v>20</v>
          </cell>
        </row>
        <row r="20">
          <cell r="C20" t="str">
            <v>WEEKLY</v>
          </cell>
          <cell r="D20">
            <v>53775</v>
          </cell>
          <cell r="J20">
            <v>20</v>
          </cell>
        </row>
        <row r="21">
          <cell r="C21" t="str">
            <v>MONTHLY</v>
          </cell>
          <cell r="D21">
            <v>215100</v>
          </cell>
          <cell r="J21">
            <v>20</v>
          </cell>
        </row>
        <row r="22">
          <cell r="D22">
            <v>8500</v>
          </cell>
          <cell r="J22">
            <v>20</v>
          </cell>
        </row>
        <row r="23">
          <cell r="D23">
            <v>63750</v>
          </cell>
          <cell r="J23">
            <v>1276</v>
          </cell>
        </row>
        <row r="24">
          <cell r="D24">
            <v>255000</v>
          </cell>
          <cell r="J24">
            <v>20</v>
          </cell>
        </row>
        <row r="25">
          <cell r="J25">
            <v>20</v>
          </cell>
        </row>
        <row r="26">
          <cell r="J26">
            <v>20</v>
          </cell>
        </row>
        <row r="27">
          <cell r="J27">
            <v>20</v>
          </cell>
        </row>
        <row r="28">
          <cell r="J28">
            <v>20</v>
          </cell>
        </row>
        <row r="29">
          <cell r="J29">
            <v>20</v>
          </cell>
        </row>
        <row r="30">
          <cell r="J30">
            <v>1276</v>
          </cell>
        </row>
        <row r="31">
          <cell r="J31">
            <v>20</v>
          </cell>
        </row>
        <row r="32">
          <cell r="J32">
            <v>-39000</v>
          </cell>
        </row>
        <row r="35">
          <cell r="J35">
            <v>1265</v>
          </cell>
        </row>
        <row r="36">
          <cell r="J36">
            <v>1265</v>
          </cell>
        </row>
        <row r="37">
          <cell r="J37">
            <v>1265</v>
          </cell>
        </row>
        <row r="38">
          <cell r="B38" t="str">
            <v>DAILY</v>
          </cell>
          <cell r="C38">
            <v>20</v>
          </cell>
          <cell r="J38">
            <v>1265</v>
          </cell>
        </row>
        <row r="39">
          <cell r="B39" t="str">
            <v>WEEKLY</v>
          </cell>
          <cell r="C39">
            <v>1265</v>
          </cell>
        </row>
        <row r="40">
          <cell r="B40" t="str">
            <v>MONTHLY</v>
          </cell>
          <cell r="C40">
            <v>-39900</v>
          </cell>
        </row>
        <row r="41">
          <cell r="J41">
            <v>-39000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2" name="Tablo2" displayName="Tablo2" ref="I2:J32" totalsRowShown="0" headerRowDxfId="32">
  <autoFilter ref="I2:J32"/>
  <tableColumns count="2">
    <tableColumn id="1" name="DAYS" dataDxfId="34"/>
    <tableColumn id="2" name="Sütun1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o3" displayName="Tablo3" ref="A2:D7" totalsRowShown="0">
  <autoFilter ref="A2:D7"/>
  <tableColumns count="4">
    <tableColumn id="1" name="Price of Unit List" dataDxfId="31"/>
    <tableColumn id="2" name="TL" dataDxfId="30" dataCellStyle="ParaBirimi"/>
    <tableColumn id="3" name="USD" dataDxfId="29">
      <calculatedColumnFormula>($B3)*($G$4)</calculatedColumnFormula>
    </tableColumn>
    <tableColumn id="4" name="EURO" dataDxfId="28" dataCellStyle="ParaBirimi">
      <calculatedColumnFormula>$B3*($G$5)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lo4" displayName="Tablo4" ref="F2:G5" totalsRowShown="0" headerRowDxfId="24" dataDxfId="25">
  <autoFilter ref="F2:G5"/>
  <tableColumns count="2">
    <tableColumn id="1" name="Sütun1" dataDxfId="27"/>
    <tableColumn id="2" name="Sütun2" dataDxfId="2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o5" displayName="Tablo5" ref="A10:G17" totalsRowShown="0" headerRowDxfId="15" dataDxfId="16">
  <autoFilter ref="A10:G17"/>
  <tableColumns count="7">
    <tableColumn id="1" name="Sütun1" dataDxfId="23"/>
    <tableColumn id="2" name="INCOME(MONTHLY)" dataDxfId="22"/>
    <tableColumn id="3" name="Sütun2" dataDxfId="21"/>
    <tableColumn id="4" name="Sütun3" dataDxfId="20"/>
    <tableColumn id="5" name="OUTCOME(MONTHLY)" dataDxfId="19"/>
    <tableColumn id="6" name="Sütun4" dataDxfId="18"/>
    <tableColumn id="7" name="Sütun5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o7" displayName="Tablo7" ref="A27:G30" totalsRowShown="0" headerRowDxfId="12">
  <autoFilter ref="A27:G30"/>
  <tableColumns count="7">
    <tableColumn id="1" name="INCOMES"/>
    <tableColumn id="2" name="DAILY"/>
    <tableColumn id="3" name="Sütun1"/>
    <tableColumn id="4" name="WEEKLY" dataDxfId="14"/>
    <tableColumn id="5" name="Sütun2"/>
    <tableColumn id="6" name="MONTHLY" dataDxfId="13"/>
    <tableColumn id="7" name="Sütun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o8" displayName="Tablo8" ref="A32:G36" totalsRowShown="0" headerRowDxfId="6">
  <autoFilter ref="A32:G36"/>
  <tableColumns count="7">
    <tableColumn id="1" name="OUTCOMES" dataDxfId="11"/>
    <tableColumn id="2" name="DAILY" dataDxfId="10"/>
    <tableColumn id="3" name="Sütun1"/>
    <tableColumn id="4" name="WEEKLY" dataDxfId="9"/>
    <tableColumn id="5" name="Sütun2"/>
    <tableColumn id="6" name="MONTHLY" dataDxfId="8"/>
    <tableColumn id="7" name="Sütun3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o9" displayName="Tablo9" ref="I34:J38" totalsRowShown="0" headerRowDxfId="3">
  <autoFilter ref="I34:J38"/>
  <tableColumns count="2">
    <tableColumn id="1" name="WEEKS" dataDxfId="5"/>
    <tableColumn id="2" name="Sütun1" dataDxfId="4" dataCellStyle="ParaBirimi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o11" displayName="Tablo11" ref="I40:J41" totalsRowShown="0" headerRowDxfId="0">
  <autoFilter ref="I40:J41"/>
  <tableColumns count="2">
    <tableColumn id="1" name="MONTHLY" dataDxfId="2"/>
    <tableColumn id="2" name="Sütun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41"/>
  <sheetViews>
    <sheetView tabSelected="1" zoomScale="50" zoomScaleNormal="50" workbookViewId="0">
      <selection activeCell="E38" sqref="E38"/>
    </sheetView>
  </sheetViews>
  <sheetFormatPr defaultColWidth="16.21875" defaultRowHeight="13.2"/>
  <cols>
    <col min="1" max="1" width="16.21875" style="3"/>
    <col min="2" max="2" width="20.21875" style="3" customWidth="1"/>
    <col min="3" max="4" width="16.21875" style="3"/>
    <col min="5" max="5" width="22.21875" style="3" customWidth="1"/>
    <col min="6" max="16384" width="16.21875" style="3"/>
  </cols>
  <sheetData>
    <row r="2" spans="1:10">
      <c r="A2" s="1" t="s">
        <v>0</v>
      </c>
      <c r="B2" s="2" t="s">
        <v>1</v>
      </c>
      <c r="C2" s="3" t="s">
        <v>2</v>
      </c>
      <c r="D2" s="3" t="s">
        <v>3</v>
      </c>
      <c r="E2" s="4"/>
      <c r="F2" s="1" t="s">
        <v>31</v>
      </c>
      <c r="G2" s="1" t="s">
        <v>32</v>
      </c>
      <c r="H2" s="1"/>
      <c r="I2" s="3" t="s">
        <v>5</v>
      </c>
      <c r="J2" s="3" t="s">
        <v>31</v>
      </c>
    </row>
    <row r="3" spans="1:10">
      <c r="A3" s="1" t="s">
        <v>6</v>
      </c>
      <c r="B3" s="5">
        <v>6.5</v>
      </c>
      <c r="C3" s="6">
        <f>($B3)*($G$4)</f>
        <v>1.9448000000000001</v>
      </c>
      <c r="D3" s="7">
        <f>($B3)*($G$5)</f>
        <v>2.1820499999999998</v>
      </c>
      <c r="F3" s="1" t="s">
        <v>4</v>
      </c>
      <c r="G3" s="1"/>
      <c r="I3" s="3">
        <v>1</v>
      </c>
      <c r="J3" s="2">
        <v>20</v>
      </c>
    </row>
    <row r="4" spans="1:10">
      <c r="A4" s="1" t="s">
        <v>8</v>
      </c>
      <c r="B4" s="8">
        <v>2E-3</v>
      </c>
      <c r="C4" s="6">
        <f>($B4)*($G$4)</f>
        <v>5.9840000000000002E-4</v>
      </c>
      <c r="D4" s="7">
        <f>$B4*($G$5)</f>
        <v>6.7140000000000006E-4</v>
      </c>
      <c r="F4" s="1" t="s">
        <v>7</v>
      </c>
      <c r="G4" s="1">
        <v>0.29920000000000002</v>
      </c>
      <c r="I4" s="3">
        <v>2</v>
      </c>
      <c r="J4" s="2">
        <v>20</v>
      </c>
    </row>
    <row r="5" spans="1:10">
      <c r="A5" s="1" t="s">
        <v>10</v>
      </c>
      <c r="B5" s="9">
        <v>2.5</v>
      </c>
      <c r="C5" s="6">
        <f>($B5)*($G$4)</f>
        <v>0.748</v>
      </c>
      <c r="D5" s="7">
        <f>$B5*($G$5)</f>
        <v>0.83925000000000005</v>
      </c>
      <c r="F5" s="1" t="s">
        <v>9</v>
      </c>
      <c r="G5" s="1">
        <v>0.3357</v>
      </c>
      <c r="I5" s="3">
        <v>3</v>
      </c>
      <c r="J5" s="2">
        <v>20</v>
      </c>
    </row>
    <row r="6" spans="1:10">
      <c r="A6" s="1" t="s">
        <v>11</v>
      </c>
      <c r="B6" s="9">
        <v>10</v>
      </c>
      <c r="C6" s="6">
        <f>($B6)*($G$4)</f>
        <v>2.992</v>
      </c>
      <c r="D6" s="7">
        <f>$B6*($G$5)</f>
        <v>3.3570000000000002</v>
      </c>
      <c r="I6" s="3">
        <v>4</v>
      </c>
      <c r="J6" s="2">
        <v>20</v>
      </c>
    </row>
    <row r="7" spans="1:10">
      <c r="A7" s="1" t="s">
        <v>12</v>
      </c>
      <c r="B7" s="9">
        <v>1500</v>
      </c>
      <c r="C7" s="10">
        <f>($B7)*($G$4)</f>
        <v>448.8</v>
      </c>
      <c r="D7" s="11">
        <f>$B7*($G$5)</f>
        <v>503.55</v>
      </c>
      <c r="I7" s="3">
        <v>5</v>
      </c>
      <c r="J7" s="2">
        <v>20</v>
      </c>
    </row>
    <row r="8" spans="1:10">
      <c r="I8" s="3">
        <v>6</v>
      </c>
      <c r="J8" s="2">
        <v>20</v>
      </c>
    </row>
    <row r="9" spans="1:10">
      <c r="I9" s="3">
        <v>7</v>
      </c>
      <c r="J9" s="2">
        <f>1256+20</f>
        <v>1276</v>
      </c>
    </row>
    <row r="10" spans="1:10">
      <c r="A10" s="3" t="s">
        <v>31</v>
      </c>
      <c r="B10" s="12" t="s">
        <v>13</v>
      </c>
      <c r="C10" s="12" t="s">
        <v>32</v>
      </c>
      <c r="D10" s="12" t="s">
        <v>33</v>
      </c>
      <c r="E10" s="12" t="s">
        <v>14</v>
      </c>
      <c r="F10" s="12" t="s">
        <v>34</v>
      </c>
      <c r="G10" s="12" t="s">
        <v>35</v>
      </c>
      <c r="I10" s="3">
        <v>8</v>
      </c>
      <c r="J10" s="2">
        <v>20</v>
      </c>
    </row>
    <row r="11" spans="1:10">
      <c r="B11" s="2" t="s">
        <v>1</v>
      </c>
      <c r="C11" s="3" t="s">
        <v>2</v>
      </c>
      <c r="D11" s="3" t="s">
        <v>3</v>
      </c>
      <c r="E11" s="2" t="s">
        <v>1</v>
      </c>
      <c r="F11" s="3" t="s">
        <v>2</v>
      </c>
      <c r="G11" s="3" t="s">
        <v>3</v>
      </c>
      <c r="I11" s="3">
        <v>9</v>
      </c>
      <c r="J11" s="2">
        <v>20</v>
      </c>
    </row>
    <row r="12" spans="1:10">
      <c r="A12" s="1" t="s">
        <v>6</v>
      </c>
      <c r="B12" s="13">
        <f>B$3*2750*3*4</f>
        <v>214500</v>
      </c>
      <c r="C12" s="13">
        <f>C$3*2750*3*4</f>
        <v>64178.399999999994</v>
      </c>
      <c r="D12" s="13">
        <f>D$3*2750*3*4</f>
        <v>72007.649999999994</v>
      </c>
      <c r="I12" s="3">
        <v>10</v>
      </c>
      <c r="J12" s="2">
        <v>20</v>
      </c>
    </row>
    <row r="13" spans="1:10">
      <c r="A13" s="1" t="s">
        <v>8</v>
      </c>
      <c r="B13" s="13">
        <f>B$4*10000*30</f>
        <v>600</v>
      </c>
      <c r="C13" s="13">
        <f>C$4*10000*30</f>
        <v>179.52</v>
      </c>
      <c r="D13" s="13">
        <f>D$4*10000*30</f>
        <v>201.42000000000002</v>
      </c>
      <c r="I13" s="3">
        <v>11</v>
      </c>
      <c r="J13" s="2">
        <v>20</v>
      </c>
    </row>
    <row r="14" spans="1:10">
      <c r="A14" s="1" t="s">
        <v>10</v>
      </c>
      <c r="E14" s="13">
        <f>B$5*10000*4</f>
        <v>100000</v>
      </c>
      <c r="F14" s="13">
        <f>C$5*10000*4</f>
        <v>29920</v>
      </c>
      <c r="G14" s="13">
        <f>D$5*10000*4</f>
        <v>33570</v>
      </c>
      <c r="I14" s="3">
        <v>12</v>
      </c>
      <c r="J14" s="2">
        <v>20</v>
      </c>
    </row>
    <row r="15" spans="1:10">
      <c r="A15" s="1" t="s">
        <v>11</v>
      </c>
      <c r="E15" s="13">
        <f>B$6*2750*4</f>
        <v>110000</v>
      </c>
      <c r="F15" s="13">
        <f>C$6*2750</f>
        <v>8228</v>
      </c>
      <c r="G15" s="13">
        <f>D$6*2750</f>
        <v>9231.75</v>
      </c>
      <c r="I15" s="3">
        <v>13</v>
      </c>
      <c r="J15" s="2">
        <v>20</v>
      </c>
    </row>
    <row r="16" spans="1:10">
      <c r="A16" s="1" t="s">
        <v>12</v>
      </c>
      <c r="E16" s="13">
        <f>B$7*30</f>
        <v>45000</v>
      </c>
      <c r="F16" s="13">
        <f>C$7*30</f>
        <v>13464</v>
      </c>
      <c r="G16" s="13">
        <f>D$7*30</f>
        <v>15106.5</v>
      </c>
      <c r="I16" s="3">
        <v>14</v>
      </c>
      <c r="J16" s="2">
        <f>1256+20</f>
        <v>1276</v>
      </c>
    </row>
    <row r="17" spans="1:13">
      <c r="A17" s="1" t="s">
        <v>15</v>
      </c>
      <c r="B17" s="13">
        <f>B$12+B$13</f>
        <v>215100</v>
      </c>
      <c r="C17" s="13">
        <f>C$12+C$13</f>
        <v>64357.919999999991</v>
      </c>
      <c r="D17" s="13">
        <f>D$12+D$13</f>
        <v>72209.069999999992</v>
      </c>
      <c r="E17" s="13">
        <f>E$14+E$15+E$16</f>
        <v>255000</v>
      </c>
      <c r="F17" s="13">
        <f>F$14+F$15+F$16</f>
        <v>51612</v>
      </c>
      <c r="G17" s="13">
        <f>G$14+G$15+G$16</f>
        <v>57908.25</v>
      </c>
      <c r="I17" s="3">
        <v>15</v>
      </c>
      <c r="J17" s="2">
        <v>20</v>
      </c>
    </row>
    <row r="18" spans="1:13">
      <c r="B18" s="14"/>
      <c r="I18" s="3">
        <v>16</v>
      </c>
      <c r="J18" s="2">
        <v>20</v>
      </c>
    </row>
    <row r="19" spans="1:13">
      <c r="A19" s="20" t="s">
        <v>16</v>
      </c>
      <c r="B19" s="20"/>
      <c r="C19" s="21" t="s">
        <v>17</v>
      </c>
      <c r="D19" s="22">
        <f>(B17)/30</f>
        <v>7170</v>
      </c>
      <c r="E19" s="19" t="s">
        <v>18</v>
      </c>
      <c r="I19" s="3">
        <v>17</v>
      </c>
      <c r="J19" s="2">
        <v>20</v>
      </c>
    </row>
    <row r="20" spans="1:13">
      <c r="A20" s="20"/>
      <c r="B20" s="20"/>
      <c r="C20" s="21" t="s">
        <v>19</v>
      </c>
      <c r="D20" s="22">
        <f>(B17)/4</f>
        <v>53775</v>
      </c>
      <c r="E20" s="19"/>
      <c r="I20" s="3">
        <v>18</v>
      </c>
      <c r="J20" s="2">
        <v>20</v>
      </c>
    </row>
    <row r="21" spans="1:13">
      <c r="A21" s="20"/>
      <c r="B21" s="20"/>
      <c r="C21" s="21" t="s">
        <v>20</v>
      </c>
      <c r="D21" s="22">
        <f>(B17)</f>
        <v>215100</v>
      </c>
      <c r="E21" s="19"/>
      <c r="I21" s="3">
        <v>19</v>
      </c>
      <c r="J21" s="2">
        <v>20</v>
      </c>
    </row>
    <row r="22" spans="1:13">
      <c r="A22" s="20"/>
      <c r="B22" s="20"/>
      <c r="C22" s="21" t="s">
        <v>21</v>
      </c>
      <c r="D22" s="22">
        <f>(E17)/30</f>
        <v>8500</v>
      </c>
      <c r="E22" s="19" t="s">
        <v>22</v>
      </c>
      <c r="I22" s="3">
        <v>20</v>
      </c>
      <c r="J22" s="2">
        <v>20</v>
      </c>
      <c r="K22" s="1"/>
      <c r="L22" s="18"/>
      <c r="M22" s="18"/>
    </row>
    <row r="23" spans="1:13">
      <c r="A23" s="20"/>
      <c r="B23" s="20"/>
      <c r="C23" s="21" t="s">
        <v>19</v>
      </c>
      <c r="D23" s="22">
        <f>(E17)/4</f>
        <v>63750</v>
      </c>
      <c r="E23" s="19"/>
      <c r="I23" s="3">
        <v>21</v>
      </c>
      <c r="J23" s="2">
        <f>1256+20</f>
        <v>1276</v>
      </c>
    </row>
    <row r="24" spans="1:13">
      <c r="A24" s="20"/>
      <c r="B24" s="20"/>
      <c r="C24" s="21" t="s">
        <v>20</v>
      </c>
      <c r="D24" s="22">
        <f>(E17)</f>
        <v>255000</v>
      </c>
      <c r="E24" s="19"/>
      <c r="I24" s="3">
        <v>22</v>
      </c>
      <c r="J24" s="2">
        <v>20</v>
      </c>
    </row>
    <row r="25" spans="1:13">
      <c r="I25" s="3">
        <v>23</v>
      </c>
      <c r="J25" s="2">
        <v>20</v>
      </c>
    </row>
    <row r="26" spans="1:13">
      <c r="I26" s="3">
        <v>24</v>
      </c>
      <c r="J26" s="2">
        <v>20</v>
      </c>
    </row>
    <row r="27" spans="1:13">
      <c r="A27" s="3" t="s">
        <v>23</v>
      </c>
      <c r="B27" s="12" t="s">
        <v>17</v>
      </c>
      <c r="C27" s="12" t="s">
        <v>31</v>
      </c>
      <c r="D27" s="12" t="s">
        <v>19</v>
      </c>
      <c r="E27" s="12" t="s">
        <v>32</v>
      </c>
      <c r="F27" s="12" t="s">
        <v>20</v>
      </c>
      <c r="G27" s="12" t="s">
        <v>33</v>
      </c>
      <c r="I27" s="3">
        <v>25</v>
      </c>
      <c r="J27" s="2">
        <v>20</v>
      </c>
    </row>
    <row r="28" spans="1:13">
      <c r="B28" s="3" t="s">
        <v>24</v>
      </c>
      <c r="C28" s="3" t="s">
        <v>1</v>
      </c>
      <c r="D28" s="3" t="s">
        <v>24</v>
      </c>
      <c r="E28" s="3" t="s">
        <v>1</v>
      </c>
      <c r="F28" s="3" t="s">
        <v>24</v>
      </c>
      <c r="G28" s="3" t="s">
        <v>1</v>
      </c>
      <c r="I28" s="3">
        <v>26</v>
      </c>
      <c r="J28" s="2">
        <v>20</v>
      </c>
    </row>
    <row r="29" spans="1:13">
      <c r="A29" s="1" t="s">
        <v>25</v>
      </c>
      <c r="B29" s="1" t="s">
        <v>26</v>
      </c>
      <c r="C29" s="3" t="s">
        <v>26</v>
      </c>
      <c r="D29" s="3">
        <v>2750</v>
      </c>
      <c r="E29" s="13">
        <f>D29*B3*3</f>
        <v>53625</v>
      </c>
      <c r="F29" s="3">
        <f>2750*4</f>
        <v>11000</v>
      </c>
      <c r="G29" s="13">
        <f>F29*B3*3</f>
        <v>214500</v>
      </c>
      <c r="I29" s="3">
        <v>27</v>
      </c>
      <c r="J29" s="2">
        <v>20</v>
      </c>
    </row>
    <row r="30" spans="1:13">
      <c r="A30" s="1" t="s">
        <v>8</v>
      </c>
      <c r="B30" s="15">
        <v>10000</v>
      </c>
      <c r="C30" s="13">
        <f>B30*B4</f>
        <v>20</v>
      </c>
      <c r="D30" s="3">
        <v>70000</v>
      </c>
      <c r="E30" s="13">
        <f>D30*B4</f>
        <v>140</v>
      </c>
      <c r="F30" s="3">
        <f>10000*30</f>
        <v>300000</v>
      </c>
      <c r="G30" s="13">
        <f>F30*B4</f>
        <v>600</v>
      </c>
      <c r="I30" s="3">
        <v>28</v>
      </c>
      <c r="J30" s="2">
        <f>1256+20</f>
        <v>1276</v>
      </c>
    </row>
    <row r="31" spans="1:13">
      <c r="A31" s="1"/>
      <c r="B31" s="1"/>
      <c r="I31" s="3">
        <v>29</v>
      </c>
      <c r="J31" s="2">
        <v>20</v>
      </c>
    </row>
    <row r="32" spans="1:13">
      <c r="A32" s="3" t="s">
        <v>27</v>
      </c>
      <c r="B32" s="12" t="s">
        <v>17</v>
      </c>
      <c r="C32" s="12" t="s">
        <v>31</v>
      </c>
      <c r="D32" s="12" t="s">
        <v>19</v>
      </c>
      <c r="E32" s="12" t="s">
        <v>32</v>
      </c>
      <c r="F32" s="12" t="s">
        <v>20</v>
      </c>
      <c r="G32" s="12" t="s">
        <v>33</v>
      </c>
      <c r="I32" s="3">
        <v>30</v>
      </c>
      <c r="J32" s="2">
        <v>-39000</v>
      </c>
    </row>
    <row r="33" spans="1:10">
      <c r="B33" s="3" t="s">
        <v>28</v>
      </c>
      <c r="C33" s="3" t="s">
        <v>1</v>
      </c>
      <c r="D33" s="3" t="s">
        <v>28</v>
      </c>
      <c r="E33" s="3" t="s">
        <v>1</v>
      </c>
      <c r="F33" s="3" t="s">
        <v>28</v>
      </c>
      <c r="G33" s="3" t="s">
        <v>1</v>
      </c>
    </row>
    <row r="34" spans="1:10">
      <c r="A34" s="1" t="s">
        <v>10</v>
      </c>
      <c r="B34" s="16"/>
      <c r="C34" s="13"/>
      <c r="D34" s="3">
        <v>10000</v>
      </c>
      <c r="E34" s="13">
        <f>D34*B5</f>
        <v>25000</v>
      </c>
      <c r="F34" s="3">
        <f>4*10000</f>
        <v>40000</v>
      </c>
      <c r="G34" s="13">
        <f>F34*B5</f>
        <v>100000</v>
      </c>
      <c r="I34" s="3" t="s">
        <v>29</v>
      </c>
      <c r="J34" s="3" t="s">
        <v>31</v>
      </c>
    </row>
    <row r="35" spans="1:10">
      <c r="A35" s="1" t="s">
        <v>11</v>
      </c>
      <c r="B35" s="3" t="s">
        <v>26</v>
      </c>
      <c r="C35" s="3" t="s">
        <v>26</v>
      </c>
      <c r="D35" s="3">
        <v>2750</v>
      </c>
      <c r="E35" s="13">
        <f>D35*B6</f>
        <v>27500</v>
      </c>
      <c r="F35" s="3">
        <f>2750*4</f>
        <v>11000</v>
      </c>
      <c r="G35" s="13">
        <f>B6*F35</f>
        <v>110000</v>
      </c>
      <c r="I35" s="3">
        <v>1</v>
      </c>
      <c r="J35" s="17">
        <v>1265</v>
      </c>
    </row>
    <row r="36" spans="1:10">
      <c r="A36" s="1" t="s">
        <v>12</v>
      </c>
      <c r="C36" s="13"/>
      <c r="F36" s="3">
        <v>30</v>
      </c>
      <c r="G36" s="13">
        <f>F36*B7</f>
        <v>45000</v>
      </c>
      <c r="I36" s="3">
        <v>2</v>
      </c>
      <c r="J36" s="17">
        <v>1265</v>
      </c>
    </row>
    <row r="37" spans="1:10">
      <c r="I37" s="3">
        <v>3</v>
      </c>
      <c r="J37" s="17">
        <v>1265</v>
      </c>
    </row>
    <row r="38" spans="1:10">
      <c r="A38" s="23" t="s">
        <v>30</v>
      </c>
      <c r="B38" s="21" t="s">
        <v>17</v>
      </c>
      <c r="C38" s="24">
        <f>(C30)</f>
        <v>20</v>
      </c>
      <c r="D38" s="25">
        <f>(C30-0)/C30</f>
        <v>1</v>
      </c>
      <c r="I38" s="3">
        <v>4</v>
      </c>
      <c r="J38" s="17">
        <v>1265</v>
      </c>
    </row>
    <row r="39" spans="1:10">
      <c r="A39" s="23"/>
      <c r="B39" s="21" t="s">
        <v>19</v>
      </c>
      <c r="C39" s="24">
        <f>(E29+E30)-(E34+E35)</f>
        <v>1265</v>
      </c>
      <c r="D39" s="25">
        <f>(E29+E30-(E34+E35))/(E29+E30)</f>
        <v>2.3528317678787315E-2</v>
      </c>
    </row>
    <row r="40" spans="1:10">
      <c r="A40" s="23"/>
      <c r="B40" s="21" t="s">
        <v>20</v>
      </c>
      <c r="C40" s="24">
        <f>(G29+G30)-(G34+G35+G36)</f>
        <v>-39900</v>
      </c>
      <c r="D40" s="26">
        <f>((G29+G30)-(G34+G35+G36))/(G29+G30)</f>
        <v>-0.18549511854951187</v>
      </c>
      <c r="I40" s="3" t="s">
        <v>20</v>
      </c>
      <c r="J40" s="3" t="s">
        <v>31</v>
      </c>
    </row>
    <row r="41" spans="1:10">
      <c r="I41" s="3">
        <v>1</v>
      </c>
      <c r="J41" s="2">
        <v>-39000</v>
      </c>
    </row>
  </sheetData>
  <mergeCells count="5">
    <mergeCell ref="L22:M22"/>
    <mergeCell ref="A19:B24"/>
    <mergeCell ref="E19:E21"/>
    <mergeCell ref="E22:E24"/>
    <mergeCell ref="A38:A40"/>
  </mergeCells>
  <pageMargins left="0.7" right="0.7" top="0.75" bottom="0.75" header="0.3" footer="0.3"/>
  <pageSetup paperSize="9" orientation="portrait" r:id="rId1"/>
  <ignoredErrors>
    <ignoredError sqref="D3" calculatedColumn="1"/>
    <ignoredError sqref="G35" formula="1"/>
  </ignoredErrors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2015-10-04T14:50:46Z</dcterms:modified>
</cp:coreProperties>
</file>