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ssdcu-my.sharepoint.com/personal/emma_flynn56_mail_dcu_ie/Documents/"/>
    </mc:Choice>
  </mc:AlternateContent>
  <xr:revisionPtr revIDLastSave="344" documentId="8_{BF71D6B3-1C45-489B-BCA0-595DA301C56C}" xr6:coauthVersionLast="47" xr6:coauthVersionMax="47" xr10:uidLastSave="{E17182D8-477A-48D9-907E-AD252915EC6A}"/>
  <bookViews>
    <workbookView xWindow="-110" yWindow="-110" windowWidth="19420" windowHeight="10300" activeTab="1" xr2:uid="{00000000-000D-0000-FFFF-FFFF00000000}"/>
  </bookViews>
  <sheets>
    <sheet name="Sheet1" sheetId="1" r:id="rId1"/>
    <sheet name="Questions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2" l="1"/>
  <c r="B78" i="2"/>
  <c r="B75" i="2"/>
  <c r="B62" i="2"/>
  <c r="B63" i="2"/>
  <c r="B64" i="2"/>
  <c r="B65" i="2"/>
  <c r="B66" i="2"/>
  <c r="B67" i="2"/>
  <c r="B68" i="2"/>
  <c r="B69" i="2"/>
  <c r="B70" i="2"/>
  <c r="B71" i="2"/>
  <c r="B61" i="2"/>
  <c r="G67" i="2"/>
  <c r="B54" i="2"/>
  <c r="B47" i="2"/>
  <c r="B49" i="2"/>
  <c r="B50" i="2"/>
  <c r="B51" i="2"/>
  <c r="B52" i="2"/>
  <c r="B48" i="2"/>
  <c r="B30" i="2"/>
  <c r="B32" i="2"/>
  <c r="B33" i="2"/>
  <c r="B34" i="2"/>
  <c r="B35" i="2"/>
  <c r="B36" i="2"/>
  <c r="B37" i="2"/>
  <c r="B38" i="2"/>
  <c r="B39" i="2"/>
  <c r="B40" i="2"/>
  <c r="B31" i="2"/>
  <c r="P14" i="2"/>
  <c r="B18" i="2"/>
  <c r="B15" i="2"/>
  <c r="B9" i="2"/>
  <c r="B12" i="2" s="1"/>
  <c r="B6" i="2"/>
  <c r="P17" i="2"/>
  <c r="P16" i="2"/>
  <c r="P15" i="2"/>
  <c r="A10" i="1"/>
  <c r="B10" i="1" s="1"/>
  <c r="C10" i="1" s="1"/>
  <c r="B21" i="2" l="1"/>
  <c r="F10" i="1"/>
  <c r="G10" i="1" s="1"/>
  <c r="D10" i="1"/>
  <c r="E10" i="1"/>
</calcChain>
</file>

<file path=xl/sharedStrings.xml><?xml version="1.0" encoding="utf-8"?>
<sst xmlns="http://schemas.openxmlformats.org/spreadsheetml/2006/main" count="130" uniqueCount="117">
  <si>
    <t>PLEASE ENTER YOUR STUDENT NUMBER IN THE BOX BELOW</t>
  </si>
  <si>
    <t>The parameters for the probability assignment will appear in Row 10</t>
  </si>
  <si>
    <t>Student Number:</t>
  </si>
  <si>
    <t>YOUR PARAMETERS FOR THE PROBABILITY EXERCISE ARE</t>
  </si>
  <si>
    <t>Z</t>
  </si>
  <si>
    <t>Y</t>
  </si>
  <si>
    <t>X</t>
  </si>
  <si>
    <t>W</t>
  </si>
  <si>
    <t>V</t>
  </si>
  <si>
    <t>U</t>
  </si>
  <si>
    <t>T</t>
  </si>
  <si>
    <t>A.BASIC PROBABILITY</t>
  </si>
  <si>
    <t>i.</t>
  </si>
  <si>
    <t>1-p(z)</t>
  </si>
  <si>
    <t>ii.</t>
  </si>
  <si>
    <t>p(z)*p(y)</t>
  </si>
  <si>
    <t>iii.</t>
  </si>
  <si>
    <t>p(z)+p(y)-p(z and y)</t>
  </si>
  <si>
    <t>iv.</t>
  </si>
  <si>
    <t>vi.</t>
  </si>
  <si>
    <t>ABCD</t>
  </si>
  <si>
    <t>p(z)*p(y)*(x)</t>
  </si>
  <si>
    <t>abc</t>
  </si>
  <si>
    <t>abd</t>
  </si>
  <si>
    <t>v.</t>
  </si>
  <si>
    <t>bcd</t>
  </si>
  <si>
    <t>p(z)+p(v)-p(z and w)</t>
  </si>
  <si>
    <t>acd</t>
  </si>
  <si>
    <t>p(abc)+p(abd)+p(bcd)+p(acd)</t>
  </si>
  <si>
    <t>B. BINOMIAL PROBABLITY DISCTRIBUTION</t>
  </si>
  <si>
    <t>trials -factory A</t>
  </si>
  <si>
    <t>Machine no.</t>
  </si>
  <si>
    <t>probablity of factory A machine needing maintenance</t>
  </si>
  <si>
    <t>p(0 machines)</t>
  </si>
  <si>
    <t>p(1 machine)</t>
  </si>
  <si>
    <t>p(2 machines)</t>
  </si>
  <si>
    <t>p(3 machines)</t>
  </si>
  <si>
    <t>p(4 machines)</t>
  </si>
  <si>
    <t>p(5 machines)</t>
  </si>
  <si>
    <t>p(6 machines)</t>
  </si>
  <si>
    <t>p(7 machines)</t>
  </si>
  <si>
    <t>p(8 machines)</t>
  </si>
  <si>
    <t>p(9 machines)</t>
  </si>
  <si>
    <t>p(10 machines)</t>
  </si>
  <si>
    <t>trials -factory B</t>
  </si>
  <si>
    <t>probablity of factory B machine needing maintenance</t>
  </si>
  <si>
    <t>probablity of less than 2 machines needing maintenance</t>
  </si>
  <si>
    <t>C. POISSON DISTRIBUTION</t>
  </si>
  <si>
    <t>no. of daily breakdowns</t>
  </si>
  <si>
    <t>frequency</t>
  </si>
  <si>
    <t>average breakdowns</t>
  </si>
  <si>
    <t>0 breakdowns</t>
  </si>
  <si>
    <t>1 breakdown</t>
  </si>
  <si>
    <t>2 breakdowns</t>
  </si>
  <si>
    <t>3 brekadowns</t>
  </si>
  <si>
    <t>4 breakdowns</t>
  </si>
  <si>
    <t>5 breakdowns</t>
  </si>
  <si>
    <t>6 breakdowns</t>
  </si>
  <si>
    <t>TOTAL</t>
  </si>
  <si>
    <t>7 breakdowns</t>
  </si>
  <si>
    <t>8 breakdowns</t>
  </si>
  <si>
    <t>9 breakdowns</t>
  </si>
  <si>
    <t>10 breakdowns</t>
  </si>
  <si>
    <t>probablity of more than 5 breakdowns</t>
  </si>
  <si>
    <t>probablity of more than 10 breakdowns in 1 day</t>
  </si>
  <si>
    <t>probablity of more than 10 breakdowns in 3 days</t>
  </si>
  <si>
    <t>b)	Comment on the accuracy of these results and check any assumptions made.</t>
  </si>
  <si>
    <t>PROBABILITY ASSIGNMENT</t>
  </si>
  <si>
    <t>(a) Basic Probability</t>
  </si>
  <si>
    <t>A sales team have demonstrated their software system to 4 potential clients (A,B,C,D). Based on feedback and past data they have worked out the probability of making a sale to each of these clients</t>
  </si>
  <si>
    <t xml:space="preserve">  </t>
  </si>
  <si>
    <r>
      <t xml:space="preserve">Sell to Client A:   </t>
    </r>
    <r>
      <rPr>
        <sz val="11"/>
        <color rgb="FF0070C0"/>
        <rFont val="Calibri"/>
        <family val="2"/>
        <scheme val="minor"/>
      </rPr>
      <t xml:space="preserve">Z  </t>
    </r>
  </si>
  <si>
    <r>
      <t xml:space="preserve">Sell to Client B:   </t>
    </r>
    <r>
      <rPr>
        <sz val="11"/>
        <color rgb="FF0070C0"/>
        <rFont val="Calibri"/>
        <family val="2"/>
        <scheme val="minor"/>
      </rPr>
      <t>Y</t>
    </r>
  </si>
  <si>
    <r>
      <t xml:space="preserve">Sell to Client C:   </t>
    </r>
    <r>
      <rPr>
        <sz val="11"/>
        <color rgb="FF0070C0"/>
        <rFont val="Calibri"/>
        <family val="2"/>
        <scheme val="minor"/>
      </rPr>
      <t>X</t>
    </r>
  </si>
  <si>
    <t>Clients A, B and C are independent of each other.</t>
  </si>
  <si>
    <r>
      <t xml:space="preserve">Client D is in the same industry as Client A and they believe that if they sell to Client A the probability they sell to client D will equal to </t>
    </r>
    <r>
      <rPr>
        <sz val="11"/>
        <color rgb="FF0070C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, but conversely if they don’t sell to Client A the probability they sell to client D will reduce to </t>
    </r>
    <r>
      <rPr>
        <sz val="11"/>
        <color rgb="FF0070C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.</t>
    </r>
  </si>
  <si>
    <t>Clients D, B and C are independent of each other.</t>
  </si>
  <si>
    <r>
      <t>(V, W, X, Y and Z)</t>
    </r>
    <r>
      <rPr>
        <b/>
        <i/>
        <sz val="11"/>
        <color theme="1"/>
        <rFont val="Calibri"/>
        <family val="2"/>
        <scheme val="minor"/>
      </rPr>
      <t xml:space="preserve"> can be found on the Probability Parameters Sheet on LOOP.</t>
    </r>
  </si>
  <si>
    <t>Using MS EXCEL, find the probability of</t>
  </si>
  <si>
    <r>
      <t>(i)</t>
    </r>
    <r>
      <rPr>
        <sz val="7"/>
        <color rgb="FF0070C0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not selling to Client A</t>
    </r>
  </si>
  <si>
    <t>(Loop 1)</t>
  </si>
  <si>
    <r>
      <t>(ii)</t>
    </r>
    <r>
      <rPr>
        <sz val="7"/>
        <color rgb="FF0070C0"/>
        <rFont val="Times New Roman"/>
        <family val="1"/>
      </rPr>
      <t xml:space="preserve">                </t>
    </r>
    <r>
      <rPr>
        <sz val="11"/>
        <color theme="1"/>
        <rFont val="Calibri"/>
        <family val="2"/>
        <scheme val="minor"/>
      </rPr>
      <t>selling to Clients A and B</t>
    </r>
  </si>
  <si>
    <t>(Loop 2)</t>
  </si>
  <si>
    <r>
      <t>(iii)</t>
    </r>
    <r>
      <rPr>
        <sz val="7"/>
        <color rgb="FF0070C0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selling to Clients A or B</t>
    </r>
  </si>
  <si>
    <t>(Loop 3)</t>
  </si>
  <si>
    <r>
      <t>(iv)</t>
    </r>
    <r>
      <rPr>
        <sz val="7"/>
        <color rgb="FF0070C0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selling to Clients A and B and C</t>
    </r>
  </si>
  <si>
    <t>(Loop 4)</t>
  </si>
  <si>
    <r>
      <t>(v)</t>
    </r>
    <r>
      <rPr>
        <sz val="7"/>
        <color rgb="FF0070C0"/>
        <rFont val="Times New Roman"/>
        <family val="1"/>
      </rPr>
      <t xml:space="preserve">                 </t>
    </r>
    <r>
      <rPr>
        <sz val="11"/>
        <color theme="1"/>
        <rFont val="Calibri"/>
        <family val="2"/>
        <scheme val="minor"/>
      </rPr>
      <t>selling to Clients A or D</t>
    </r>
  </si>
  <si>
    <t>(Loop 5)</t>
  </si>
  <si>
    <r>
      <t>(vi)</t>
    </r>
    <r>
      <rPr>
        <sz val="7"/>
        <color rgb="FF0070C0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selling to exactly 3 Clients</t>
    </r>
  </si>
  <si>
    <t>(Loop 6)</t>
  </si>
  <si>
    <r>
      <t>(vii)</t>
    </r>
    <r>
      <rPr>
        <sz val="7"/>
        <color rgb="FF0070C0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 xml:space="preserve">selling to Client A or Client B or Client C or Client D </t>
    </r>
  </si>
  <si>
    <r>
      <t xml:space="preserve">                             </t>
    </r>
    <r>
      <rPr>
        <sz val="11"/>
        <color rgb="FF0070C0"/>
        <rFont val="Calibri"/>
        <family val="2"/>
        <scheme val="minor"/>
      </rPr>
      <t>(Loop 7)</t>
    </r>
  </si>
  <si>
    <t>(b) Binomial Probability Distribution</t>
  </si>
  <si>
    <r>
      <t xml:space="preserve">A company have 10 machines in Factory A and 5 machines in Factory B. The probability that an individual machine in Factory A needs maintenance in a week is equal to </t>
    </r>
    <r>
      <rPr>
        <sz val="11"/>
        <color rgb="FF0070C0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 xml:space="preserve">(same probability for all ten). The probability that an individual machine in Factory B needs maintenance in a week is equal to </t>
    </r>
    <r>
      <rPr>
        <sz val="11"/>
        <color rgb="FF0070C0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(same probability for all ten).</t>
    </r>
  </si>
  <si>
    <r>
      <t>(T and U)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can be found on the Probability Parameters Sheet on LOOP.</t>
    </r>
  </si>
  <si>
    <t>Using MS EXCEL</t>
  </si>
  <si>
    <r>
      <t>(i)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What is the probability that 0 machines in Factory A need maintenance in a week?</t>
    </r>
  </si>
  <si>
    <t>(Loop 8)</t>
  </si>
  <si>
    <r>
      <t>(ii)</t>
    </r>
    <r>
      <rPr>
        <sz val="7"/>
        <color theme="1"/>
        <rFont val="Times New Roman"/>
        <family val="1"/>
      </rPr>
      <t xml:space="preserve">                </t>
    </r>
    <r>
      <rPr>
        <sz val="11"/>
        <color theme="1"/>
        <rFont val="Calibri"/>
        <family val="2"/>
        <scheme val="minor"/>
      </rPr>
      <t>What is the probability that less than 2 machines in Factory B need maintenance in a week?</t>
    </r>
  </si>
  <si>
    <t>(Loop 9)</t>
  </si>
  <si>
    <r>
      <t>(iii)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What is the probability that more than 2 of the companys’ machines need maintenance in a week?</t>
    </r>
  </si>
  <si>
    <t>(Loop 10)</t>
  </si>
  <si>
    <t>What assumption do you need to make to answer these questions?</t>
  </si>
  <si>
    <t>(c) Poisson Distribution</t>
  </si>
  <si>
    <t xml:space="preserve">An IT service company provide system breakdowns service to a large number of customers. To aid the management of their technicians’ workload they have collected the following data on systems breakdowns for the last 200 days. </t>
  </si>
  <si>
    <t>Number of daily Breakdowns</t>
  </si>
  <si>
    <t>Frequency</t>
  </si>
  <si>
    <t xml:space="preserve">They believe that this data follows a Poisson Distribution. </t>
  </si>
  <si>
    <r>
      <t>a)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In MS EXCEL, using this assumption, calculate the following probabilities.</t>
    </r>
  </si>
  <si>
    <t>i) Probability of 0 breakdowns in a single day</t>
  </si>
  <si>
    <t>(Loop 11)</t>
  </si>
  <si>
    <t>ii) Probability of more than 5 breakdowns in a single day</t>
  </si>
  <si>
    <t>(Loop 12)</t>
  </si>
  <si>
    <t xml:space="preserve">iii) Probability of more than 10 breakdowns in 3 days </t>
  </si>
  <si>
    <t>(Loop 13)</t>
  </si>
  <si>
    <t>Comment on the accuracy of these results and check any assumptions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</si>
</sst>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7"/>
      <color rgb="FF0070C0"/>
      <name val="Times New Roman"/>
      <family val="1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indent="7"/>
    </xf>
    <xf numFmtId="0" fontId="0" fillId="0" borderId="0" xfId="0" applyAlignment="1">
      <alignment horizontal="left" vertical="center" indent="7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4"/>
    </xf>
    <xf numFmtId="0" fontId="12" fillId="0" borderId="0" xfId="0" applyFont="1"/>
    <xf numFmtId="0" fontId="12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83</xdr:row>
      <xdr:rowOff>0</xdr:rowOff>
    </xdr:from>
    <xdr:to>
      <xdr:col>0</xdr:col>
      <xdr:colOff>4933950</xdr:colOff>
      <xdr:row>90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365ABE-0D51-466C-BFF6-D635E156E4B6}"/>
            </a:ext>
          </a:extLst>
        </xdr:cNvPr>
        <xdr:cNvSpPr/>
      </xdr:nvSpPr>
      <xdr:spPr>
        <a:xfrm>
          <a:off x="238125" y="15240000"/>
          <a:ext cx="4695825" cy="133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I assume from these results, that they were fair tests with no bias. I assume all the variables are independent from each other from these results. I believe that the larger the number of trials, the more accurate the Poisson Distribution would become.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4" sqref="C4"/>
    </sheetView>
  </sheetViews>
  <sheetFormatPr defaultRowHeight="14.5" x14ac:dyDescent="0.35"/>
  <cols>
    <col min="3" max="3" width="10.81640625" customWidth="1"/>
    <col min="251" max="251" width="13.453125" customWidth="1"/>
    <col min="252" max="252" width="14.54296875" customWidth="1"/>
    <col min="254" max="254" width="5.81640625" customWidth="1"/>
    <col min="255" max="255" width="32.1796875" customWidth="1"/>
    <col min="257" max="257" width="7.26953125" customWidth="1"/>
    <col min="507" max="507" width="13.453125" customWidth="1"/>
    <col min="508" max="508" width="14.54296875" customWidth="1"/>
    <col min="510" max="510" width="5.81640625" customWidth="1"/>
    <col min="511" max="511" width="32.1796875" customWidth="1"/>
    <col min="513" max="513" width="7.26953125" customWidth="1"/>
    <col min="763" max="763" width="13.453125" customWidth="1"/>
    <col min="764" max="764" width="14.54296875" customWidth="1"/>
    <col min="766" max="766" width="5.81640625" customWidth="1"/>
    <col min="767" max="767" width="32.1796875" customWidth="1"/>
    <col min="769" max="769" width="7.26953125" customWidth="1"/>
    <col min="1019" max="1019" width="13.453125" customWidth="1"/>
    <col min="1020" max="1020" width="14.54296875" customWidth="1"/>
    <col min="1022" max="1022" width="5.81640625" customWidth="1"/>
    <col min="1023" max="1023" width="32.1796875" customWidth="1"/>
    <col min="1025" max="1025" width="7.26953125" customWidth="1"/>
    <col min="1275" max="1275" width="13.453125" customWidth="1"/>
    <col min="1276" max="1276" width="14.54296875" customWidth="1"/>
    <col min="1278" max="1278" width="5.81640625" customWidth="1"/>
    <col min="1279" max="1279" width="32.1796875" customWidth="1"/>
    <col min="1281" max="1281" width="7.26953125" customWidth="1"/>
    <col min="1531" max="1531" width="13.453125" customWidth="1"/>
    <col min="1532" max="1532" width="14.54296875" customWidth="1"/>
    <col min="1534" max="1534" width="5.81640625" customWidth="1"/>
    <col min="1535" max="1535" width="32.1796875" customWidth="1"/>
    <col min="1537" max="1537" width="7.26953125" customWidth="1"/>
    <col min="1787" max="1787" width="13.453125" customWidth="1"/>
    <col min="1788" max="1788" width="14.54296875" customWidth="1"/>
    <col min="1790" max="1790" width="5.81640625" customWidth="1"/>
    <col min="1791" max="1791" width="32.1796875" customWidth="1"/>
    <col min="1793" max="1793" width="7.26953125" customWidth="1"/>
    <col min="2043" max="2043" width="13.453125" customWidth="1"/>
    <col min="2044" max="2044" width="14.54296875" customWidth="1"/>
    <col min="2046" max="2046" width="5.81640625" customWidth="1"/>
    <col min="2047" max="2047" width="32.1796875" customWidth="1"/>
    <col min="2049" max="2049" width="7.26953125" customWidth="1"/>
    <col min="2299" max="2299" width="13.453125" customWidth="1"/>
    <col min="2300" max="2300" width="14.54296875" customWidth="1"/>
    <col min="2302" max="2302" width="5.81640625" customWidth="1"/>
    <col min="2303" max="2303" width="32.1796875" customWidth="1"/>
    <col min="2305" max="2305" width="7.26953125" customWidth="1"/>
    <col min="2555" max="2555" width="13.453125" customWidth="1"/>
    <col min="2556" max="2556" width="14.54296875" customWidth="1"/>
    <col min="2558" max="2558" width="5.81640625" customWidth="1"/>
    <col min="2559" max="2559" width="32.1796875" customWidth="1"/>
    <col min="2561" max="2561" width="7.26953125" customWidth="1"/>
    <col min="2811" max="2811" width="13.453125" customWidth="1"/>
    <col min="2812" max="2812" width="14.54296875" customWidth="1"/>
    <col min="2814" max="2814" width="5.81640625" customWidth="1"/>
    <col min="2815" max="2815" width="32.1796875" customWidth="1"/>
    <col min="2817" max="2817" width="7.26953125" customWidth="1"/>
    <col min="3067" max="3067" width="13.453125" customWidth="1"/>
    <col min="3068" max="3068" width="14.54296875" customWidth="1"/>
    <col min="3070" max="3070" width="5.81640625" customWidth="1"/>
    <col min="3071" max="3071" width="32.1796875" customWidth="1"/>
    <col min="3073" max="3073" width="7.26953125" customWidth="1"/>
    <col min="3323" max="3323" width="13.453125" customWidth="1"/>
    <col min="3324" max="3324" width="14.54296875" customWidth="1"/>
    <col min="3326" max="3326" width="5.81640625" customWidth="1"/>
    <col min="3327" max="3327" width="32.1796875" customWidth="1"/>
    <col min="3329" max="3329" width="7.26953125" customWidth="1"/>
    <col min="3579" max="3579" width="13.453125" customWidth="1"/>
    <col min="3580" max="3580" width="14.54296875" customWidth="1"/>
    <col min="3582" max="3582" width="5.81640625" customWidth="1"/>
    <col min="3583" max="3583" width="32.1796875" customWidth="1"/>
    <col min="3585" max="3585" width="7.26953125" customWidth="1"/>
    <col min="3835" max="3835" width="13.453125" customWidth="1"/>
    <col min="3836" max="3836" width="14.54296875" customWidth="1"/>
    <col min="3838" max="3838" width="5.81640625" customWidth="1"/>
    <col min="3839" max="3839" width="32.1796875" customWidth="1"/>
    <col min="3841" max="3841" width="7.26953125" customWidth="1"/>
    <col min="4091" max="4091" width="13.453125" customWidth="1"/>
    <col min="4092" max="4092" width="14.54296875" customWidth="1"/>
    <col min="4094" max="4094" width="5.81640625" customWidth="1"/>
    <col min="4095" max="4095" width="32.1796875" customWidth="1"/>
    <col min="4097" max="4097" width="7.26953125" customWidth="1"/>
    <col min="4347" max="4347" width="13.453125" customWidth="1"/>
    <col min="4348" max="4348" width="14.54296875" customWidth="1"/>
    <col min="4350" max="4350" width="5.81640625" customWidth="1"/>
    <col min="4351" max="4351" width="32.1796875" customWidth="1"/>
    <col min="4353" max="4353" width="7.26953125" customWidth="1"/>
    <col min="4603" max="4603" width="13.453125" customWidth="1"/>
    <col min="4604" max="4604" width="14.54296875" customWidth="1"/>
    <col min="4606" max="4606" width="5.81640625" customWidth="1"/>
    <col min="4607" max="4607" width="32.1796875" customWidth="1"/>
    <col min="4609" max="4609" width="7.26953125" customWidth="1"/>
    <col min="4859" max="4859" width="13.453125" customWidth="1"/>
    <col min="4860" max="4860" width="14.54296875" customWidth="1"/>
    <col min="4862" max="4862" width="5.81640625" customWidth="1"/>
    <col min="4863" max="4863" width="32.1796875" customWidth="1"/>
    <col min="4865" max="4865" width="7.26953125" customWidth="1"/>
    <col min="5115" max="5115" width="13.453125" customWidth="1"/>
    <col min="5116" max="5116" width="14.54296875" customWidth="1"/>
    <col min="5118" max="5118" width="5.81640625" customWidth="1"/>
    <col min="5119" max="5119" width="32.1796875" customWidth="1"/>
    <col min="5121" max="5121" width="7.26953125" customWidth="1"/>
    <col min="5371" max="5371" width="13.453125" customWidth="1"/>
    <col min="5372" max="5372" width="14.54296875" customWidth="1"/>
    <col min="5374" max="5374" width="5.81640625" customWidth="1"/>
    <col min="5375" max="5375" width="32.1796875" customWidth="1"/>
    <col min="5377" max="5377" width="7.26953125" customWidth="1"/>
    <col min="5627" max="5627" width="13.453125" customWidth="1"/>
    <col min="5628" max="5628" width="14.54296875" customWidth="1"/>
    <col min="5630" max="5630" width="5.81640625" customWidth="1"/>
    <col min="5631" max="5631" width="32.1796875" customWidth="1"/>
    <col min="5633" max="5633" width="7.26953125" customWidth="1"/>
    <col min="5883" max="5883" width="13.453125" customWidth="1"/>
    <col min="5884" max="5884" width="14.54296875" customWidth="1"/>
    <col min="5886" max="5886" width="5.81640625" customWidth="1"/>
    <col min="5887" max="5887" width="32.1796875" customWidth="1"/>
    <col min="5889" max="5889" width="7.26953125" customWidth="1"/>
    <col min="6139" max="6139" width="13.453125" customWidth="1"/>
    <col min="6140" max="6140" width="14.54296875" customWidth="1"/>
    <col min="6142" max="6142" width="5.81640625" customWidth="1"/>
    <col min="6143" max="6143" width="32.1796875" customWidth="1"/>
    <col min="6145" max="6145" width="7.26953125" customWidth="1"/>
    <col min="6395" max="6395" width="13.453125" customWidth="1"/>
    <col min="6396" max="6396" width="14.54296875" customWidth="1"/>
    <col min="6398" max="6398" width="5.81640625" customWidth="1"/>
    <col min="6399" max="6399" width="32.1796875" customWidth="1"/>
    <col min="6401" max="6401" width="7.26953125" customWidth="1"/>
    <col min="6651" max="6651" width="13.453125" customWidth="1"/>
    <col min="6652" max="6652" width="14.54296875" customWidth="1"/>
    <col min="6654" max="6654" width="5.81640625" customWidth="1"/>
    <col min="6655" max="6655" width="32.1796875" customWidth="1"/>
    <col min="6657" max="6657" width="7.26953125" customWidth="1"/>
    <col min="6907" max="6907" width="13.453125" customWidth="1"/>
    <col min="6908" max="6908" width="14.54296875" customWidth="1"/>
    <col min="6910" max="6910" width="5.81640625" customWidth="1"/>
    <col min="6911" max="6911" width="32.1796875" customWidth="1"/>
    <col min="6913" max="6913" width="7.26953125" customWidth="1"/>
    <col min="7163" max="7163" width="13.453125" customWidth="1"/>
    <col min="7164" max="7164" width="14.54296875" customWidth="1"/>
    <col min="7166" max="7166" width="5.81640625" customWidth="1"/>
    <col min="7167" max="7167" width="32.1796875" customWidth="1"/>
    <col min="7169" max="7169" width="7.26953125" customWidth="1"/>
    <col min="7419" max="7419" width="13.453125" customWidth="1"/>
    <col min="7420" max="7420" width="14.54296875" customWidth="1"/>
    <col min="7422" max="7422" width="5.81640625" customWidth="1"/>
    <col min="7423" max="7423" width="32.1796875" customWidth="1"/>
    <col min="7425" max="7425" width="7.26953125" customWidth="1"/>
    <col min="7675" max="7675" width="13.453125" customWidth="1"/>
    <col min="7676" max="7676" width="14.54296875" customWidth="1"/>
    <col min="7678" max="7678" width="5.81640625" customWidth="1"/>
    <col min="7679" max="7679" width="32.1796875" customWidth="1"/>
    <col min="7681" max="7681" width="7.26953125" customWidth="1"/>
    <col min="7931" max="7931" width="13.453125" customWidth="1"/>
    <col min="7932" max="7932" width="14.54296875" customWidth="1"/>
    <col min="7934" max="7934" width="5.81640625" customWidth="1"/>
    <col min="7935" max="7935" width="32.1796875" customWidth="1"/>
    <col min="7937" max="7937" width="7.26953125" customWidth="1"/>
    <col min="8187" max="8187" width="13.453125" customWidth="1"/>
    <col min="8188" max="8188" width="14.54296875" customWidth="1"/>
    <col min="8190" max="8190" width="5.81640625" customWidth="1"/>
    <col min="8191" max="8191" width="32.1796875" customWidth="1"/>
    <col min="8193" max="8193" width="7.26953125" customWidth="1"/>
    <col min="8443" max="8443" width="13.453125" customWidth="1"/>
    <col min="8444" max="8444" width="14.54296875" customWidth="1"/>
    <col min="8446" max="8446" width="5.81640625" customWidth="1"/>
    <col min="8447" max="8447" width="32.1796875" customWidth="1"/>
    <col min="8449" max="8449" width="7.26953125" customWidth="1"/>
    <col min="8699" max="8699" width="13.453125" customWidth="1"/>
    <col min="8700" max="8700" width="14.54296875" customWidth="1"/>
    <col min="8702" max="8702" width="5.81640625" customWidth="1"/>
    <col min="8703" max="8703" width="32.1796875" customWidth="1"/>
    <col min="8705" max="8705" width="7.26953125" customWidth="1"/>
    <col min="8955" max="8955" width="13.453125" customWidth="1"/>
    <col min="8956" max="8956" width="14.54296875" customWidth="1"/>
    <col min="8958" max="8958" width="5.81640625" customWidth="1"/>
    <col min="8959" max="8959" width="32.1796875" customWidth="1"/>
    <col min="8961" max="8961" width="7.26953125" customWidth="1"/>
    <col min="9211" max="9211" width="13.453125" customWidth="1"/>
    <col min="9212" max="9212" width="14.54296875" customWidth="1"/>
    <col min="9214" max="9214" width="5.81640625" customWidth="1"/>
    <col min="9215" max="9215" width="32.1796875" customWidth="1"/>
    <col min="9217" max="9217" width="7.26953125" customWidth="1"/>
    <col min="9467" max="9467" width="13.453125" customWidth="1"/>
    <col min="9468" max="9468" width="14.54296875" customWidth="1"/>
    <col min="9470" max="9470" width="5.81640625" customWidth="1"/>
    <col min="9471" max="9471" width="32.1796875" customWidth="1"/>
    <col min="9473" max="9473" width="7.26953125" customWidth="1"/>
    <col min="9723" max="9723" width="13.453125" customWidth="1"/>
    <col min="9724" max="9724" width="14.54296875" customWidth="1"/>
    <col min="9726" max="9726" width="5.81640625" customWidth="1"/>
    <col min="9727" max="9727" width="32.1796875" customWidth="1"/>
    <col min="9729" max="9729" width="7.26953125" customWidth="1"/>
    <col min="9979" max="9979" width="13.453125" customWidth="1"/>
    <col min="9980" max="9980" width="14.54296875" customWidth="1"/>
    <col min="9982" max="9982" width="5.81640625" customWidth="1"/>
    <col min="9983" max="9983" width="32.1796875" customWidth="1"/>
    <col min="9985" max="9985" width="7.26953125" customWidth="1"/>
    <col min="10235" max="10235" width="13.453125" customWidth="1"/>
    <col min="10236" max="10236" width="14.54296875" customWidth="1"/>
    <col min="10238" max="10238" width="5.81640625" customWidth="1"/>
    <col min="10239" max="10239" width="32.1796875" customWidth="1"/>
    <col min="10241" max="10241" width="7.26953125" customWidth="1"/>
    <col min="10491" max="10491" width="13.453125" customWidth="1"/>
    <col min="10492" max="10492" width="14.54296875" customWidth="1"/>
    <col min="10494" max="10494" width="5.81640625" customWidth="1"/>
    <col min="10495" max="10495" width="32.1796875" customWidth="1"/>
    <col min="10497" max="10497" width="7.26953125" customWidth="1"/>
    <col min="10747" max="10747" width="13.453125" customWidth="1"/>
    <col min="10748" max="10748" width="14.54296875" customWidth="1"/>
    <col min="10750" max="10750" width="5.81640625" customWidth="1"/>
    <col min="10751" max="10751" width="32.1796875" customWidth="1"/>
    <col min="10753" max="10753" width="7.26953125" customWidth="1"/>
    <col min="11003" max="11003" width="13.453125" customWidth="1"/>
    <col min="11004" max="11004" width="14.54296875" customWidth="1"/>
    <col min="11006" max="11006" width="5.81640625" customWidth="1"/>
    <col min="11007" max="11007" width="32.1796875" customWidth="1"/>
    <col min="11009" max="11009" width="7.26953125" customWidth="1"/>
    <col min="11259" max="11259" width="13.453125" customWidth="1"/>
    <col min="11260" max="11260" width="14.54296875" customWidth="1"/>
    <col min="11262" max="11262" width="5.81640625" customWidth="1"/>
    <col min="11263" max="11263" width="32.1796875" customWidth="1"/>
    <col min="11265" max="11265" width="7.26953125" customWidth="1"/>
    <col min="11515" max="11515" width="13.453125" customWidth="1"/>
    <col min="11516" max="11516" width="14.54296875" customWidth="1"/>
    <col min="11518" max="11518" width="5.81640625" customWidth="1"/>
    <col min="11519" max="11519" width="32.1796875" customWidth="1"/>
    <col min="11521" max="11521" width="7.26953125" customWidth="1"/>
    <col min="11771" max="11771" width="13.453125" customWidth="1"/>
    <col min="11772" max="11772" width="14.54296875" customWidth="1"/>
    <col min="11774" max="11774" width="5.81640625" customWidth="1"/>
    <col min="11775" max="11775" width="32.1796875" customWidth="1"/>
    <col min="11777" max="11777" width="7.26953125" customWidth="1"/>
    <col min="12027" max="12027" width="13.453125" customWidth="1"/>
    <col min="12028" max="12028" width="14.54296875" customWidth="1"/>
    <col min="12030" max="12030" width="5.81640625" customWidth="1"/>
    <col min="12031" max="12031" width="32.1796875" customWidth="1"/>
    <col min="12033" max="12033" width="7.26953125" customWidth="1"/>
    <col min="12283" max="12283" width="13.453125" customWidth="1"/>
    <col min="12284" max="12284" width="14.54296875" customWidth="1"/>
    <col min="12286" max="12286" width="5.81640625" customWidth="1"/>
    <col min="12287" max="12287" width="32.1796875" customWidth="1"/>
    <col min="12289" max="12289" width="7.26953125" customWidth="1"/>
    <col min="12539" max="12539" width="13.453125" customWidth="1"/>
    <col min="12540" max="12540" width="14.54296875" customWidth="1"/>
    <col min="12542" max="12542" width="5.81640625" customWidth="1"/>
    <col min="12543" max="12543" width="32.1796875" customWidth="1"/>
    <col min="12545" max="12545" width="7.26953125" customWidth="1"/>
    <col min="12795" max="12795" width="13.453125" customWidth="1"/>
    <col min="12796" max="12796" width="14.54296875" customWidth="1"/>
    <col min="12798" max="12798" width="5.81640625" customWidth="1"/>
    <col min="12799" max="12799" width="32.1796875" customWidth="1"/>
    <col min="12801" max="12801" width="7.26953125" customWidth="1"/>
    <col min="13051" max="13051" width="13.453125" customWidth="1"/>
    <col min="13052" max="13052" width="14.54296875" customWidth="1"/>
    <col min="13054" max="13054" width="5.81640625" customWidth="1"/>
    <col min="13055" max="13055" width="32.1796875" customWidth="1"/>
    <col min="13057" max="13057" width="7.26953125" customWidth="1"/>
    <col min="13307" max="13307" width="13.453125" customWidth="1"/>
    <col min="13308" max="13308" width="14.54296875" customWidth="1"/>
    <col min="13310" max="13310" width="5.81640625" customWidth="1"/>
    <col min="13311" max="13311" width="32.1796875" customWidth="1"/>
    <col min="13313" max="13313" width="7.26953125" customWidth="1"/>
    <col min="13563" max="13563" width="13.453125" customWidth="1"/>
    <col min="13564" max="13564" width="14.54296875" customWidth="1"/>
    <col min="13566" max="13566" width="5.81640625" customWidth="1"/>
    <col min="13567" max="13567" width="32.1796875" customWidth="1"/>
    <col min="13569" max="13569" width="7.26953125" customWidth="1"/>
    <col min="13819" max="13819" width="13.453125" customWidth="1"/>
    <col min="13820" max="13820" width="14.54296875" customWidth="1"/>
    <col min="13822" max="13822" width="5.81640625" customWidth="1"/>
    <col min="13823" max="13823" width="32.1796875" customWidth="1"/>
    <col min="13825" max="13825" width="7.26953125" customWidth="1"/>
    <col min="14075" max="14075" width="13.453125" customWidth="1"/>
    <col min="14076" max="14076" width="14.54296875" customWidth="1"/>
    <col min="14078" max="14078" width="5.81640625" customWidth="1"/>
    <col min="14079" max="14079" width="32.1796875" customWidth="1"/>
    <col min="14081" max="14081" width="7.26953125" customWidth="1"/>
    <col min="14331" max="14331" width="13.453125" customWidth="1"/>
    <col min="14332" max="14332" width="14.54296875" customWidth="1"/>
    <col min="14334" max="14334" width="5.81640625" customWidth="1"/>
    <col min="14335" max="14335" width="32.1796875" customWidth="1"/>
    <col min="14337" max="14337" width="7.26953125" customWidth="1"/>
    <col min="14587" max="14587" width="13.453125" customWidth="1"/>
    <col min="14588" max="14588" width="14.54296875" customWidth="1"/>
    <col min="14590" max="14590" width="5.81640625" customWidth="1"/>
    <col min="14591" max="14591" width="32.1796875" customWidth="1"/>
    <col min="14593" max="14593" width="7.26953125" customWidth="1"/>
    <col min="14843" max="14843" width="13.453125" customWidth="1"/>
    <col min="14844" max="14844" width="14.54296875" customWidth="1"/>
    <col min="14846" max="14846" width="5.81640625" customWidth="1"/>
    <col min="14847" max="14847" width="32.1796875" customWidth="1"/>
    <col min="14849" max="14849" width="7.26953125" customWidth="1"/>
    <col min="15099" max="15099" width="13.453125" customWidth="1"/>
    <col min="15100" max="15100" width="14.54296875" customWidth="1"/>
    <col min="15102" max="15102" width="5.81640625" customWidth="1"/>
    <col min="15103" max="15103" width="32.1796875" customWidth="1"/>
    <col min="15105" max="15105" width="7.26953125" customWidth="1"/>
    <col min="15355" max="15355" width="13.453125" customWidth="1"/>
    <col min="15356" max="15356" width="14.54296875" customWidth="1"/>
    <col min="15358" max="15358" width="5.81640625" customWidth="1"/>
    <col min="15359" max="15359" width="32.1796875" customWidth="1"/>
    <col min="15361" max="15361" width="7.26953125" customWidth="1"/>
    <col min="15611" max="15611" width="13.453125" customWidth="1"/>
    <col min="15612" max="15612" width="14.54296875" customWidth="1"/>
    <col min="15614" max="15614" width="5.81640625" customWidth="1"/>
    <col min="15615" max="15615" width="32.1796875" customWidth="1"/>
    <col min="15617" max="15617" width="7.26953125" customWidth="1"/>
    <col min="15867" max="15867" width="13.453125" customWidth="1"/>
    <col min="15868" max="15868" width="14.54296875" customWidth="1"/>
    <col min="15870" max="15870" width="5.81640625" customWidth="1"/>
    <col min="15871" max="15871" width="32.1796875" customWidth="1"/>
    <col min="15873" max="15873" width="7.26953125" customWidth="1"/>
    <col min="16123" max="16123" width="13.453125" customWidth="1"/>
    <col min="16124" max="16124" width="14.54296875" customWidth="1"/>
    <col min="16126" max="16126" width="5.81640625" customWidth="1"/>
    <col min="16127" max="16127" width="32.1796875" customWidth="1"/>
    <col min="16129" max="16129" width="7.26953125" customWidth="1"/>
  </cols>
  <sheetData>
    <row r="1" spans="1:7" x14ac:dyDescent="0.35">
      <c r="A1" s="1"/>
    </row>
    <row r="2" spans="1:7" x14ac:dyDescent="0.35">
      <c r="A2" s="19" t="s">
        <v>0</v>
      </c>
      <c r="B2" s="19"/>
      <c r="C2" s="19"/>
      <c r="D2" s="19"/>
      <c r="E2" s="19"/>
      <c r="F2" s="19"/>
      <c r="G2" s="19"/>
    </row>
    <row r="3" spans="1:7" x14ac:dyDescent="0.35">
      <c r="A3" s="7" t="s">
        <v>1</v>
      </c>
      <c r="B3" s="2"/>
      <c r="C3" s="2"/>
      <c r="D3" s="2"/>
      <c r="E3" s="2"/>
      <c r="F3" s="2"/>
      <c r="G3" s="2"/>
    </row>
    <row r="4" spans="1:7" x14ac:dyDescent="0.35">
      <c r="A4" s="3" t="s">
        <v>2</v>
      </c>
      <c r="B4" s="3"/>
      <c r="C4" s="5">
        <v>20412954</v>
      </c>
    </row>
    <row r="8" spans="1:7" x14ac:dyDescent="0.35">
      <c r="A8" s="19" t="s">
        <v>3</v>
      </c>
      <c r="B8" s="19"/>
      <c r="C8" s="19"/>
      <c r="D8" s="19"/>
      <c r="E8" s="19"/>
      <c r="F8" s="19"/>
      <c r="G8" s="19"/>
    </row>
    <row r="9" spans="1:7" x14ac:dyDescent="0.35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</row>
    <row r="10" spans="1:7" x14ac:dyDescent="0.35">
      <c r="A10" s="6">
        <f>IF(C4="","",(_xlfn.NUMBERVALUE(RIGHT(C4,1))/20)+0.2)</f>
        <v>0.4</v>
      </c>
      <c r="B10" s="6">
        <f>IF(A10="","",(_xlfn.NUMBERVALUE(MID(C4,7,1))/20)+0.2)</f>
        <v>0.45</v>
      </c>
      <c r="C10" s="6">
        <f>IF(B10="","",(_xlfn.NUMBERVALUE(MID(C4,6,1))/20)+0.2)</f>
        <v>0.65</v>
      </c>
      <c r="D10" s="6">
        <f>IF(A10="","",A10+0.1)</f>
        <v>0.5</v>
      </c>
      <c r="E10" s="6">
        <f>IF(A10="","",A10-0.1)</f>
        <v>0.30000000000000004</v>
      </c>
      <c r="F10" s="6">
        <f>IF(B10="","",A10/5)</f>
        <v>0.08</v>
      </c>
      <c r="G10" s="6">
        <f>IF(F10="","",F10+0.02)</f>
        <v>0.1</v>
      </c>
    </row>
  </sheetData>
  <sheetProtection algorithmName="SHA-512" hashValue="BoEEXcjyZzDaaKt4OC0Wr1dnCWAhnLqoSaj4y/hFOlqEdxhk8AHJrrEuMKUHccuKUcqFlhr1bhV/XVkgmHA+xA==" saltValue="Hy5/gktjVJ8Qu/EdfTcdyw==" spinCount="100000" sheet="1" objects="1" scenarios="1" selectLockedCells="1"/>
  <mergeCells count="2">
    <mergeCell ref="A2:G2"/>
    <mergeCell ref="A8:G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0555-FC8B-47AF-AA65-A6C95DB5CF6F}">
  <dimension ref="A1:K47"/>
  <sheetViews>
    <sheetView tabSelected="1" topLeftCell="A17" workbookViewId="0">
      <selection activeCell="A20" sqref="A20"/>
    </sheetView>
  </sheetViews>
  <sheetFormatPr defaultRowHeight="14.5" x14ac:dyDescent="0.35"/>
  <cols>
    <col min="1" max="1" width="255.6328125" bestFit="1" customWidth="1"/>
  </cols>
  <sheetData>
    <row r="1" spans="1:7" ht="26" x14ac:dyDescent="0.35">
      <c r="A1" s="20" t="s">
        <v>67</v>
      </c>
    </row>
    <row r="2" spans="1:7" x14ac:dyDescent="0.35">
      <c r="A2" s="22"/>
    </row>
    <row r="3" spans="1:7" ht="18.5" x14ac:dyDescent="0.35">
      <c r="A3" s="23" t="s">
        <v>68</v>
      </c>
    </row>
    <row r="4" spans="1:7" x14ac:dyDescent="0.35">
      <c r="A4" s="21" t="s">
        <v>69</v>
      </c>
    </row>
    <row r="5" spans="1:7" x14ac:dyDescent="0.35">
      <c r="A5" s="21" t="s">
        <v>70</v>
      </c>
      <c r="B5" s="21" t="s">
        <v>71</v>
      </c>
      <c r="C5" s="21" t="s">
        <v>72</v>
      </c>
      <c r="D5" s="21" t="s">
        <v>73</v>
      </c>
    </row>
    <row r="6" spans="1:7" x14ac:dyDescent="0.35">
      <c r="A6" s="21" t="s">
        <v>74</v>
      </c>
    </row>
    <row r="7" spans="1:7" x14ac:dyDescent="0.35">
      <c r="A7" s="21" t="s">
        <v>75</v>
      </c>
    </row>
    <row r="8" spans="1:7" x14ac:dyDescent="0.35">
      <c r="A8" s="21" t="s">
        <v>76</v>
      </c>
    </row>
    <row r="9" spans="1:7" x14ac:dyDescent="0.35">
      <c r="A9" s="24" t="s">
        <v>77</v>
      </c>
    </row>
    <row r="10" spans="1:7" x14ac:dyDescent="0.35">
      <c r="A10" s="21" t="s">
        <v>78</v>
      </c>
    </row>
    <row r="11" spans="1:7" x14ac:dyDescent="0.35">
      <c r="A11" s="25" t="s">
        <v>79</v>
      </c>
      <c r="G11" s="25" t="s">
        <v>80</v>
      </c>
    </row>
    <row r="12" spans="1:7" x14ac:dyDescent="0.35">
      <c r="A12" s="25" t="s">
        <v>81</v>
      </c>
      <c r="G12" s="25" t="s">
        <v>82</v>
      </c>
    </row>
    <row r="13" spans="1:7" x14ac:dyDescent="0.35">
      <c r="A13" s="25" t="s">
        <v>83</v>
      </c>
      <c r="G13" s="25" t="s">
        <v>84</v>
      </c>
    </row>
    <row r="14" spans="1:7" x14ac:dyDescent="0.35">
      <c r="A14" s="25" t="s">
        <v>85</v>
      </c>
      <c r="F14" s="25" t="s">
        <v>86</v>
      </c>
    </row>
    <row r="15" spans="1:7" x14ac:dyDescent="0.35">
      <c r="A15" s="25" t="s">
        <v>87</v>
      </c>
      <c r="G15" s="25" t="s">
        <v>88</v>
      </c>
    </row>
    <row r="16" spans="1:7" x14ac:dyDescent="0.35">
      <c r="A16" s="25" t="s">
        <v>89</v>
      </c>
      <c r="G16" s="25" t="s">
        <v>90</v>
      </c>
    </row>
    <row r="17" spans="1:11" x14ac:dyDescent="0.35">
      <c r="A17" s="25" t="s">
        <v>91</v>
      </c>
      <c r="B17" s="26" t="s">
        <v>92</v>
      </c>
    </row>
    <row r="18" spans="1:11" ht="18.5" x14ac:dyDescent="0.35">
      <c r="A18" s="23"/>
    </row>
    <row r="19" spans="1:11" ht="18.5" x14ac:dyDescent="0.35">
      <c r="A19" s="23" t="s">
        <v>93</v>
      </c>
    </row>
    <row r="20" spans="1:11" x14ac:dyDescent="0.35">
      <c r="A20" s="21" t="s">
        <v>94</v>
      </c>
    </row>
    <row r="21" spans="1:11" x14ac:dyDescent="0.35">
      <c r="A21" s="27" t="s">
        <v>95</v>
      </c>
    </row>
    <row r="22" spans="1:11" x14ac:dyDescent="0.35">
      <c r="A22" s="21" t="s">
        <v>96</v>
      </c>
    </row>
    <row r="23" spans="1:11" x14ac:dyDescent="0.35">
      <c r="A23" s="26" t="s">
        <v>97</v>
      </c>
      <c r="K23" s="25" t="s">
        <v>98</v>
      </c>
    </row>
    <row r="24" spans="1:11" x14ac:dyDescent="0.35">
      <c r="A24" s="26" t="s">
        <v>99</v>
      </c>
      <c r="I24" s="25" t="s">
        <v>100</v>
      </c>
    </row>
    <row r="25" spans="1:11" x14ac:dyDescent="0.35">
      <c r="A25" s="26" t="s">
        <v>101</v>
      </c>
      <c r="I25" s="25" t="s">
        <v>102</v>
      </c>
    </row>
    <row r="26" spans="1:11" x14ac:dyDescent="0.35">
      <c r="A26" s="21" t="s">
        <v>103</v>
      </c>
    </row>
    <row r="28" spans="1:11" ht="18.5" x14ac:dyDescent="0.35">
      <c r="A28" s="23" t="s">
        <v>104</v>
      </c>
    </row>
    <row r="29" spans="1:11" ht="16" thickBot="1" x14ac:dyDescent="0.4">
      <c r="A29" s="28" t="s">
        <v>105</v>
      </c>
    </row>
    <row r="30" spans="1:11" ht="15" thickBot="1" x14ac:dyDescent="0.4">
      <c r="A30" s="29" t="s">
        <v>106</v>
      </c>
      <c r="B30" s="30" t="s">
        <v>107</v>
      </c>
    </row>
    <row r="31" spans="1:11" ht="15" thickBot="1" x14ac:dyDescent="0.4">
      <c r="A31" s="31">
        <v>0</v>
      </c>
      <c r="B31" s="32">
        <v>11</v>
      </c>
    </row>
    <row r="32" spans="1:11" ht="15" thickBot="1" x14ac:dyDescent="0.4">
      <c r="A32" s="31">
        <v>1</v>
      </c>
      <c r="B32" s="32">
        <v>31</v>
      </c>
    </row>
    <row r="33" spans="1:4" ht="15" thickBot="1" x14ac:dyDescent="0.4">
      <c r="A33" s="31">
        <v>2</v>
      </c>
      <c r="B33" s="32">
        <v>48</v>
      </c>
    </row>
    <row r="34" spans="1:4" ht="15" thickBot="1" x14ac:dyDescent="0.4">
      <c r="A34" s="31">
        <v>3</v>
      </c>
      <c r="B34" s="32">
        <v>41</v>
      </c>
    </row>
    <row r="35" spans="1:4" ht="15" thickBot="1" x14ac:dyDescent="0.4">
      <c r="A35" s="31">
        <v>4</v>
      </c>
      <c r="B35" s="32">
        <v>29</v>
      </c>
    </row>
    <row r="36" spans="1:4" ht="15" thickBot="1" x14ac:dyDescent="0.4">
      <c r="A36" s="31">
        <v>5</v>
      </c>
      <c r="B36" s="32">
        <v>19</v>
      </c>
    </row>
    <row r="37" spans="1:4" ht="15" thickBot="1" x14ac:dyDescent="0.4">
      <c r="A37" s="31">
        <v>6</v>
      </c>
      <c r="B37" s="32">
        <v>12</v>
      </c>
    </row>
    <row r="38" spans="1:4" ht="15" thickBot="1" x14ac:dyDescent="0.4">
      <c r="A38" s="31">
        <v>7</v>
      </c>
      <c r="B38" s="32">
        <v>5</v>
      </c>
    </row>
    <row r="39" spans="1:4" ht="15" thickBot="1" x14ac:dyDescent="0.4">
      <c r="A39" s="31">
        <v>8</v>
      </c>
      <c r="B39" s="32">
        <v>4</v>
      </c>
    </row>
    <row r="40" spans="1:4" ht="15" thickBot="1" x14ac:dyDescent="0.4">
      <c r="A40" s="31" t="s">
        <v>58</v>
      </c>
      <c r="B40" s="32">
        <v>200</v>
      </c>
    </row>
    <row r="41" spans="1:4" ht="15.5" x14ac:dyDescent="0.35">
      <c r="A41" s="28"/>
    </row>
    <row r="42" spans="1:4" ht="15.5" x14ac:dyDescent="0.35">
      <c r="A42" s="33" t="s">
        <v>108</v>
      </c>
    </row>
    <row r="43" spans="1:4" ht="15.5" x14ac:dyDescent="0.35">
      <c r="A43" s="35" t="s">
        <v>109</v>
      </c>
    </row>
    <row r="44" spans="1:4" ht="15.5" x14ac:dyDescent="0.35">
      <c r="A44" s="28" t="s">
        <v>110</v>
      </c>
      <c r="D44" s="27" t="s">
        <v>111</v>
      </c>
    </row>
    <row r="45" spans="1:4" ht="15.5" x14ac:dyDescent="0.35">
      <c r="A45" s="28" t="s">
        <v>112</v>
      </c>
      <c r="C45" s="27" t="s">
        <v>113</v>
      </c>
    </row>
    <row r="46" spans="1:4" ht="15.5" x14ac:dyDescent="0.35">
      <c r="A46" s="28" t="s">
        <v>114</v>
      </c>
      <c r="C46" s="27" t="s">
        <v>115</v>
      </c>
    </row>
    <row r="47" spans="1:4" ht="15.5" x14ac:dyDescent="0.35">
      <c r="A47" s="34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59B5-5A9F-4D0D-B20D-2D7E62473E81}">
  <dimension ref="A1:P82"/>
  <sheetViews>
    <sheetView topLeftCell="A61" workbookViewId="0">
      <selection activeCell="B78" sqref="B78"/>
    </sheetView>
  </sheetViews>
  <sheetFormatPr defaultRowHeight="14.5" x14ac:dyDescent="0.35"/>
  <cols>
    <col min="1" max="1" width="78.81640625" bestFit="1" customWidth="1"/>
    <col min="2" max="2" width="27.1796875" bestFit="1" customWidth="1"/>
    <col min="3" max="3" width="9.7265625" bestFit="1" customWidth="1"/>
    <col min="6" max="6" width="22.453125" bestFit="1" customWidth="1"/>
  </cols>
  <sheetData>
    <row r="1" spans="1:16" x14ac:dyDescent="0.35">
      <c r="A1" s="13" t="s">
        <v>11</v>
      </c>
      <c r="B1" s="3"/>
    </row>
    <row r="4" spans="1:16" x14ac:dyDescent="0.35">
      <c r="A4" s="10" t="s">
        <v>12</v>
      </c>
    </row>
    <row r="5" spans="1:16" x14ac:dyDescent="0.35">
      <c r="B5" t="s">
        <v>13</v>
      </c>
    </row>
    <row r="6" spans="1:16" x14ac:dyDescent="0.35">
      <c r="B6" s="16">
        <f>1-0.4</f>
        <v>0.6</v>
      </c>
    </row>
    <row r="7" spans="1:16" x14ac:dyDescent="0.35">
      <c r="A7" s="10" t="s">
        <v>14</v>
      </c>
    </row>
    <row r="8" spans="1:16" x14ac:dyDescent="0.35">
      <c r="B8" t="s">
        <v>15</v>
      </c>
    </row>
    <row r="9" spans="1:16" x14ac:dyDescent="0.35">
      <c r="B9">
        <f>0.4*0.45</f>
        <v>0.18000000000000002</v>
      </c>
    </row>
    <row r="10" spans="1:16" x14ac:dyDescent="0.35">
      <c r="A10" s="10" t="s">
        <v>16</v>
      </c>
    </row>
    <row r="11" spans="1:16" x14ac:dyDescent="0.35">
      <c r="B11" t="s">
        <v>17</v>
      </c>
    </row>
    <row r="12" spans="1:16" x14ac:dyDescent="0.35">
      <c r="B12">
        <f>0.4+0.45-(B9)</f>
        <v>0.67</v>
      </c>
    </row>
    <row r="13" spans="1:16" x14ac:dyDescent="0.35">
      <c r="A13" s="10" t="s">
        <v>18</v>
      </c>
      <c r="C13" s="8"/>
      <c r="N13" t="s">
        <v>19</v>
      </c>
      <c r="O13" s="3" t="s">
        <v>20</v>
      </c>
    </row>
    <row r="14" spans="1:16" x14ac:dyDescent="0.35">
      <c r="B14" t="s">
        <v>21</v>
      </c>
      <c r="C14" s="8"/>
      <c r="O14" t="s">
        <v>22</v>
      </c>
      <c r="P14">
        <f>0.4*0.45*0.65*0.5</f>
        <v>5.850000000000001E-2</v>
      </c>
    </row>
    <row r="15" spans="1:16" x14ac:dyDescent="0.35">
      <c r="B15">
        <f>0.4*0.45*0.65</f>
        <v>0.11700000000000002</v>
      </c>
      <c r="C15" s="8"/>
      <c r="O15" t="s">
        <v>23</v>
      </c>
      <c r="P15">
        <f>0.4*0.45*0.5*0.35</f>
        <v>3.15E-2</v>
      </c>
    </row>
    <row r="16" spans="1:16" x14ac:dyDescent="0.35">
      <c r="A16" s="10" t="s">
        <v>24</v>
      </c>
      <c r="C16" s="9"/>
      <c r="O16" t="s">
        <v>25</v>
      </c>
      <c r="P16">
        <f>0.45*0.65*0.3*0.6</f>
        <v>5.2650000000000002E-2</v>
      </c>
    </row>
    <row r="17" spans="1:16" x14ac:dyDescent="0.35">
      <c r="B17" t="s">
        <v>26</v>
      </c>
      <c r="C17" s="9"/>
      <c r="O17" t="s">
        <v>27</v>
      </c>
      <c r="P17">
        <f>0.4*0.65*0.5*0.55</f>
        <v>7.1500000000000008E-2</v>
      </c>
    </row>
    <row r="18" spans="1:16" x14ac:dyDescent="0.35">
      <c r="A18" s="11"/>
      <c r="B18">
        <f>0.4+0.3 - (0.4*0.5)</f>
        <v>0.49999999999999994</v>
      </c>
      <c r="C18" s="8"/>
      <c r="M18" s="3"/>
    </row>
    <row r="19" spans="1:16" x14ac:dyDescent="0.35">
      <c r="A19" s="10" t="s">
        <v>19</v>
      </c>
    </row>
    <row r="20" spans="1:16" x14ac:dyDescent="0.35">
      <c r="B20" t="s">
        <v>28</v>
      </c>
    </row>
    <row r="21" spans="1:16" x14ac:dyDescent="0.35">
      <c r="B21" s="16">
        <f>(P14+P15+P16+P17)</f>
        <v>0.21415000000000001</v>
      </c>
    </row>
    <row r="24" spans="1:16" x14ac:dyDescent="0.35">
      <c r="A24" s="13" t="s">
        <v>29</v>
      </c>
    </row>
    <row r="26" spans="1:16" x14ac:dyDescent="0.35">
      <c r="A26" s="10" t="s">
        <v>12</v>
      </c>
    </row>
    <row r="27" spans="1:16" x14ac:dyDescent="0.35">
      <c r="A27" t="s">
        <v>30</v>
      </c>
      <c r="B27">
        <v>10</v>
      </c>
      <c r="E27" s="3" t="s">
        <v>31</v>
      </c>
    </row>
    <row r="28" spans="1:16" x14ac:dyDescent="0.35">
      <c r="A28" t="s">
        <v>32</v>
      </c>
      <c r="B28">
        <v>0.08</v>
      </c>
      <c r="E28">
        <v>1</v>
      </c>
    </row>
    <row r="29" spans="1:16" x14ac:dyDescent="0.35">
      <c r="E29">
        <v>2</v>
      </c>
    </row>
    <row r="30" spans="1:16" x14ac:dyDescent="0.35">
      <c r="A30" t="s">
        <v>33</v>
      </c>
      <c r="B30" s="18">
        <f>1-(SUM(B31:B40))</f>
        <v>0.43438845422363204</v>
      </c>
      <c r="E30">
        <v>3</v>
      </c>
      <c r="I30" s="12"/>
    </row>
    <row r="31" spans="1:16" x14ac:dyDescent="0.35">
      <c r="A31" t="s">
        <v>34</v>
      </c>
      <c r="B31" s="12">
        <f>_xlfn.BINOM.DIST(E28,$B$27,$B$28,0)</f>
        <v>0.37772909062924531</v>
      </c>
      <c r="E31">
        <v>4</v>
      </c>
    </row>
    <row r="32" spans="1:16" x14ac:dyDescent="0.35">
      <c r="A32" t="s">
        <v>35</v>
      </c>
      <c r="B32" s="12">
        <f t="shared" ref="B32:B40" si="0">_xlfn.BINOM.DIST(E29,$B$27,$B$28,0)</f>
        <v>0.14780703546361776</v>
      </c>
      <c r="E32">
        <v>5</v>
      </c>
    </row>
    <row r="33" spans="1:5" x14ac:dyDescent="0.35">
      <c r="A33" t="s">
        <v>36</v>
      </c>
      <c r="B33" s="12">
        <f t="shared" si="0"/>
        <v>3.4274095179969336E-2</v>
      </c>
      <c r="E33">
        <v>6</v>
      </c>
    </row>
    <row r="34" spans="1:5" x14ac:dyDescent="0.35">
      <c r="A34" t="s">
        <v>37</v>
      </c>
      <c r="B34" s="12">
        <f t="shared" si="0"/>
        <v>5.2156231795605548E-3</v>
      </c>
      <c r="E34">
        <v>7</v>
      </c>
    </row>
    <row r="35" spans="1:5" x14ac:dyDescent="0.35">
      <c r="A35" t="s">
        <v>38</v>
      </c>
      <c r="B35" s="12">
        <f t="shared" si="0"/>
        <v>5.4423894047588288E-4</v>
      </c>
      <c r="E35">
        <v>8</v>
      </c>
    </row>
    <row r="36" spans="1:5" x14ac:dyDescent="0.35">
      <c r="A36" t="s">
        <v>39</v>
      </c>
      <c r="B36" s="12">
        <f t="shared" si="0"/>
        <v>3.9437604382310443E-5</v>
      </c>
      <c r="E36">
        <v>9</v>
      </c>
    </row>
    <row r="37" spans="1:5" x14ac:dyDescent="0.35">
      <c r="A37" t="s">
        <v>40</v>
      </c>
      <c r="B37" s="12">
        <f t="shared" si="0"/>
        <v>1.9596325158911982E-6</v>
      </c>
      <c r="E37">
        <v>10</v>
      </c>
    </row>
    <row r="38" spans="1:5" x14ac:dyDescent="0.35">
      <c r="A38" t="s">
        <v>41</v>
      </c>
      <c r="B38" s="12">
        <f t="shared" si="0"/>
        <v>6.3901060300799826E-8</v>
      </c>
    </row>
    <row r="39" spans="1:5" x14ac:dyDescent="0.35">
      <c r="A39" t="s">
        <v>42</v>
      </c>
      <c r="B39" s="12">
        <f t="shared" si="0"/>
        <v>1.2348030975999926E-9</v>
      </c>
    </row>
    <row r="40" spans="1:5" x14ac:dyDescent="0.35">
      <c r="A40" t="s">
        <v>43</v>
      </c>
      <c r="B40" s="12">
        <f t="shared" si="0"/>
        <v>1.0737418239999982E-11</v>
      </c>
    </row>
    <row r="43" spans="1:5" x14ac:dyDescent="0.35">
      <c r="A43" s="10" t="s">
        <v>14</v>
      </c>
    </row>
    <row r="44" spans="1:5" x14ac:dyDescent="0.35">
      <c r="A44" t="s">
        <v>44</v>
      </c>
      <c r="B44">
        <v>5</v>
      </c>
    </row>
    <row r="45" spans="1:5" x14ac:dyDescent="0.35">
      <c r="A45" t="s">
        <v>45</v>
      </c>
      <c r="B45">
        <v>0.1</v>
      </c>
    </row>
    <row r="47" spans="1:5" x14ac:dyDescent="0.35">
      <c r="A47" t="s">
        <v>33</v>
      </c>
      <c r="B47" s="11">
        <f>1-(SUM(B48:B52))</f>
        <v>0.59048999999999996</v>
      </c>
    </row>
    <row r="48" spans="1:5" x14ac:dyDescent="0.35">
      <c r="A48" t="s">
        <v>34</v>
      </c>
      <c r="B48">
        <f>_xlfn.BINOM.DIST(E28,$B$44,$B$45,0)</f>
        <v>0.32805000000000001</v>
      </c>
    </row>
    <row r="49" spans="1:9" x14ac:dyDescent="0.35">
      <c r="A49" t="s">
        <v>35</v>
      </c>
      <c r="B49">
        <f t="shared" ref="B49:B52" si="1">_xlfn.BINOM.DIST(E29,$B$44,$B$45,0)</f>
        <v>7.2899999999999979E-2</v>
      </c>
    </row>
    <row r="50" spans="1:9" x14ac:dyDescent="0.35">
      <c r="A50" t="s">
        <v>36</v>
      </c>
      <c r="B50">
        <f t="shared" si="1"/>
        <v>8.0999999999999961E-3</v>
      </c>
    </row>
    <row r="51" spans="1:9" x14ac:dyDescent="0.35">
      <c r="A51" t="s">
        <v>37</v>
      </c>
      <c r="B51">
        <f t="shared" si="1"/>
        <v>4.5000000000000064E-4</v>
      </c>
    </row>
    <row r="52" spans="1:9" x14ac:dyDescent="0.35">
      <c r="A52" t="s">
        <v>38</v>
      </c>
      <c r="B52">
        <f t="shared" si="1"/>
        <v>1.0000000000000016E-5</v>
      </c>
    </row>
    <row r="54" spans="1:9" x14ac:dyDescent="0.35">
      <c r="A54" t="s">
        <v>46</v>
      </c>
      <c r="B54" s="18">
        <f>B47+B48</f>
        <v>0.91853999999999991</v>
      </c>
    </row>
    <row r="56" spans="1:9" x14ac:dyDescent="0.35">
      <c r="I56">
        <v>0</v>
      </c>
    </row>
    <row r="57" spans="1:9" x14ac:dyDescent="0.35">
      <c r="A57" s="13" t="s">
        <v>47</v>
      </c>
      <c r="F57" s="3" t="s">
        <v>48</v>
      </c>
      <c r="G57" s="3" t="s">
        <v>49</v>
      </c>
      <c r="I57">
        <v>1</v>
      </c>
    </row>
    <row r="58" spans="1:9" x14ac:dyDescent="0.35">
      <c r="F58">
        <v>0</v>
      </c>
      <c r="G58">
        <v>11</v>
      </c>
      <c r="I58">
        <v>2</v>
      </c>
    </row>
    <row r="59" spans="1:9" x14ac:dyDescent="0.35">
      <c r="A59" t="s">
        <v>50</v>
      </c>
      <c r="B59">
        <v>3</v>
      </c>
      <c r="F59">
        <v>1</v>
      </c>
      <c r="G59">
        <v>31</v>
      </c>
      <c r="I59">
        <v>3</v>
      </c>
    </row>
    <row r="60" spans="1:9" x14ac:dyDescent="0.35">
      <c r="A60" s="10" t="s">
        <v>12</v>
      </c>
      <c r="F60">
        <v>2</v>
      </c>
      <c r="G60">
        <v>48</v>
      </c>
      <c r="I60">
        <v>4</v>
      </c>
    </row>
    <row r="61" spans="1:9" x14ac:dyDescent="0.35">
      <c r="A61" t="s">
        <v>51</v>
      </c>
      <c r="B61" s="18">
        <f>_xlfn.POISSON.DIST(I56,$B$59,0)</f>
        <v>4.9787068367863944E-2</v>
      </c>
      <c r="F61">
        <v>3</v>
      </c>
      <c r="G61">
        <v>41</v>
      </c>
      <c r="I61">
        <v>5</v>
      </c>
    </row>
    <row r="62" spans="1:9" x14ac:dyDescent="0.35">
      <c r="A62" t="s">
        <v>52</v>
      </c>
      <c r="B62">
        <f t="shared" ref="B62:B71" si="2">_xlfn.POISSON.DIST(I57,$B$59,0)</f>
        <v>0.14936120510359185</v>
      </c>
      <c r="F62">
        <v>4</v>
      </c>
      <c r="G62">
        <v>29</v>
      </c>
      <c r="I62">
        <v>6</v>
      </c>
    </row>
    <row r="63" spans="1:9" x14ac:dyDescent="0.35">
      <c r="A63" t="s">
        <v>53</v>
      </c>
      <c r="B63">
        <f t="shared" si="2"/>
        <v>0.22404180765538775</v>
      </c>
      <c r="F63">
        <v>5</v>
      </c>
      <c r="G63">
        <v>19</v>
      </c>
      <c r="I63">
        <v>7</v>
      </c>
    </row>
    <row r="64" spans="1:9" x14ac:dyDescent="0.35">
      <c r="A64" t="s">
        <v>54</v>
      </c>
      <c r="B64">
        <f t="shared" si="2"/>
        <v>0.22404180765538778</v>
      </c>
      <c r="F64">
        <v>6</v>
      </c>
      <c r="G64">
        <v>12</v>
      </c>
      <c r="I64">
        <v>8</v>
      </c>
    </row>
    <row r="65" spans="1:9" x14ac:dyDescent="0.35">
      <c r="A65" t="s">
        <v>55</v>
      </c>
      <c r="B65">
        <f t="shared" si="2"/>
        <v>0.16803135574154085</v>
      </c>
      <c r="F65">
        <v>7</v>
      </c>
      <c r="G65">
        <v>5</v>
      </c>
      <c r="I65">
        <v>9</v>
      </c>
    </row>
    <row r="66" spans="1:9" x14ac:dyDescent="0.35">
      <c r="A66" t="s">
        <v>56</v>
      </c>
      <c r="B66">
        <f t="shared" si="2"/>
        <v>0.10081881344492449</v>
      </c>
      <c r="F66">
        <v>8</v>
      </c>
      <c r="G66">
        <v>4</v>
      </c>
      <c r="I66">
        <v>10</v>
      </c>
    </row>
    <row r="67" spans="1:9" x14ac:dyDescent="0.35">
      <c r="A67" t="s">
        <v>57</v>
      </c>
      <c r="B67">
        <f t="shared" si="2"/>
        <v>5.0409406722462261E-2</v>
      </c>
      <c r="F67" t="s">
        <v>58</v>
      </c>
      <c r="G67">
        <f>SUM(G58:G66)</f>
        <v>200</v>
      </c>
    </row>
    <row r="68" spans="1:9" x14ac:dyDescent="0.35">
      <c r="A68" t="s">
        <v>59</v>
      </c>
      <c r="B68">
        <f t="shared" si="2"/>
        <v>2.1604031452483807E-2</v>
      </c>
    </row>
    <row r="69" spans="1:9" x14ac:dyDescent="0.35">
      <c r="A69" t="s">
        <v>60</v>
      </c>
      <c r="B69">
        <f t="shared" si="2"/>
        <v>8.1015117946814375E-3</v>
      </c>
    </row>
    <row r="70" spans="1:9" x14ac:dyDescent="0.35">
      <c r="A70" t="s">
        <v>61</v>
      </c>
      <c r="B70">
        <f t="shared" si="2"/>
        <v>2.7005039315604771E-3</v>
      </c>
    </row>
    <row r="71" spans="1:9" x14ac:dyDescent="0.35">
      <c r="A71" t="s">
        <v>62</v>
      </c>
      <c r="B71">
        <f t="shared" si="2"/>
        <v>8.1015117946814244E-4</v>
      </c>
    </row>
    <row r="74" spans="1:9" x14ac:dyDescent="0.35">
      <c r="A74" s="10" t="s">
        <v>14</v>
      </c>
    </row>
    <row r="75" spans="1:9" x14ac:dyDescent="0.35">
      <c r="A75" t="s">
        <v>63</v>
      </c>
      <c r="B75" s="17">
        <f>1-(SUM(B61:B65))</f>
        <v>0.18473675547622792</v>
      </c>
    </row>
    <row r="77" spans="1:9" x14ac:dyDescent="0.35">
      <c r="A77" s="10" t="s">
        <v>16</v>
      </c>
    </row>
    <row r="78" spans="1:9" x14ac:dyDescent="0.35">
      <c r="A78" t="s">
        <v>64</v>
      </c>
      <c r="B78" s="17">
        <f>1-(SUM(B61:B70))</f>
        <v>1.1024881301153755E-3</v>
      </c>
    </row>
    <row r="80" spans="1:9" x14ac:dyDescent="0.35">
      <c r="A80" s="15" t="s">
        <v>65</v>
      </c>
      <c r="B80" s="14">
        <f>0.00110248813011538*0.00110248813011538*0.00110248813011538</f>
        <v>1.3400523573341788E-9</v>
      </c>
    </row>
    <row r="82" spans="1:1" x14ac:dyDescent="0.35">
      <c r="A82" s="3" t="s">
        <v>66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0A3EA1751494E9FD5A5C4A1BA3433" ma:contentTypeVersion="4" ma:contentTypeDescription="Create a new document." ma:contentTypeScope="" ma:versionID="b200dfbd5ef5a7f5cdcd484da890bdf7">
  <xsd:schema xmlns:xsd="http://www.w3.org/2001/XMLSchema" xmlns:xs="http://www.w3.org/2001/XMLSchema" xmlns:p="http://schemas.microsoft.com/office/2006/metadata/properties" xmlns:ns3="79d774a0-3a4d-432e-abad-7510854bfff8" targetNamespace="http://schemas.microsoft.com/office/2006/metadata/properties" ma:root="true" ma:fieldsID="f5ced34ed5c7f3f77494393f0d51677e" ns3:_="">
    <xsd:import namespace="79d774a0-3a4d-432e-abad-7510854bff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774a0-3a4d-432e-abad-7510854bff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25D2B7-6D7C-4415-97F8-D140A0F6B1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52B6C3-5376-420E-8435-1E8AB4602B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071F6-E62F-466A-A5FD-C8DA0ABE3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774a0-3a4d-432e-abad-7510854bf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Questions</vt:lpstr>
      <vt:lpstr>Sheet2</vt:lpstr>
    </vt:vector>
  </TitlesOfParts>
  <Manager/>
  <Company>DCU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Conyngham</dc:creator>
  <cp:keywords/>
  <dc:description/>
  <cp:lastModifiedBy>Emma Flynn</cp:lastModifiedBy>
  <cp:revision/>
  <dcterms:created xsi:type="dcterms:W3CDTF">2021-09-30T14:31:17Z</dcterms:created>
  <dcterms:modified xsi:type="dcterms:W3CDTF">2024-04-14T16:49:34Z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0x0101006B00A3EA1751494E9FD5A5C4A1BA3433</vt:lpwstr>
  </property>
</Properties>
</file>